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 - Stavební část" sheetId="2" r:id="rId2"/>
    <sheet name="D.1.1 - Stavební část_01" sheetId="3" r:id="rId3"/>
    <sheet name="D.1.2.5 - TPS silnoproud" sheetId="4" r:id="rId4"/>
    <sheet name="D.1.4.1 - ZTI" sheetId="5" r:id="rId5"/>
    <sheet name="D.1.1 - Stavební část_02" sheetId="6" r:id="rId6"/>
    <sheet name="D.1.2.5 -  TPS Silnoproud" sheetId="7" r:id="rId7"/>
    <sheet name="D.1.4.1 - ZTI_01" sheetId="8" r:id="rId8"/>
    <sheet name="D.1.1 - Stavební část_03" sheetId="9" r:id="rId9"/>
    <sheet name="D.1.2.5 - TPS Silnoproud_01" sheetId="10" r:id="rId10"/>
    <sheet name="D.1.4.1 - ZTI , ÚT" sheetId="11" r:id="rId11"/>
    <sheet name="D.1.1 - Stavební část_04" sheetId="12" r:id="rId12"/>
    <sheet name="D.1.2.5 - TPS Silnoproud_02" sheetId="13" r:id="rId13"/>
    <sheet name="D.1.4.1 - ZTI , ÚT_01" sheetId="14" r:id="rId14"/>
    <sheet name="D.1.1 - Stavební část_05" sheetId="15" r:id="rId15"/>
    <sheet name="D.1.2.5 - TPS Silnoproud_03" sheetId="16" r:id="rId16"/>
    <sheet name="D.1.4.1 - ZTI , ÚT_02" sheetId="17" r:id="rId17"/>
    <sheet name="D.1.1 - Stavební část_06" sheetId="18" r:id="rId18"/>
    <sheet name="D.1.2.5 - TPS silnoproud_04" sheetId="19" r:id="rId19"/>
    <sheet name="D.1.1 - Stavební část_07" sheetId="20" r:id="rId20"/>
    <sheet name="D.1.2.5 - TPS Silnoproud_05" sheetId="21" r:id="rId21"/>
    <sheet name="D.1.4.1 - ZTI_02" sheetId="22" r:id="rId22"/>
    <sheet name="D.1.1 - Stavební část_08" sheetId="23" r:id="rId23"/>
    <sheet name="D.1.2.5 - TPS Silnoproud_06" sheetId="24" r:id="rId24"/>
    <sheet name="SO 10 - Jímka, venkovní r..." sheetId="25" r:id="rId25"/>
    <sheet name="SO 11 - Obratiště" sheetId="26" r:id="rId26"/>
    <sheet name="12.1. - Zpevněné plochy a..." sheetId="27" r:id="rId27"/>
    <sheet name="12.2. - Workoutové a děts..." sheetId="28" r:id="rId28"/>
    <sheet name="12.3. - Úprava zeleně" sheetId="29" r:id="rId29"/>
    <sheet name="12.3.1 - Navazující rozvo..." sheetId="30" r:id="rId30"/>
    <sheet name="VON - Vedlejší a ostatní ..." sheetId="31" r:id="rId31"/>
    <sheet name="Pokyny pro vyplnění" sheetId="32" r:id="rId32"/>
  </sheets>
  <definedNames>
    <definedName name="_xlnm.Print_Area" localSheetId="0">'Rekapitulace stavby'!$D$4:$AO$36,'Rekapitulace stavby'!$C$42:$AQ$96</definedName>
    <definedName name="_xlnm.Print_Titles" localSheetId="0">'Rekapitulace stavby'!$52:$52</definedName>
    <definedName name="_xlnm._FilterDatabase" localSheetId="1" hidden="1">'D.1.1 - Stavební část'!$C$91:$K$169</definedName>
    <definedName name="_xlnm.Print_Area" localSheetId="1">'D.1.1 - Stavební část'!$C$4:$J$41,'D.1.1 - Stavební část'!$C$47:$J$71,'D.1.1 - Stavební část'!$C$77:$K$169</definedName>
    <definedName name="_xlnm.Print_Titles" localSheetId="1">'D.1.1 - Stavební část'!$91:$91</definedName>
    <definedName name="_xlnm._FilterDatabase" localSheetId="2" hidden="1">'D.1.1 - Stavební část_01'!$C$102:$K$460</definedName>
    <definedName name="_xlnm.Print_Area" localSheetId="2">'D.1.1 - Stavební část_01'!$C$4:$J$41,'D.1.1 - Stavební část_01'!$C$47:$J$82,'D.1.1 - Stavební část_01'!$C$88:$K$460</definedName>
    <definedName name="_xlnm.Print_Titles" localSheetId="2">'D.1.1 - Stavební část_01'!$102:$102</definedName>
    <definedName name="_xlnm._FilterDatabase" localSheetId="3" hidden="1">'D.1.2.5 - TPS silnoproud'!$C$88:$K$110</definedName>
    <definedName name="_xlnm.Print_Area" localSheetId="3">'D.1.2.5 - TPS silnoproud'!$C$4:$J$41,'D.1.2.5 - TPS silnoproud'!$C$47:$J$68,'D.1.2.5 - TPS silnoproud'!$C$74:$K$110</definedName>
    <definedName name="_xlnm.Print_Titles" localSheetId="3">'D.1.2.5 - TPS silnoproud'!$88:$88</definedName>
    <definedName name="_xlnm._FilterDatabase" localSheetId="4" hidden="1">'D.1.4.1 - ZTI'!$C$89:$K$130</definedName>
    <definedName name="_xlnm.Print_Area" localSheetId="4">'D.1.4.1 - ZTI'!$C$4:$J$41,'D.1.4.1 - ZTI'!$C$47:$J$69,'D.1.4.1 - ZTI'!$C$75:$K$130</definedName>
    <definedName name="_xlnm.Print_Titles" localSheetId="4">'D.1.4.1 - ZTI'!$89:$89</definedName>
    <definedName name="_xlnm._FilterDatabase" localSheetId="5" hidden="1">'D.1.1 - Stavební část_02'!$C$99:$K$587</definedName>
    <definedName name="_xlnm.Print_Area" localSheetId="5">'D.1.1 - Stavební část_02'!$C$4:$J$41,'D.1.1 - Stavební část_02'!$C$47:$J$79,'D.1.1 - Stavební část_02'!$C$85:$K$587</definedName>
    <definedName name="_xlnm.Print_Titles" localSheetId="5">'D.1.1 - Stavební část_02'!$99:$99</definedName>
    <definedName name="_xlnm._FilterDatabase" localSheetId="6" hidden="1">'D.1.2.5 -  TPS Silnoproud'!$C$87:$K$123</definedName>
    <definedName name="_xlnm.Print_Area" localSheetId="6">'D.1.2.5 -  TPS Silnoproud'!$C$4:$J$41,'D.1.2.5 -  TPS Silnoproud'!$C$47:$J$67,'D.1.2.5 -  TPS Silnoproud'!$C$73:$K$123</definedName>
    <definedName name="_xlnm.Print_Titles" localSheetId="6">'D.1.2.5 -  TPS Silnoproud'!$87:$87</definedName>
    <definedName name="_xlnm._FilterDatabase" localSheetId="7" hidden="1">'D.1.4.1 - ZTI_01'!$C$89:$K$133</definedName>
    <definedName name="_xlnm.Print_Area" localSheetId="7">'D.1.4.1 - ZTI_01'!$C$4:$J$41,'D.1.4.1 - ZTI_01'!$C$47:$J$69,'D.1.4.1 - ZTI_01'!$C$75:$K$133</definedName>
    <definedName name="_xlnm.Print_Titles" localSheetId="7">'D.1.4.1 - ZTI_01'!$89:$89</definedName>
    <definedName name="_xlnm._FilterDatabase" localSheetId="8" hidden="1">'D.1.1 - Stavební část_03'!$C$102:$K$540</definedName>
    <definedName name="_xlnm.Print_Area" localSheetId="8">'D.1.1 - Stavební část_03'!$C$4:$J$41,'D.1.1 - Stavební část_03'!$C$47:$J$82,'D.1.1 - Stavební část_03'!$C$88:$K$540</definedName>
    <definedName name="_xlnm.Print_Titles" localSheetId="8">'D.1.1 - Stavební část_03'!$102:$102</definedName>
    <definedName name="_xlnm._FilterDatabase" localSheetId="9" hidden="1">'D.1.2.5 - TPS Silnoproud_01'!$C$88:$K$113</definedName>
    <definedName name="_xlnm.Print_Area" localSheetId="9">'D.1.2.5 - TPS Silnoproud_01'!$C$4:$J$41,'D.1.2.5 - TPS Silnoproud_01'!$C$47:$J$68,'D.1.2.5 - TPS Silnoproud_01'!$C$74:$K$113</definedName>
    <definedName name="_xlnm.Print_Titles" localSheetId="9">'D.1.2.5 - TPS Silnoproud_01'!$88:$88</definedName>
    <definedName name="_xlnm._FilterDatabase" localSheetId="10" hidden="1">'D.1.4.1 - ZTI , ÚT'!$C$94:$K$263</definedName>
    <definedName name="_xlnm.Print_Area" localSheetId="10">'D.1.4.1 - ZTI , ÚT'!$C$4:$J$41,'D.1.4.1 - ZTI , ÚT'!$C$47:$J$74,'D.1.4.1 - ZTI , ÚT'!$C$80:$K$263</definedName>
    <definedName name="_xlnm.Print_Titles" localSheetId="10">'D.1.4.1 - ZTI , ÚT'!$94:$94</definedName>
    <definedName name="_xlnm._FilterDatabase" localSheetId="11" hidden="1">'D.1.1 - Stavební část_04'!$C$102:$K$528</definedName>
    <definedName name="_xlnm.Print_Area" localSheetId="11">'D.1.1 - Stavební část_04'!$C$4:$J$41,'D.1.1 - Stavební část_04'!$C$47:$J$82,'D.1.1 - Stavební část_04'!$C$88:$K$528</definedName>
    <definedName name="_xlnm.Print_Titles" localSheetId="11">'D.1.1 - Stavební část_04'!$102:$102</definedName>
    <definedName name="_xlnm._FilterDatabase" localSheetId="12" hidden="1">'D.1.2.5 - TPS Silnoproud_02'!$C$88:$K$111</definedName>
    <definedName name="_xlnm.Print_Area" localSheetId="12">'D.1.2.5 - TPS Silnoproud_02'!$C$4:$J$41,'D.1.2.5 - TPS Silnoproud_02'!$C$47:$J$68,'D.1.2.5 - TPS Silnoproud_02'!$C$74:$K$111</definedName>
    <definedName name="_xlnm.Print_Titles" localSheetId="12">'D.1.2.5 - TPS Silnoproud_02'!$88:$88</definedName>
    <definedName name="_xlnm._FilterDatabase" localSheetId="13" hidden="1">'D.1.4.1 - ZTI , ÚT_01'!$C$93:$K$255</definedName>
    <definedName name="_xlnm.Print_Area" localSheetId="13">'D.1.4.1 - ZTI , ÚT_01'!$C$4:$J$41,'D.1.4.1 - ZTI , ÚT_01'!$C$47:$J$73,'D.1.4.1 - ZTI , ÚT_01'!$C$79:$K$255</definedName>
    <definedName name="_xlnm.Print_Titles" localSheetId="13">'D.1.4.1 - ZTI , ÚT_01'!$93:$93</definedName>
    <definedName name="_xlnm._FilterDatabase" localSheetId="14" hidden="1">'D.1.1 - Stavební část_05'!$C$102:$K$501</definedName>
    <definedName name="_xlnm.Print_Area" localSheetId="14">'D.1.1 - Stavební část_05'!$C$4:$J$41,'D.1.1 - Stavební část_05'!$C$47:$J$82,'D.1.1 - Stavební část_05'!$C$88:$K$501</definedName>
    <definedName name="_xlnm.Print_Titles" localSheetId="14">'D.1.1 - Stavební část_05'!$102:$102</definedName>
    <definedName name="_xlnm._FilterDatabase" localSheetId="15" hidden="1">'D.1.2.5 - TPS Silnoproud_03'!$C$88:$K$116</definedName>
    <definedName name="_xlnm.Print_Area" localSheetId="15">'D.1.2.5 - TPS Silnoproud_03'!$C$4:$J$41,'D.1.2.5 - TPS Silnoproud_03'!$C$47:$J$68,'D.1.2.5 - TPS Silnoproud_03'!$C$74:$K$116</definedName>
    <definedName name="_xlnm.Print_Titles" localSheetId="15">'D.1.2.5 - TPS Silnoproud_03'!$88:$88</definedName>
    <definedName name="_xlnm._FilterDatabase" localSheetId="16" hidden="1">'D.1.4.1 - ZTI , ÚT_02'!$C$94:$K$253</definedName>
    <definedName name="_xlnm.Print_Area" localSheetId="16">'D.1.4.1 - ZTI , ÚT_02'!$C$4:$J$41,'D.1.4.1 - ZTI , ÚT_02'!$C$47:$J$74,'D.1.4.1 - ZTI , ÚT_02'!$C$80:$K$253</definedName>
    <definedName name="_xlnm.Print_Titles" localSheetId="16">'D.1.4.1 - ZTI , ÚT_02'!$94:$94</definedName>
    <definedName name="_xlnm._FilterDatabase" localSheetId="17" hidden="1">'D.1.1 - Stavební část_06'!$C$95:$K$269</definedName>
    <definedName name="_xlnm.Print_Area" localSheetId="17">'D.1.1 - Stavební část_06'!$C$4:$J$41,'D.1.1 - Stavební část_06'!$C$47:$J$75,'D.1.1 - Stavební část_06'!$C$81:$K$269</definedName>
    <definedName name="_xlnm.Print_Titles" localSheetId="17">'D.1.1 - Stavební část_06'!$95:$95</definedName>
    <definedName name="_xlnm._FilterDatabase" localSheetId="18" hidden="1">'D.1.2.5 - TPS silnoproud_04'!$C$87:$K$111</definedName>
    <definedName name="_xlnm.Print_Area" localSheetId="18">'D.1.2.5 - TPS silnoproud_04'!$C$4:$J$41,'D.1.2.5 - TPS silnoproud_04'!$C$47:$J$67,'D.1.2.5 - TPS silnoproud_04'!$C$73:$K$111</definedName>
    <definedName name="_xlnm.Print_Titles" localSheetId="18">'D.1.2.5 - TPS silnoproud_04'!$87:$87</definedName>
    <definedName name="_xlnm._FilterDatabase" localSheetId="19" hidden="1">'D.1.1 - Stavební část_07'!$C$103:$K$516</definedName>
    <definedName name="_xlnm.Print_Area" localSheetId="19">'D.1.1 - Stavební část_07'!$C$4:$J$41,'D.1.1 - Stavební část_07'!$C$47:$J$83,'D.1.1 - Stavební část_07'!$C$89:$K$516</definedName>
    <definedName name="_xlnm.Print_Titles" localSheetId="19">'D.1.1 - Stavební část_07'!$103:$103</definedName>
    <definedName name="_xlnm._FilterDatabase" localSheetId="20" hidden="1">'D.1.2.5 - TPS Silnoproud_05'!$C$89:$K$124</definedName>
    <definedName name="_xlnm.Print_Area" localSheetId="20">'D.1.2.5 - TPS Silnoproud_05'!$C$4:$J$41,'D.1.2.5 - TPS Silnoproud_05'!$C$47:$J$69,'D.1.2.5 - TPS Silnoproud_05'!$C$75:$K$124</definedName>
    <definedName name="_xlnm.Print_Titles" localSheetId="20">'D.1.2.5 - TPS Silnoproud_05'!$89:$89</definedName>
    <definedName name="_xlnm._FilterDatabase" localSheetId="21" hidden="1">'D.1.4.1 - ZTI_02'!$C$89:$K$129</definedName>
    <definedName name="_xlnm.Print_Area" localSheetId="21">'D.1.4.1 - ZTI_02'!$C$4:$J$41,'D.1.4.1 - ZTI_02'!$C$47:$J$69,'D.1.4.1 - ZTI_02'!$C$75:$K$129</definedName>
    <definedName name="_xlnm.Print_Titles" localSheetId="21">'D.1.4.1 - ZTI_02'!$89:$89</definedName>
    <definedName name="_xlnm._FilterDatabase" localSheetId="22" hidden="1">'D.1.1 - Stavební část_08'!$C$90:$K$186</definedName>
    <definedName name="_xlnm.Print_Area" localSheetId="22">'D.1.1 - Stavební část_08'!$C$4:$J$41,'D.1.1 - Stavební část_08'!$C$47:$J$70,'D.1.1 - Stavební část_08'!$C$76:$K$186</definedName>
    <definedName name="_xlnm.Print_Titles" localSheetId="22">'D.1.1 - Stavební část_08'!$90:$90</definedName>
    <definedName name="_xlnm._FilterDatabase" localSheetId="23" hidden="1">'D.1.2.5 - TPS Silnoproud_06'!$C$87:$K$104</definedName>
    <definedName name="_xlnm.Print_Area" localSheetId="23">'D.1.2.5 - TPS Silnoproud_06'!$C$4:$J$41,'D.1.2.5 - TPS Silnoproud_06'!$C$47:$J$67,'D.1.2.5 - TPS Silnoproud_06'!$C$73:$K$104</definedName>
    <definedName name="_xlnm.Print_Titles" localSheetId="23">'D.1.2.5 - TPS Silnoproud_06'!$87:$87</definedName>
    <definedName name="_xlnm._FilterDatabase" localSheetId="24" hidden="1">'SO 10 - Jímka, venkovní r...'!$C$87:$K$291</definedName>
    <definedName name="_xlnm.Print_Area" localSheetId="24">'SO 10 - Jímka, venkovní r...'!$C$4:$J$39,'SO 10 - Jímka, venkovní r...'!$C$45:$J$69,'SO 10 - Jímka, venkovní r...'!$C$75:$K$291</definedName>
    <definedName name="_xlnm.Print_Titles" localSheetId="24">'SO 10 - Jímka, venkovní r...'!$87:$87</definedName>
    <definedName name="_xlnm._FilterDatabase" localSheetId="25" hidden="1">'SO 11 - Obratiště'!$C$82:$K$141</definedName>
    <definedName name="_xlnm.Print_Area" localSheetId="25">'SO 11 - Obratiště'!$C$4:$J$39,'SO 11 - Obratiště'!$C$45:$J$64,'SO 11 - Obratiště'!$C$70:$K$141</definedName>
    <definedName name="_xlnm.Print_Titles" localSheetId="25">'SO 11 - Obratiště'!$82:$82</definedName>
    <definedName name="_xlnm._FilterDatabase" localSheetId="26" hidden="1">'12.1. - Zpevněné plochy a...'!$C$90:$K$164</definedName>
    <definedName name="_xlnm.Print_Area" localSheetId="26">'12.1. - Zpevněné plochy a...'!$C$4:$J$41,'12.1. - Zpevněné plochy a...'!$C$47:$J$70,'12.1. - Zpevněné plochy a...'!$C$76:$K$164</definedName>
    <definedName name="_xlnm.Print_Titles" localSheetId="26">'12.1. - Zpevněné plochy a...'!$90:$90</definedName>
    <definedName name="_xlnm._FilterDatabase" localSheetId="27" hidden="1">'12.2. - Workoutové a děts...'!$C$90:$K$169</definedName>
    <definedName name="_xlnm.Print_Area" localSheetId="27">'12.2. - Workoutové a děts...'!$C$4:$J$41,'12.2. - Workoutové a děts...'!$C$47:$J$70,'12.2. - Workoutové a děts...'!$C$76:$K$169</definedName>
    <definedName name="_xlnm.Print_Titles" localSheetId="27">'12.2. - Workoutové a děts...'!$90:$90</definedName>
    <definedName name="_xlnm._FilterDatabase" localSheetId="28" hidden="1">'12.3. - Úprava zeleně'!$C$87:$K$249</definedName>
    <definedName name="_xlnm.Print_Area" localSheetId="28">'12.3. - Úprava zeleně'!$C$4:$J$41,'12.3. - Úprava zeleně'!$C$47:$J$67,'12.3. - Úprava zeleně'!$C$73:$K$249</definedName>
    <definedName name="_xlnm.Print_Titles" localSheetId="28">'12.3. - Úprava zeleně'!$87:$87</definedName>
    <definedName name="_xlnm._FilterDatabase" localSheetId="29" hidden="1">'12.3.1 - Navazující rozvo...'!$C$93:$K$127</definedName>
    <definedName name="_xlnm.Print_Area" localSheetId="29">'12.3.1 - Navazující rozvo...'!$C$4:$J$43,'12.3.1 - Navazující rozvo...'!$C$49:$J$71,'12.3.1 - Navazující rozvo...'!$C$77:$K$127</definedName>
    <definedName name="_xlnm.Print_Titles" localSheetId="29">'12.3.1 - Navazující rozvo...'!$93:$93</definedName>
    <definedName name="_xlnm._FilterDatabase" localSheetId="30" hidden="1">'VON - Vedlejší a ostatní ...'!$C$82:$K$112</definedName>
    <definedName name="_xlnm.Print_Area" localSheetId="30">'VON - Vedlejší a ostatní ...'!$C$4:$J$39,'VON - Vedlejší a ostatní ...'!$C$45:$J$64,'VON - Vedlejší a ostatní ...'!$C$70:$K$112</definedName>
    <definedName name="_xlnm.Print_Titles" localSheetId="30">'VON - Vedlejší a ostatní ...'!$82:$82</definedName>
    <definedName name="_xlnm.Print_Area" localSheetId="31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31" l="1" r="J37"/>
  <c r="J36"/>
  <c i="1" r="AY95"/>
  <c i="31" r="J35"/>
  <c i="1" r="AX95"/>
  <c i="31" r="BI112"/>
  <c r="BH112"/>
  <c r="BG112"/>
  <c r="BF112"/>
  <c r="T112"/>
  <c r="T111"/>
  <c r="R112"/>
  <c r="R111"/>
  <c r="P112"/>
  <c r="P111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1"/>
  <c r="BH91"/>
  <c r="BG91"/>
  <c r="BF91"/>
  <c r="T91"/>
  <c r="R91"/>
  <c r="P91"/>
  <c r="BI89"/>
  <c r="BH89"/>
  <c r="BG89"/>
  <c r="BF89"/>
  <c r="T89"/>
  <c r="R89"/>
  <c r="P89"/>
  <c r="BI88"/>
  <c r="BH88"/>
  <c r="BG88"/>
  <c r="BF88"/>
  <c r="T88"/>
  <c r="R88"/>
  <c r="P88"/>
  <c r="BI86"/>
  <c r="BH86"/>
  <c r="BG86"/>
  <c r="BF86"/>
  <c r="T86"/>
  <c r="R86"/>
  <c r="P86"/>
  <c r="J79"/>
  <c r="F79"/>
  <c r="F77"/>
  <c r="E75"/>
  <c r="J54"/>
  <c r="F54"/>
  <c r="F52"/>
  <c r="E50"/>
  <c r="J24"/>
  <c r="E24"/>
  <c r="J80"/>
  <c r="J23"/>
  <c r="J18"/>
  <c r="E18"/>
  <c r="F55"/>
  <c r="J17"/>
  <c r="J12"/>
  <c r="J52"/>
  <c r="E7"/>
  <c r="E48"/>
  <c i="30" r="J41"/>
  <c r="J40"/>
  <c i="1" r="AY94"/>
  <c i="30" r="J39"/>
  <c i="1" r="AX94"/>
  <c i="30" r="BI126"/>
  <c r="BH126"/>
  <c r="BG126"/>
  <c r="BF126"/>
  <c r="T126"/>
  <c r="T125"/>
  <c r="R126"/>
  <c r="R125"/>
  <c r="P126"/>
  <c r="P125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J90"/>
  <c r="F90"/>
  <c r="F88"/>
  <c r="E86"/>
  <c r="J62"/>
  <c r="F62"/>
  <c r="F60"/>
  <c r="E58"/>
  <c r="J28"/>
  <c r="E28"/>
  <c r="J63"/>
  <c r="J27"/>
  <c r="J22"/>
  <c r="E22"/>
  <c r="F91"/>
  <c r="J21"/>
  <c r="J16"/>
  <c r="J88"/>
  <c r="E7"/>
  <c r="E80"/>
  <c i="29" r="J39"/>
  <c r="J38"/>
  <c i="1" r="AY93"/>
  <c i="29" r="J37"/>
  <c i="1" r="AX93"/>
  <c i="29" r="BI248"/>
  <c r="BH248"/>
  <c r="BG248"/>
  <c r="BF248"/>
  <c r="T248"/>
  <c r="T247"/>
  <c r="R248"/>
  <c r="R247"/>
  <c r="P248"/>
  <c r="P247"/>
  <c r="BI243"/>
  <c r="BH243"/>
  <c r="BG243"/>
  <c r="BF243"/>
  <c r="T243"/>
  <c r="R243"/>
  <c r="P243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8"/>
  <c r="F58"/>
  <c r="F56"/>
  <c r="E54"/>
  <c r="J26"/>
  <c r="E26"/>
  <c r="J85"/>
  <c r="J25"/>
  <c r="J20"/>
  <c r="E20"/>
  <c r="F85"/>
  <c r="J19"/>
  <c r="J14"/>
  <c r="J82"/>
  <c r="E7"/>
  <c r="E76"/>
  <c i="28" r="J39"/>
  <c r="J38"/>
  <c i="1" r="AY91"/>
  <c i="28" r="J37"/>
  <c i="1" r="AX91"/>
  <c i="28" r="BI168"/>
  <c r="BH168"/>
  <c r="BG168"/>
  <c r="BF168"/>
  <c r="T168"/>
  <c r="T167"/>
  <c r="R168"/>
  <c r="R167"/>
  <c r="P168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2"/>
  <c r="BH102"/>
  <c r="BG102"/>
  <c r="BF102"/>
  <c r="T102"/>
  <c r="R102"/>
  <c r="P102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J87"/>
  <c r="F87"/>
  <c r="F85"/>
  <c r="E83"/>
  <c r="J58"/>
  <c r="F58"/>
  <c r="F56"/>
  <c r="E54"/>
  <c r="J26"/>
  <c r="E26"/>
  <c r="J88"/>
  <c r="J25"/>
  <c r="J20"/>
  <c r="E20"/>
  <c r="F88"/>
  <c r="J19"/>
  <c r="J14"/>
  <c r="J56"/>
  <c r="E7"/>
  <c r="E79"/>
  <c i="27" r="J39"/>
  <c r="J38"/>
  <c i="1" r="AY90"/>
  <c i="27" r="J37"/>
  <c i="1" r="AX90"/>
  <c i="27"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7"/>
  <c r="BH127"/>
  <c r="BG127"/>
  <c r="BF127"/>
  <c r="T127"/>
  <c r="R127"/>
  <c r="P127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J87"/>
  <c r="F87"/>
  <c r="F85"/>
  <c r="E83"/>
  <c r="J58"/>
  <c r="F58"/>
  <c r="F56"/>
  <c r="E54"/>
  <c r="J26"/>
  <c r="E26"/>
  <c r="J88"/>
  <c r="J25"/>
  <c r="J20"/>
  <c r="E20"/>
  <c r="F88"/>
  <c r="J19"/>
  <c r="J14"/>
  <c r="J85"/>
  <c r="E7"/>
  <c r="E79"/>
  <c i="26" r="J37"/>
  <c r="J36"/>
  <c i="1" r="AY88"/>
  <c i="26" r="J35"/>
  <c i="1" r="AX88"/>
  <c i="26"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BI88"/>
  <c r="BH88"/>
  <c r="BG88"/>
  <c r="BF88"/>
  <c r="T88"/>
  <c r="R88"/>
  <c r="P88"/>
  <c r="BI85"/>
  <c r="BH85"/>
  <c r="BG85"/>
  <c r="BF85"/>
  <c r="T85"/>
  <c r="T84"/>
  <c r="R85"/>
  <c r="R84"/>
  <c r="P85"/>
  <c r="P84"/>
  <c r="J79"/>
  <c r="F79"/>
  <c r="F77"/>
  <c r="E75"/>
  <c r="J54"/>
  <c r="F54"/>
  <c r="F52"/>
  <c r="E50"/>
  <c r="J24"/>
  <c r="E24"/>
  <c r="J55"/>
  <c r="J23"/>
  <c r="J18"/>
  <c r="E18"/>
  <c r="F80"/>
  <c r="J17"/>
  <c r="J12"/>
  <c r="J77"/>
  <c r="E7"/>
  <c r="E48"/>
  <c i="25" r="J37"/>
  <c r="J36"/>
  <c i="1" r="AY87"/>
  <c i="25" r="J35"/>
  <c i="1" r="AX87"/>
  <c i="25" r="BI290"/>
  <c r="BH290"/>
  <c r="BG290"/>
  <c r="BF290"/>
  <c r="T290"/>
  <c r="R290"/>
  <c r="P290"/>
  <c r="BI288"/>
  <c r="BH288"/>
  <c r="BG288"/>
  <c r="BF288"/>
  <c r="T288"/>
  <c r="R288"/>
  <c r="P288"/>
  <c r="BI284"/>
  <c r="BH284"/>
  <c r="BG284"/>
  <c r="BF284"/>
  <c r="T284"/>
  <c r="T283"/>
  <c r="R284"/>
  <c r="R283"/>
  <c r="P284"/>
  <c r="P283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89"/>
  <c r="BH189"/>
  <c r="BG189"/>
  <c r="BF189"/>
  <c r="T189"/>
  <c r="R189"/>
  <c r="P189"/>
  <c r="BI187"/>
  <c r="BH187"/>
  <c r="BG187"/>
  <c r="BF187"/>
  <c r="T187"/>
  <c r="R187"/>
  <c r="P187"/>
  <c r="BI183"/>
  <c r="BH183"/>
  <c r="BG183"/>
  <c r="BF183"/>
  <c r="T183"/>
  <c r="R183"/>
  <c r="P183"/>
  <c r="BI181"/>
  <c r="BH181"/>
  <c r="BG181"/>
  <c r="BF181"/>
  <c r="T181"/>
  <c r="R181"/>
  <c r="P181"/>
  <c r="BI178"/>
  <c r="BH178"/>
  <c r="BG178"/>
  <c r="BF178"/>
  <c r="T178"/>
  <c r="R178"/>
  <c r="P178"/>
  <c r="BI176"/>
  <c r="BH176"/>
  <c r="BG176"/>
  <c r="BF176"/>
  <c r="T176"/>
  <c r="R176"/>
  <c r="P176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48"/>
  <c r="BH148"/>
  <c r="BG148"/>
  <c r="BF148"/>
  <c r="T148"/>
  <c r="R148"/>
  <c r="P148"/>
  <c r="BI141"/>
  <c r="BH141"/>
  <c r="BG141"/>
  <c r="BF141"/>
  <c r="T141"/>
  <c r="R141"/>
  <c r="P141"/>
  <c r="BI134"/>
  <c r="BH134"/>
  <c r="BG134"/>
  <c r="BF134"/>
  <c r="T134"/>
  <c r="R134"/>
  <c r="P134"/>
  <c r="BI123"/>
  <c r="BH123"/>
  <c r="BG123"/>
  <c r="BF123"/>
  <c r="T123"/>
  <c r="R123"/>
  <c r="P123"/>
  <c r="BI114"/>
  <c r="BH114"/>
  <c r="BG114"/>
  <c r="BF114"/>
  <c r="T114"/>
  <c r="R114"/>
  <c r="P114"/>
  <c r="BI105"/>
  <c r="BH105"/>
  <c r="BG105"/>
  <c r="BF105"/>
  <c r="T105"/>
  <c r="R105"/>
  <c r="P105"/>
  <c r="BI97"/>
  <c r="BH97"/>
  <c r="BG97"/>
  <c r="BF97"/>
  <c r="T97"/>
  <c r="R97"/>
  <c r="P97"/>
  <c r="BI94"/>
  <c r="BH94"/>
  <c r="BG94"/>
  <c r="BF94"/>
  <c r="T94"/>
  <c r="R94"/>
  <c r="P94"/>
  <c r="BI92"/>
  <c r="BH92"/>
  <c r="BG92"/>
  <c r="BF92"/>
  <c r="T92"/>
  <c r="R92"/>
  <c r="P92"/>
  <c r="BI91"/>
  <c r="BH91"/>
  <c r="BG91"/>
  <c r="BF91"/>
  <c r="T91"/>
  <c r="R91"/>
  <c r="P91"/>
  <c r="J85"/>
  <c r="J84"/>
  <c r="F84"/>
  <c r="F82"/>
  <c r="E80"/>
  <c r="J55"/>
  <c r="J54"/>
  <c r="F54"/>
  <c r="F52"/>
  <c r="E50"/>
  <c r="J18"/>
  <c r="E18"/>
  <c r="F85"/>
  <c r="J17"/>
  <c r="J12"/>
  <c r="J52"/>
  <c r="E7"/>
  <c r="E48"/>
  <c i="24" r="J39"/>
  <c r="J38"/>
  <c i="1" r="AY86"/>
  <c i="24" r="J37"/>
  <c i="1" r="AX86"/>
  <c i="24" r="BI104"/>
  <c r="BH104"/>
  <c r="BG104"/>
  <c r="BF104"/>
  <c r="T104"/>
  <c r="T103"/>
  <c r="R104"/>
  <c r="R103"/>
  <c r="P104"/>
  <c r="P103"/>
  <c r="BI102"/>
  <c r="BH102"/>
  <c r="BG102"/>
  <c r="BF102"/>
  <c r="T102"/>
  <c r="T101"/>
  <c r="R102"/>
  <c r="R101"/>
  <c r="P102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F84"/>
  <c r="F82"/>
  <c r="E80"/>
  <c r="J58"/>
  <c r="F58"/>
  <c r="F56"/>
  <c r="E54"/>
  <c r="J26"/>
  <c r="E26"/>
  <c r="J59"/>
  <c r="J25"/>
  <c r="J20"/>
  <c r="E20"/>
  <c r="F85"/>
  <c r="J19"/>
  <c r="J14"/>
  <c r="J82"/>
  <c r="E7"/>
  <c r="E76"/>
  <c i="23" r="J39"/>
  <c r="J38"/>
  <c i="1" r="AY85"/>
  <c i="23" r="J37"/>
  <c i="1" r="AX85"/>
  <c i="23" r="BI185"/>
  <c r="BH185"/>
  <c r="BG185"/>
  <c r="BF185"/>
  <c r="T185"/>
  <c r="T184"/>
  <c r="R185"/>
  <c r="R184"/>
  <c r="P185"/>
  <c r="P184"/>
  <c r="BI181"/>
  <c r="BH181"/>
  <c r="BG181"/>
  <c r="BF181"/>
  <c r="T181"/>
  <c r="R181"/>
  <c r="P181"/>
  <c r="BI176"/>
  <c r="BH176"/>
  <c r="BG176"/>
  <c r="BF176"/>
  <c r="T176"/>
  <c r="R176"/>
  <c r="P176"/>
  <c r="BI168"/>
  <c r="BH168"/>
  <c r="BG168"/>
  <c r="BF168"/>
  <c r="T168"/>
  <c r="R168"/>
  <c r="P168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4"/>
  <c r="BH124"/>
  <c r="BG124"/>
  <c r="BF124"/>
  <c r="T124"/>
  <c r="R124"/>
  <c r="P124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0"/>
  <c r="BH100"/>
  <c r="BG100"/>
  <c r="BF100"/>
  <c r="T100"/>
  <c r="R100"/>
  <c r="P100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J87"/>
  <c r="F87"/>
  <c r="F85"/>
  <c r="E83"/>
  <c r="J58"/>
  <c r="F58"/>
  <c r="F56"/>
  <c r="E54"/>
  <c r="J26"/>
  <c r="E26"/>
  <c r="J88"/>
  <c r="J25"/>
  <c r="J20"/>
  <c r="E20"/>
  <c r="F59"/>
  <c r="J19"/>
  <c r="J14"/>
  <c r="J56"/>
  <c r="E7"/>
  <c r="E79"/>
  <c i="22" r="J39"/>
  <c r="J38"/>
  <c i="1" r="AY83"/>
  <c i="22" r="J37"/>
  <c i="1" r="AX83"/>
  <c i="22"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T115"/>
  <c r="R116"/>
  <c r="R115"/>
  <c r="P116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59"/>
  <c r="J19"/>
  <c r="J14"/>
  <c r="J84"/>
  <c r="E7"/>
  <c r="E50"/>
  <c i="21" r="J39"/>
  <c r="J38"/>
  <c i="1" r="AY82"/>
  <c i="21" r="J37"/>
  <c i="1" r="AX82"/>
  <c i="21" r="BI124"/>
  <c r="BH124"/>
  <c r="BG124"/>
  <c r="BF124"/>
  <c r="T124"/>
  <c r="T123"/>
  <c r="R124"/>
  <c r="R123"/>
  <c r="P124"/>
  <c r="P123"/>
  <c r="BI122"/>
  <c r="BH122"/>
  <c r="BG122"/>
  <c r="BF122"/>
  <c r="T122"/>
  <c r="T121"/>
  <c r="R122"/>
  <c r="R121"/>
  <c r="P122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J86"/>
  <c r="F86"/>
  <c r="F84"/>
  <c r="E82"/>
  <c r="J58"/>
  <c r="F58"/>
  <c r="F56"/>
  <c r="E54"/>
  <c r="J26"/>
  <c r="E26"/>
  <c r="J59"/>
  <c r="J25"/>
  <c r="J20"/>
  <c r="E20"/>
  <c r="F59"/>
  <c r="J19"/>
  <c r="J14"/>
  <c r="J84"/>
  <c r="E7"/>
  <c r="E78"/>
  <c i="20" r="J39"/>
  <c r="J38"/>
  <c i="1" r="AY81"/>
  <c i="20" r="J37"/>
  <c i="1" r="AX81"/>
  <c i="20" r="BI515"/>
  <c r="BH515"/>
  <c r="BG515"/>
  <c r="BF515"/>
  <c r="T515"/>
  <c r="R515"/>
  <c r="P515"/>
  <c r="BI510"/>
  <c r="BH510"/>
  <c r="BG510"/>
  <c r="BF510"/>
  <c r="T510"/>
  <c r="R510"/>
  <c r="P510"/>
  <c r="BI508"/>
  <c r="BH508"/>
  <c r="BG508"/>
  <c r="BF508"/>
  <c r="T508"/>
  <c r="R508"/>
  <c r="P508"/>
  <c r="BI503"/>
  <c r="BH503"/>
  <c r="BG503"/>
  <c r="BF503"/>
  <c r="T503"/>
  <c r="R503"/>
  <c r="P503"/>
  <c r="BI496"/>
  <c r="BH496"/>
  <c r="BG496"/>
  <c r="BF496"/>
  <c r="T496"/>
  <c r="R496"/>
  <c r="P496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4"/>
  <c r="BH464"/>
  <c r="BG464"/>
  <c r="BF464"/>
  <c r="T464"/>
  <c r="R464"/>
  <c r="P464"/>
  <c r="BI462"/>
  <c r="BH462"/>
  <c r="BG462"/>
  <c r="BF462"/>
  <c r="T462"/>
  <c r="R462"/>
  <c r="P462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0"/>
  <c r="BH450"/>
  <c r="BG450"/>
  <c r="BF450"/>
  <c r="T450"/>
  <c r="R450"/>
  <c r="P450"/>
  <c r="BI447"/>
  <c r="BH447"/>
  <c r="BG447"/>
  <c r="BF447"/>
  <c r="T447"/>
  <c r="R447"/>
  <c r="P447"/>
  <c r="BI442"/>
  <c r="BH442"/>
  <c r="BG442"/>
  <c r="BF442"/>
  <c r="T442"/>
  <c r="R442"/>
  <c r="P442"/>
  <c r="BI440"/>
  <c r="BH440"/>
  <c r="BG440"/>
  <c r="BF440"/>
  <c r="T440"/>
  <c r="R440"/>
  <c r="P440"/>
  <c r="BI435"/>
  <c r="BH435"/>
  <c r="BG435"/>
  <c r="BF435"/>
  <c r="T435"/>
  <c r="R435"/>
  <c r="P435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7"/>
  <c r="BH427"/>
  <c r="BG427"/>
  <c r="BF427"/>
  <c r="T427"/>
  <c r="R427"/>
  <c r="P427"/>
  <c r="BI421"/>
  <c r="BH421"/>
  <c r="BG421"/>
  <c r="BF421"/>
  <c r="T421"/>
  <c r="R421"/>
  <c r="P421"/>
  <c r="BI419"/>
  <c r="BH419"/>
  <c r="BG419"/>
  <c r="BF419"/>
  <c r="T419"/>
  <c r="R419"/>
  <c r="P419"/>
  <c r="BI414"/>
  <c r="BH414"/>
  <c r="BG414"/>
  <c r="BF414"/>
  <c r="T414"/>
  <c r="R414"/>
  <c r="P414"/>
  <c r="BI411"/>
  <c r="BH411"/>
  <c r="BG411"/>
  <c r="BF411"/>
  <c r="T411"/>
  <c r="R411"/>
  <c r="P411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5"/>
  <c r="BH395"/>
  <c r="BG395"/>
  <c r="BF395"/>
  <c r="T395"/>
  <c r="R395"/>
  <c r="P395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2"/>
  <c r="BH382"/>
  <c r="BG382"/>
  <c r="BF382"/>
  <c r="T382"/>
  <c r="R382"/>
  <c r="P382"/>
  <c r="BI377"/>
  <c r="BH377"/>
  <c r="BG377"/>
  <c r="BF377"/>
  <c r="T377"/>
  <c r="R377"/>
  <c r="P377"/>
  <c r="BI374"/>
  <c r="BH374"/>
  <c r="BG374"/>
  <c r="BF374"/>
  <c r="T374"/>
  <c r="R374"/>
  <c r="P374"/>
  <c r="BI371"/>
  <c r="BH371"/>
  <c r="BG371"/>
  <c r="BF371"/>
  <c r="T371"/>
  <c r="R371"/>
  <c r="P371"/>
  <c r="BI368"/>
  <c r="BH368"/>
  <c r="BG368"/>
  <c r="BF368"/>
  <c r="T368"/>
  <c r="R368"/>
  <c r="P368"/>
  <c r="BI366"/>
  <c r="BH366"/>
  <c r="BG366"/>
  <c r="BF366"/>
  <c r="T366"/>
  <c r="R366"/>
  <c r="P366"/>
  <c r="BI363"/>
  <c r="BH363"/>
  <c r="BG363"/>
  <c r="BF363"/>
  <c r="T363"/>
  <c r="R363"/>
  <c r="P363"/>
  <c r="BI360"/>
  <c r="BH360"/>
  <c r="BG360"/>
  <c r="BF360"/>
  <c r="T360"/>
  <c r="R360"/>
  <c r="P360"/>
  <c r="BI357"/>
  <c r="BH357"/>
  <c r="BG357"/>
  <c r="BF357"/>
  <c r="T357"/>
  <c r="R357"/>
  <c r="P357"/>
  <c r="BI338"/>
  <c r="BH338"/>
  <c r="BG338"/>
  <c r="BF338"/>
  <c r="T338"/>
  <c r="R338"/>
  <c r="P338"/>
  <c r="BI332"/>
  <c r="BH332"/>
  <c r="BG332"/>
  <c r="BF332"/>
  <c r="T332"/>
  <c r="R332"/>
  <c r="P332"/>
  <c r="BI326"/>
  <c r="BH326"/>
  <c r="BG326"/>
  <c r="BF326"/>
  <c r="T326"/>
  <c r="R326"/>
  <c r="P326"/>
  <c r="BI323"/>
  <c r="BH323"/>
  <c r="BG323"/>
  <c r="BF323"/>
  <c r="T323"/>
  <c r="R323"/>
  <c r="P323"/>
  <c r="BI315"/>
  <c r="BH315"/>
  <c r="BG315"/>
  <c r="BF315"/>
  <c r="T315"/>
  <c r="R315"/>
  <c r="P315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4"/>
  <c r="BH304"/>
  <c r="BG304"/>
  <c r="BF304"/>
  <c r="T304"/>
  <c r="R304"/>
  <c r="P304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59"/>
  <c r="BH259"/>
  <c r="BG259"/>
  <c r="BF259"/>
  <c r="T259"/>
  <c r="R259"/>
  <c r="P259"/>
  <c r="BI257"/>
  <c r="BH257"/>
  <c r="BG257"/>
  <c r="BF257"/>
  <c r="T257"/>
  <c r="R257"/>
  <c r="P257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T226"/>
  <c r="R227"/>
  <c r="R226"/>
  <c r="P227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0"/>
  <c r="BH210"/>
  <c r="BG210"/>
  <c r="BF210"/>
  <c r="T210"/>
  <c r="R210"/>
  <c r="P210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101"/>
  <c r="J25"/>
  <c r="J20"/>
  <c r="E20"/>
  <c r="F101"/>
  <c r="J19"/>
  <c r="J14"/>
  <c r="J98"/>
  <c r="E7"/>
  <c r="E92"/>
  <c i="19" r="J39"/>
  <c r="J38"/>
  <c i="1" r="AY79"/>
  <c i="19" r="J37"/>
  <c i="1" r="AX79"/>
  <c i="19" r="BI111"/>
  <c r="BH111"/>
  <c r="BG111"/>
  <c r="BF111"/>
  <c r="T111"/>
  <c r="T110"/>
  <c r="R111"/>
  <c r="R110"/>
  <c r="P111"/>
  <c r="P110"/>
  <c r="BI109"/>
  <c r="BH109"/>
  <c r="BG109"/>
  <c r="BF109"/>
  <c r="T109"/>
  <c r="T108"/>
  <c r="R109"/>
  <c r="R108"/>
  <c r="P109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F84"/>
  <c r="F82"/>
  <c r="E80"/>
  <c r="J58"/>
  <c r="F58"/>
  <c r="F56"/>
  <c r="E54"/>
  <c r="J26"/>
  <c r="E26"/>
  <c r="J85"/>
  <c r="J25"/>
  <c r="J20"/>
  <c r="E20"/>
  <c r="F59"/>
  <c r="J19"/>
  <c r="J14"/>
  <c r="J56"/>
  <c r="E7"/>
  <c r="E50"/>
  <c i="18" r="J39"/>
  <c r="J38"/>
  <c i="1" r="AY78"/>
  <c i="18" r="J37"/>
  <c i="1" r="AX78"/>
  <c i="18" r="BI268"/>
  <c r="BH268"/>
  <c r="BG268"/>
  <c r="BF268"/>
  <c r="T268"/>
  <c r="R268"/>
  <c r="P268"/>
  <c r="BI260"/>
  <c r="BH260"/>
  <c r="BG260"/>
  <c r="BF260"/>
  <c r="T260"/>
  <c r="R260"/>
  <c r="P260"/>
  <c r="BI258"/>
  <c r="BH258"/>
  <c r="BG258"/>
  <c r="BF258"/>
  <c r="T258"/>
  <c r="R258"/>
  <c r="P258"/>
  <c r="BI250"/>
  <c r="BH250"/>
  <c r="BG250"/>
  <c r="BF250"/>
  <c r="T250"/>
  <c r="R250"/>
  <c r="P250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1"/>
  <c r="BH201"/>
  <c r="BG201"/>
  <c r="BF201"/>
  <c r="T201"/>
  <c r="R201"/>
  <c r="P201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T170"/>
  <c r="R171"/>
  <c r="R170"/>
  <c r="P171"/>
  <c r="P170"/>
  <c r="BI168"/>
  <c r="BH168"/>
  <c r="BG168"/>
  <c r="BF168"/>
  <c r="T168"/>
  <c r="R168"/>
  <c r="P168"/>
  <c r="BI166"/>
  <c r="BH166"/>
  <c r="BG166"/>
  <c r="BF166"/>
  <c r="T166"/>
  <c r="R166"/>
  <c r="P166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6"/>
  <c r="BH126"/>
  <c r="BG126"/>
  <c r="BF126"/>
  <c r="T126"/>
  <c r="R126"/>
  <c r="P126"/>
  <c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J92"/>
  <c r="F92"/>
  <c r="F90"/>
  <c r="E88"/>
  <c r="J58"/>
  <c r="F58"/>
  <c r="F56"/>
  <c r="E54"/>
  <c r="J26"/>
  <c r="E26"/>
  <c r="J59"/>
  <c r="J25"/>
  <c r="J20"/>
  <c r="E20"/>
  <c r="F59"/>
  <c r="J19"/>
  <c r="J14"/>
  <c r="J90"/>
  <c r="E7"/>
  <c r="E50"/>
  <c i="17" r="J233"/>
  <c r="J39"/>
  <c r="J38"/>
  <c i="1" r="AY76"/>
  <c i="17" r="J37"/>
  <c i="1" r="AX76"/>
  <c i="17"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J71"/>
  <c r="BI231"/>
  <c r="BH231"/>
  <c r="BG231"/>
  <c r="BF231"/>
  <c r="T231"/>
  <c r="R231"/>
  <c r="P231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T131"/>
  <c r="R132"/>
  <c r="R131"/>
  <c r="P132"/>
  <c r="P131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89"/>
  <c r="E7"/>
  <c r="E83"/>
  <c i="16" r="J39"/>
  <c r="J38"/>
  <c i="1" r="AY75"/>
  <c i="16" r="J37"/>
  <c i="1" r="AX75"/>
  <c i="16" r="BI116"/>
  <c r="BH116"/>
  <c r="BG116"/>
  <c r="BF116"/>
  <c r="T116"/>
  <c r="T115"/>
  <c r="R116"/>
  <c r="R115"/>
  <c r="P116"/>
  <c r="P115"/>
  <c r="BI114"/>
  <c r="BH114"/>
  <c r="BG114"/>
  <c r="BF114"/>
  <c r="T114"/>
  <c r="T113"/>
  <c r="R114"/>
  <c r="R113"/>
  <c r="P114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J85"/>
  <c r="F85"/>
  <c r="F83"/>
  <c r="E81"/>
  <c r="J58"/>
  <c r="F58"/>
  <c r="F56"/>
  <c r="E54"/>
  <c r="J26"/>
  <c r="E26"/>
  <c r="J59"/>
  <c r="J25"/>
  <c r="J20"/>
  <c r="E20"/>
  <c r="F59"/>
  <c r="J19"/>
  <c r="J14"/>
  <c r="J83"/>
  <c r="E7"/>
  <c r="E77"/>
  <c i="15" r="J39"/>
  <c r="J38"/>
  <c i="1" r="AY74"/>
  <c i="15" r="J37"/>
  <c i="1" r="AX74"/>
  <c i="15"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3"/>
  <c r="BH473"/>
  <c r="BG473"/>
  <c r="BF473"/>
  <c r="T473"/>
  <c r="R473"/>
  <c r="P473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4"/>
  <c r="BH454"/>
  <c r="BG454"/>
  <c r="BF454"/>
  <c r="T454"/>
  <c r="R454"/>
  <c r="P454"/>
  <c r="BI449"/>
  <c r="BH449"/>
  <c r="BG449"/>
  <c r="BF449"/>
  <c r="T449"/>
  <c r="R449"/>
  <c r="P449"/>
  <c r="BI447"/>
  <c r="BH447"/>
  <c r="BG447"/>
  <c r="BF447"/>
  <c r="T447"/>
  <c r="R447"/>
  <c r="P447"/>
  <c r="BI432"/>
  <c r="BH432"/>
  <c r="BG432"/>
  <c r="BF432"/>
  <c r="T432"/>
  <c r="R432"/>
  <c r="P432"/>
  <c r="BI429"/>
  <c r="BH429"/>
  <c r="BG429"/>
  <c r="BF429"/>
  <c r="T429"/>
  <c r="R429"/>
  <c r="P429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16"/>
  <c r="BH416"/>
  <c r="BG416"/>
  <c r="BF416"/>
  <c r="T416"/>
  <c r="R416"/>
  <c r="P416"/>
  <c r="BI414"/>
  <c r="BH414"/>
  <c r="BG414"/>
  <c r="BF414"/>
  <c r="T414"/>
  <c r="R414"/>
  <c r="P414"/>
  <c r="BI408"/>
  <c r="BH408"/>
  <c r="BG408"/>
  <c r="BF408"/>
  <c r="T408"/>
  <c r="R408"/>
  <c r="P408"/>
  <c r="BI405"/>
  <c r="BH405"/>
  <c r="BG405"/>
  <c r="BF405"/>
  <c r="T405"/>
  <c r="R405"/>
  <c r="P405"/>
  <c r="BI399"/>
  <c r="BH399"/>
  <c r="BG399"/>
  <c r="BF399"/>
  <c r="T399"/>
  <c r="R399"/>
  <c r="P399"/>
  <c r="BI396"/>
  <c r="BH396"/>
  <c r="BG396"/>
  <c r="BF396"/>
  <c r="T396"/>
  <c r="R396"/>
  <c r="P396"/>
  <c r="BI388"/>
  <c r="BH388"/>
  <c r="BG388"/>
  <c r="BF388"/>
  <c r="T388"/>
  <c r="R388"/>
  <c r="P388"/>
  <c r="BI385"/>
  <c r="BH385"/>
  <c r="BG385"/>
  <c r="BF385"/>
  <c r="T385"/>
  <c r="R385"/>
  <c r="P385"/>
  <c r="BI383"/>
  <c r="BH383"/>
  <c r="BG383"/>
  <c r="BF383"/>
  <c r="T383"/>
  <c r="R383"/>
  <c r="P383"/>
  <c r="BI378"/>
  <c r="BH378"/>
  <c r="BG378"/>
  <c r="BF378"/>
  <c r="T378"/>
  <c r="R378"/>
  <c r="P378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1"/>
  <c r="BH361"/>
  <c r="BG361"/>
  <c r="BF361"/>
  <c r="T361"/>
  <c r="R361"/>
  <c r="P361"/>
  <c r="BI358"/>
  <c r="BH358"/>
  <c r="BG358"/>
  <c r="BF358"/>
  <c r="T358"/>
  <c r="R358"/>
  <c r="P358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48"/>
  <c r="BH348"/>
  <c r="BG348"/>
  <c r="BF348"/>
  <c r="T348"/>
  <c r="R348"/>
  <c r="P348"/>
  <c r="BI325"/>
  <c r="BH325"/>
  <c r="BG325"/>
  <c r="BF325"/>
  <c r="T325"/>
  <c r="R325"/>
  <c r="P325"/>
  <c r="BI322"/>
  <c r="BH322"/>
  <c r="BG322"/>
  <c r="BF322"/>
  <c r="T322"/>
  <c r="R322"/>
  <c r="P322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7"/>
  <c r="BH297"/>
  <c r="BG297"/>
  <c r="BF297"/>
  <c r="T297"/>
  <c r="R297"/>
  <c r="P297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6"/>
  <c r="BH276"/>
  <c r="BG276"/>
  <c r="BF276"/>
  <c r="T276"/>
  <c r="R276"/>
  <c r="P276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36"/>
  <c r="BH236"/>
  <c r="BG236"/>
  <c r="BF236"/>
  <c r="T236"/>
  <c r="R236"/>
  <c r="P236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1"/>
  <c r="BH221"/>
  <c r="BG221"/>
  <c r="BF221"/>
  <c r="T221"/>
  <c r="T220"/>
  <c r="R221"/>
  <c r="R220"/>
  <c r="P221"/>
  <c r="P220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08"/>
  <c r="BH208"/>
  <c r="BG208"/>
  <c r="BF208"/>
  <c r="T208"/>
  <c r="R208"/>
  <c r="P208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1"/>
  <c r="BH161"/>
  <c r="BG161"/>
  <c r="BF161"/>
  <c r="T161"/>
  <c r="R161"/>
  <c r="P161"/>
  <c r="BI156"/>
  <c r="BH156"/>
  <c r="BG156"/>
  <c r="BF156"/>
  <c r="T156"/>
  <c r="R156"/>
  <c r="P156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J99"/>
  <c r="F99"/>
  <c r="F97"/>
  <c r="E95"/>
  <c r="J58"/>
  <c r="F58"/>
  <c r="F56"/>
  <c r="E54"/>
  <c r="J26"/>
  <c r="E26"/>
  <c r="J59"/>
  <c r="J25"/>
  <c r="J20"/>
  <c r="E20"/>
  <c r="F100"/>
  <c r="J19"/>
  <c r="J14"/>
  <c r="J97"/>
  <c r="E7"/>
  <c r="E91"/>
  <c i="14" r="J39"/>
  <c r="J38"/>
  <c i="1" r="AY72"/>
  <c i="14" r="J37"/>
  <c i="1" r="AX72"/>
  <c i="14"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T120"/>
  <c r="R121"/>
  <c r="R120"/>
  <c r="P121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50"/>
  <c i="13" r="J39"/>
  <c r="J38"/>
  <c i="1" r="AY71"/>
  <c i="13" r="J37"/>
  <c i="1" r="AX71"/>
  <c i="13" r="BI111"/>
  <c r="BH111"/>
  <c r="BG111"/>
  <c r="BF111"/>
  <c r="T111"/>
  <c r="T110"/>
  <c r="R111"/>
  <c r="R110"/>
  <c r="P111"/>
  <c r="P110"/>
  <c r="BI109"/>
  <c r="BH109"/>
  <c r="BG109"/>
  <c r="BF109"/>
  <c r="T109"/>
  <c r="T108"/>
  <c r="R109"/>
  <c r="R108"/>
  <c r="P109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2"/>
  <c r="BH92"/>
  <c r="BG92"/>
  <c r="BF92"/>
  <c r="T92"/>
  <c r="R92"/>
  <c r="P92"/>
  <c r="BI91"/>
  <c r="BH91"/>
  <c r="BG91"/>
  <c r="BF91"/>
  <c r="T91"/>
  <c r="R91"/>
  <c r="P91"/>
  <c r="J85"/>
  <c r="F85"/>
  <c r="F83"/>
  <c r="E81"/>
  <c r="J58"/>
  <c r="F58"/>
  <c r="F56"/>
  <c r="E54"/>
  <c r="J26"/>
  <c r="E26"/>
  <c r="J86"/>
  <c r="J25"/>
  <c r="J20"/>
  <c r="E20"/>
  <c r="F59"/>
  <c r="J19"/>
  <c r="J14"/>
  <c r="J56"/>
  <c r="E7"/>
  <c r="E50"/>
  <c i="12" r="J39"/>
  <c r="J38"/>
  <c i="1" r="AY70"/>
  <c i="12" r="J37"/>
  <c i="1" r="AX70"/>
  <c i="12"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1"/>
  <c r="BH511"/>
  <c r="BG511"/>
  <c r="BF511"/>
  <c r="T511"/>
  <c r="R511"/>
  <c r="P511"/>
  <c r="BI509"/>
  <c r="BH509"/>
  <c r="BG509"/>
  <c r="BF509"/>
  <c r="T509"/>
  <c r="R509"/>
  <c r="P509"/>
  <c r="BI506"/>
  <c r="BH506"/>
  <c r="BG506"/>
  <c r="BF506"/>
  <c r="T506"/>
  <c r="R506"/>
  <c r="P50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68"/>
  <c r="BH468"/>
  <c r="BG468"/>
  <c r="BF468"/>
  <c r="T468"/>
  <c r="R468"/>
  <c r="P468"/>
  <c r="BI466"/>
  <c r="BH466"/>
  <c r="BG466"/>
  <c r="BF466"/>
  <c r="T466"/>
  <c r="R466"/>
  <c r="P466"/>
  <c r="BI456"/>
  <c r="BH456"/>
  <c r="BG456"/>
  <c r="BF456"/>
  <c r="T456"/>
  <c r="R456"/>
  <c r="P456"/>
  <c r="BI453"/>
  <c r="BH453"/>
  <c r="BG453"/>
  <c r="BF453"/>
  <c r="T453"/>
  <c r="R453"/>
  <c r="P453"/>
  <c r="BI450"/>
  <c r="BH450"/>
  <c r="BG450"/>
  <c r="BF450"/>
  <c r="T450"/>
  <c r="R450"/>
  <c r="P450"/>
  <c r="BI448"/>
  <c r="BH448"/>
  <c r="BG448"/>
  <c r="BF448"/>
  <c r="T448"/>
  <c r="R448"/>
  <c r="P448"/>
  <c r="BI446"/>
  <c r="BH446"/>
  <c r="BG446"/>
  <c r="BF446"/>
  <c r="T446"/>
  <c r="R446"/>
  <c r="P446"/>
  <c r="BI438"/>
  <c r="BH438"/>
  <c r="BG438"/>
  <c r="BF438"/>
  <c r="T438"/>
  <c r="R438"/>
  <c r="P438"/>
  <c r="BI436"/>
  <c r="BH436"/>
  <c r="BG436"/>
  <c r="BF436"/>
  <c r="T436"/>
  <c r="R436"/>
  <c r="P436"/>
  <c r="BI430"/>
  <c r="BH430"/>
  <c r="BG430"/>
  <c r="BF430"/>
  <c r="T430"/>
  <c r="R430"/>
  <c r="P430"/>
  <c r="BI428"/>
  <c r="BH428"/>
  <c r="BG428"/>
  <c r="BF428"/>
  <c r="T428"/>
  <c r="R428"/>
  <c r="P428"/>
  <c r="BI427"/>
  <c r="BH427"/>
  <c r="BG427"/>
  <c r="BF427"/>
  <c r="T427"/>
  <c r="R427"/>
  <c r="P427"/>
  <c r="BI424"/>
  <c r="BH424"/>
  <c r="BG424"/>
  <c r="BF424"/>
  <c r="T424"/>
  <c r="R424"/>
  <c r="P424"/>
  <c r="BI418"/>
  <c r="BH418"/>
  <c r="BG418"/>
  <c r="BF418"/>
  <c r="T418"/>
  <c r="R418"/>
  <c r="P418"/>
  <c r="BI410"/>
  <c r="BH410"/>
  <c r="BG410"/>
  <c r="BF410"/>
  <c r="T410"/>
  <c r="R410"/>
  <c r="P410"/>
  <c r="BI402"/>
  <c r="BH402"/>
  <c r="BG402"/>
  <c r="BF402"/>
  <c r="T402"/>
  <c r="R402"/>
  <c r="P402"/>
  <c r="BI399"/>
  <c r="BH399"/>
  <c r="BG399"/>
  <c r="BF399"/>
  <c r="T399"/>
  <c r="R399"/>
  <c r="P399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87"/>
  <c r="BH387"/>
  <c r="BG387"/>
  <c r="BF387"/>
  <c r="T387"/>
  <c r="R387"/>
  <c r="P387"/>
  <c r="BI384"/>
  <c r="BH384"/>
  <c r="BG384"/>
  <c r="BF384"/>
  <c r="T384"/>
  <c r="R384"/>
  <c r="P384"/>
  <c r="BI382"/>
  <c r="BH382"/>
  <c r="BG382"/>
  <c r="BF382"/>
  <c r="T382"/>
  <c r="R382"/>
  <c r="P382"/>
  <c r="BI376"/>
  <c r="BH376"/>
  <c r="BG376"/>
  <c r="BF376"/>
  <c r="T376"/>
  <c r="R376"/>
  <c r="P376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6"/>
  <c r="BH366"/>
  <c r="BG366"/>
  <c r="BF366"/>
  <c r="T366"/>
  <c r="R366"/>
  <c r="P366"/>
  <c r="BI340"/>
  <c r="BH340"/>
  <c r="BG340"/>
  <c r="BF340"/>
  <c r="T340"/>
  <c r="R340"/>
  <c r="P340"/>
  <c r="BI314"/>
  <c r="BH314"/>
  <c r="BG314"/>
  <c r="BF314"/>
  <c r="T314"/>
  <c r="R314"/>
  <c r="P314"/>
  <c r="BI311"/>
  <c r="BH311"/>
  <c r="BG311"/>
  <c r="BF311"/>
  <c r="T311"/>
  <c r="R311"/>
  <c r="P311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3"/>
  <c r="BH283"/>
  <c r="BG283"/>
  <c r="BF283"/>
  <c r="T283"/>
  <c r="R283"/>
  <c r="P283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09"/>
  <c r="BH209"/>
  <c r="BG209"/>
  <c r="BF209"/>
  <c r="T209"/>
  <c r="T208"/>
  <c r="R209"/>
  <c r="R208"/>
  <c r="P209"/>
  <c r="P208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J99"/>
  <c r="F99"/>
  <c r="F97"/>
  <c r="E95"/>
  <c r="J58"/>
  <c r="F58"/>
  <c r="F56"/>
  <c r="E54"/>
  <c r="J26"/>
  <c r="E26"/>
  <c r="J59"/>
  <c r="J25"/>
  <c r="J20"/>
  <c r="E20"/>
  <c r="F100"/>
  <c r="J19"/>
  <c r="J14"/>
  <c r="J56"/>
  <c r="E7"/>
  <c r="E50"/>
  <c i="11" r="J39"/>
  <c r="J38"/>
  <c i="1" r="AY68"/>
  <c i="11" r="J37"/>
  <c i="1" r="AX68"/>
  <c i="11"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2"/>
  <c r="BH122"/>
  <c r="BG122"/>
  <c r="BF122"/>
  <c r="T122"/>
  <c r="T121"/>
  <c r="R122"/>
  <c r="R121"/>
  <c r="P122"/>
  <c r="P121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89"/>
  <c r="E7"/>
  <c r="E50"/>
  <c i="10" r="J39"/>
  <c r="J38"/>
  <c i="1" r="AY67"/>
  <c i="10" r="J37"/>
  <c i="1" r="AX67"/>
  <c i="10" r="BI113"/>
  <c r="BH113"/>
  <c r="BG113"/>
  <c r="BF113"/>
  <c r="T113"/>
  <c r="T112"/>
  <c r="R113"/>
  <c r="R112"/>
  <c r="P113"/>
  <c r="P112"/>
  <c r="BI111"/>
  <c r="BH111"/>
  <c r="BG111"/>
  <c r="BF111"/>
  <c r="T111"/>
  <c r="T110"/>
  <c r="R111"/>
  <c r="R110"/>
  <c r="P111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J85"/>
  <c r="F85"/>
  <c r="F83"/>
  <c r="E81"/>
  <c r="J58"/>
  <c r="F58"/>
  <c r="F56"/>
  <c r="E54"/>
  <c r="J26"/>
  <c r="E26"/>
  <c r="J59"/>
  <c r="J25"/>
  <c r="J20"/>
  <c r="E20"/>
  <c r="F86"/>
  <c r="J19"/>
  <c r="J14"/>
  <c r="J56"/>
  <c r="E7"/>
  <c r="E77"/>
  <c i="9" r="J39"/>
  <c r="J38"/>
  <c i="1" r="AY66"/>
  <c i="9" r="J37"/>
  <c i="1" r="AX66"/>
  <c i="9" r="BI528"/>
  <c r="BH528"/>
  <c r="BG528"/>
  <c r="BF528"/>
  <c r="T528"/>
  <c r="R528"/>
  <c r="P528"/>
  <c r="BI526"/>
  <c r="BH526"/>
  <c r="BG526"/>
  <c r="BF526"/>
  <c r="T526"/>
  <c r="R526"/>
  <c r="P526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1"/>
  <c r="BH511"/>
  <c r="BG511"/>
  <c r="BF511"/>
  <c r="T511"/>
  <c r="R511"/>
  <c r="P511"/>
  <c r="BI509"/>
  <c r="BH509"/>
  <c r="BG509"/>
  <c r="BF509"/>
  <c r="T509"/>
  <c r="R509"/>
  <c r="P509"/>
  <c r="BI506"/>
  <c r="BH506"/>
  <c r="BG506"/>
  <c r="BF506"/>
  <c r="T506"/>
  <c r="R506"/>
  <c r="P506"/>
  <c r="BI501"/>
  <c r="BH501"/>
  <c r="BG501"/>
  <c r="BF501"/>
  <c r="T501"/>
  <c r="R501"/>
  <c r="P501"/>
  <c r="BI499"/>
  <c r="BH499"/>
  <c r="BG499"/>
  <c r="BF499"/>
  <c r="T499"/>
  <c r="R499"/>
  <c r="P499"/>
  <c r="BI497"/>
  <c r="BH497"/>
  <c r="BG497"/>
  <c r="BF497"/>
  <c r="T497"/>
  <c r="R497"/>
  <c r="P497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78"/>
  <c r="BH478"/>
  <c r="BG478"/>
  <c r="BF478"/>
  <c r="T478"/>
  <c r="R478"/>
  <c r="P478"/>
  <c r="BI473"/>
  <c r="BH473"/>
  <c r="BG473"/>
  <c r="BF473"/>
  <c r="T473"/>
  <c r="R473"/>
  <c r="P473"/>
  <c r="BI465"/>
  <c r="BH465"/>
  <c r="BG465"/>
  <c r="BF465"/>
  <c r="T465"/>
  <c r="R465"/>
  <c r="P465"/>
  <c r="BI463"/>
  <c r="BH463"/>
  <c r="BG463"/>
  <c r="BF463"/>
  <c r="T463"/>
  <c r="R463"/>
  <c r="P463"/>
  <c r="BI453"/>
  <c r="BH453"/>
  <c r="BG453"/>
  <c r="BF453"/>
  <c r="T453"/>
  <c r="R453"/>
  <c r="P453"/>
  <c r="BI450"/>
  <c r="BH450"/>
  <c r="BG450"/>
  <c r="BF450"/>
  <c r="T450"/>
  <c r="R450"/>
  <c r="P450"/>
  <c r="BI448"/>
  <c r="BH448"/>
  <c r="BG448"/>
  <c r="BF448"/>
  <c r="T448"/>
  <c r="R448"/>
  <c r="P448"/>
  <c r="BI447"/>
  <c r="BH447"/>
  <c r="BG447"/>
  <c r="BF447"/>
  <c r="T447"/>
  <c r="R447"/>
  <c r="P447"/>
  <c r="BI445"/>
  <c r="BH445"/>
  <c r="BG445"/>
  <c r="BF445"/>
  <c r="T445"/>
  <c r="R445"/>
  <c r="P445"/>
  <c r="BI436"/>
  <c r="BH436"/>
  <c r="BG436"/>
  <c r="BF436"/>
  <c r="T436"/>
  <c r="R436"/>
  <c r="P436"/>
  <c r="BI434"/>
  <c r="BH434"/>
  <c r="BG434"/>
  <c r="BF434"/>
  <c r="T434"/>
  <c r="R434"/>
  <c r="P434"/>
  <c r="BI428"/>
  <c r="BH428"/>
  <c r="BG428"/>
  <c r="BF428"/>
  <c r="T428"/>
  <c r="R428"/>
  <c r="P428"/>
  <c r="BI425"/>
  <c r="BH425"/>
  <c r="BG425"/>
  <c r="BF425"/>
  <c r="T425"/>
  <c r="R425"/>
  <c r="P425"/>
  <c r="BI419"/>
  <c r="BH419"/>
  <c r="BG419"/>
  <c r="BF419"/>
  <c r="T419"/>
  <c r="R419"/>
  <c r="P419"/>
  <c r="BI413"/>
  <c r="BH413"/>
  <c r="BG413"/>
  <c r="BF413"/>
  <c r="T413"/>
  <c r="R413"/>
  <c r="P413"/>
  <c r="BI407"/>
  <c r="BH407"/>
  <c r="BG407"/>
  <c r="BF407"/>
  <c r="T407"/>
  <c r="R407"/>
  <c r="P407"/>
  <c r="BI404"/>
  <c r="BH404"/>
  <c r="BG404"/>
  <c r="BF404"/>
  <c r="T404"/>
  <c r="R404"/>
  <c r="P404"/>
  <c r="BI400"/>
  <c r="BH400"/>
  <c r="BG400"/>
  <c r="BF400"/>
  <c r="T400"/>
  <c r="R400"/>
  <c r="P400"/>
  <c r="BI398"/>
  <c r="BH398"/>
  <c r="BG398"/>
  <c r="BF398"/>
  <c r="T398"/>
  <c r="R398"/>
  <c r="P398"/>
  <c r="BI393"/>
  <c r="BH393"/>
  <c r="BG393"/>
  <c r="BF393"/>
  <c r="T393"/>
  <c r="R393"/>
  <c r="P393"/>
  <c r="BI390"/>
  <c r="BH390"/>
  <c r="BG390"/>
  <c r="BF390"/>
  <c r="T390"/>
  <c r="R390"/>
  <c r="P390"/>
  <c r="BI388"/>
  <c r="BH388"/>
  <c r="BG388"/>
  <c r="BF388"/>
  <c r="T388"/>
  <c r="R388"/>
  <c r="P388"/>
  <c r="BI382"/>
  <c r="BH382"/>
  <c r="BG382"/>
  <c r="BF382"/>
  <c r="T382"/>
  <c r="R382"/>
  <c r="P382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46"/>
  <c r="BH346"/>
  <c r="BG346"/>
  <c r="BF346"/>
  <c r="T346"/>
  <c r="R346"/>
  <c r="P346"/>
  <c r="BI320"/>
  <c r="BH320"/>
  <c r="BG320"/>
  <c r="BF320"/>
  <c r="T320"/>
  <c r="R320"/>
  <c r="P320"/>
  <c r="BI317"/>
  <c r="BH317"/>
  <c r="BG317"/>
  <c r="BF317"/>
  <c r="T317"/>
  <c r="R317"/>
  <c r="P317"/>
  <c r="BI303"/>
  <c r="BH303"/>
  <c r="BG303"/>
  <c r="BF303"/>
  <c r="T303"/>
  <c r="R303"/>
  <c r="P303"/>
  <c r="BI300"/>
  <c r="BH300"/>
  <c r="BG300"/>
  <c r="BF300"/>
  <c r="T300"/>
  <c r="R300"/>
  <c r="P300"/>
  <c r="BI298"/>
  <c r="BH298"/>
  <c r="BG298"/>
  <c r="BF298"/>
  <c r="T298"/>
  <c r="R298"/>
  <c r="P298"/>
  <c r="BI295"/>
  <c r="BH295"/>
  <c r="BG295"/>
  <c r="BF295"/>
  <c r="T295"/>
  <c r="R295"/>
  <c r="P295"/>
  <c r="BI293"/>
  <c r="BH293"/>
  <c r="BG293"/>
  <c r="BF293"/>
  <c r="T293"/>
  <c r="R293"/>
  <c r="P293"/>
  <c r="BI290"/>
  <c r="BH290"/>
  <c r="BG290"/>
  <c r="BF290"/>
  <c r="T290"/>
  <c r="R290"/>
  <c r="P290"/>
  <c r="BI289"/>
  <c r="BH289"/>
  <c r="BG289"/>
  <c r="BF289"/>
  <c r="T289"/>
  <c r="R289"/>
  <c r="P289"/>
  <c r="BI283"/>
  <c r="BH283"/>
  <c r="BG283"/>
  <c r="BF283"/>
  <c r="T283"/>
  <c r="R283"/>
  <c r="P283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68"/>
  <c r="BH268"/>
  <c r="BG268"/>
  <c r="BF268"/>
  <c r="T268"/>
  <c r="R268"/>
  <c r="P268"/>
  <c r="BI266"/>
  <c r="BH266"/>
  <c r="BG266"/>
  <c r="BF266"/>
  <c r="T266"/>
  <c r="R266"/>
  <c r="P266"/>
  <c r="BI263"/>
  <c r="BH263"/>
  <c r="BG263"/>
  <c r="BF263"/>
  <c r="T263"/>
  <c r="R263"/>
  <c r="P263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3"/>
  <c r="BH213"/>
  <c r="BG213"/>
  <c r="BF213"/>
  <c r="T213"/>
  <c r="T212"/>
  <c r="R213"/>
  <c r="R212"/>
  <c r="P213"/>
  <c r="P212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0"/>
  <c r="BH200"/>
  <c r="BG200"/>
  <c r="BF200"/>
  <c r="T200"/>
  <c r="R200"/>
  <c r="P200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J99"/>
  <c r="F99"/>
  <c r="F97"/>
  <c r="E95"/>
  <c r="J58"/>
  <c r="F58"/>
  <c r="F56"/>
  <c r="E54"/>
  <c r="J26"/>
  <c r="E26"/>
  <c r="J100"/>
  <c r="J25"/>
  <c r="J20"/>
  <c r="E20"/>
  <c r="F100"/>
  <c r="J19"/>
  <c r="J14"/>
  <c r="J97"/>
  <c r="E7"/>
  <c r="E91"/>
  <c i="8" r="J39"/>
  <c r="J38"/>
  <c i="1" r="AY64"/>
  <c i="8" r="J37"/>
  <c i="1" r="AX64"/>
  <c i="8"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T115"/>
  <c r="R116"/>
  <c r="R115"/>
  <c r="P116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7" r="J39"/>
  <c r="J38"/>
  <c i="1" r="AY63"/>
  <c i="7" r="J37"/>
  <c i="1" r="AX63"/>
  <c i="7" r="BI123"/>
  <c r="BH123"/>
  <c r="BG123"/>
  <c r="BF123"/>
  <c r="T123"/>
  <c r="T122"/>
  <c r="R123"/>
  <c r="R122"/>
  <c r="P123"/>
  <c r="P122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F84"/>
  <c r="F82"/>
  <c r="E80"/>
  <c r="J58"/>
  <c r="F58"/>
  <c r="F56"/>
  <c r="E54"/>
  <c r="J26"/>
  <c r="E26"/>
  <c r="J85"/>
  <c r="J25"/>
  <c r="J20"/>
  <c r="E20"/>
  <c r="F59"/>
  <c r="J19"/>
  <c r="J14"/>
  <c r="J56"/>
  <c r="E7"/>
  <c r="E50"/>
  <c i="6" r="J39"/>
  <c r="J38"/>
  <c i="1" r="AY62"/>
  <c i="6" r="J37"/>
  <c i="1" r="AX62"/>
  <c i="6" r="BI586"/>
  <c r="BH586"/>
  <c r="BG586"/>
  <c r="BF586"/>
  <c r="T586"/>
  <c r="R586"/>
  <c r="P586"/>
  <c r="BI582"/>
  <c r="BH582"/>
  <c r="BG582"/>
  <c r="BF582"/>
  <c r="T582"/>
  <c r="R582"/>
  <c r="P582"/>
  <c r="BI580"/>
  <c r="BH580"/>
  <c r="BG580"/>
  <c r="BF580"/>
  <c r="T580"/>
  <c r="R580"/>
  <c r="P580"/>
  <c r="BI576"/>
  <c r="BH576"/>
  <c r="BG576"/>
  <c r="BF576"/>
  <c r="T576"/>
  <c r="R576"/>
  <c r="P576"/>
  <c r="BI573"/>
  <c r="BH573"/>
  <c r="BG573"/>
  <c r="BF573"/>
  <c r="T573"/>
  <c r="R573"/>
  <c r="P573"/>
  <c r="BI571"/>
  <c r="BH571"/>
  <c r="BG571"/>
  <c r="BF571"/>
  <c r="T571"/>
  <c r="R571"/>
  <c r="P571"/>
  <c r="BI569"/>
  <c r="BH569"/>
  <c r="BG569"/>
  <c r="BF569"/>
  <c r="T569"/>
  <c r="R569"/>
  <c r="P569"/>
  <c r="BI552"/>
  <c r="BH552"/>
  <c r="BG552"/>
  <c r="BF552"/>
  <c r="T552"/>
  <c r="R552"/>
  <c r="P552"/>
  <c r="BI536"/>
  <c r="BH536"/>
  <c r="BG536"/>
  <c r="BF536"/>
  <c r="T536"/>
  <c r="R536"/>
  <c r="P536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6"/>
  <c r="BH516"/>
  <c r="BG516"/>
  <c r="BF516"/>
  <c r="T516"/>
  <c r="R516"/>
  <c r="P516"/>
  <c r="BI514"/>
  <c r="BH514"/>
  <c r="BG514"/>
  <c r="BF514"/>
  <c r="T514"/>
  <c r="R514"/>
  <c r="P514"/>
  <c r="BI512"/>
  <c r="BH512"/>
  <c r="BG512"/>
  <c r="BF512"/>
  <c r="T512"/>
  <c r="R512"/>
  <c r="P512"/>
  <c r="BI510"/>
  <c r="BH510"/>
  <c r="BG510"/>
  <c r="BF510"/>
  <c r="T510"/>
  <c r="R510"/>
  <c r="P510"/>
  <c r="BI508"/>
  <c r="BH508"/>
  <c r="BG508"/>
  <c r="BF508"/>
  <c r="T508"/>
  <c r="R508"/>
  <c r="P508"/>
  <c r="BI505"/>
  <c r="BH505"/>
  <c r="BG505"/>
  <c r="BF505"/>
  <c r="T505"/>
  <c r="R505"/>
  <c r="P505"/>
  <c r="BI503"/>
  <c r="BH503"/>
  <c r="BG503"/>
  <c r="BF503"/>
  <c r="T503"/>
  <c r="R503"/>
  <c r="P503"/>
  <c r="BI501"/>
  <c r="BH501"/>
  <c r="BG501"/>
  <c r="BF501"/>
  <c r="T501"/>
  <c r="R501"/>
  <c r="P501"/>
  <c r="BI499"/>
  <c r="BH499"/>
  <c r="BG499"/>
  <c r="BF499"/>
  <c r="T499"/>
  <c r="R499"/>
  <c r="P499"/>
  <c r="BI497"/>
  <c r="BH497"/>
  <c r="BG497"/>
  <c r="BF497"/>
  <c r="T497"/>
  <c r="R497"/>
  <c r="P497"/>
  <c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4"/>
  <c r="BH464"/>
  <c r="BG464"/>
  <c r="BF464"/>
  <c r="T464"/>
  <c r="R464"/>
  <c r="P464"/>
  <c r="BI460"/>
  <c r="BH460"/>
  <c r="BG460"/>
  <c r="BF460"/>
  <c r="T460"/>
  <c r="R460"/>
  <c r="P460"/>
  <c r="BI457"/>
  <c r="BH457"/>
  <c r="BG457"/>
  <c r="BF457"/>
  <c r="T457"/>
  <c r="R457"/>
  <c r="P457"/>
  <c r="BI452"/>
  <c r="BH452"/>
  <c r="BG452"/>
  <c r="BF452"/>
  <c r="T452"/>
  <c r="R452"/>
  <c r="P452"/>
  <c r="BI449"/>
  <c r="BH449"/>
  <c r="BG449"/>
  <c r="BF449"/>
  <c r="T449"/>
  <c r="R449"/>
  <c r="P44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2"/>
  <c r="BH422"/>
  <c r="BG422"/>
  <c r="BF422"/>
  <c r="T422"/>
  <c r="R422"/>
  <c r="P422"/>
  <c r="BI416"/>
  <c r="BH416"/>
  <c r="BG416"/>
  <c r="BF416"/>
  <c r="T416"/>
  <c r="R416"/>
  <c r="P416"/>
  <c r="BI413"/>
  <c r="BH413"/>
  <c r="BG413"/>
  <c r="BF413"/>
  <c r="T413"/>
  <c r="R413"/>
  <c r="P413"/>
  <c r="BI409"/>
  <c r="BH409"/>
  <c r="BG409"/>
  <c r="BF409"/>
  <c r="T409"/>
  <c r="R409"/>
  <c r="P409"/>
  <c r="BI406"/>
  <c r="BH406"/>
  <c r="BG406"/>
  <c r="BF406"/>
  <c r="T406"/>
  <c r="R406"/>
  <c r="P406"/>
  <c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3"/>
  <c r="BH393"/>
  <c r="BG393"/>
  <c r="BF393"/>
  <c r="T393"/>
  <c r="R393"/>
  <c r="P393"/>
  <c r="BI390"/>
  <c r="BH390"/>
  <c r="BG390"/>
  <c r="BF390"/>
  <c r="T390"/>
  <c r="R390"/>
  <c r="P390"/>
  <c r="BI388"/>
  <c r="BH388"/>
  <c r="BG388"/>
  <c r="BF388"/>
  <c r="T388"/>
  <c r="R388"/>
  <c r="P388"/>
  <c r="BI385"/>
  <c r="BH385"/>
  <c r="BG385"/>
  <c r="BF385"/>
  <c r="T385"/>
  <c r="R385"/>
  <c r="P385"/>
  <c r="BI383"/>
  <c r="BH383"/>
  <c r="BG383"/>
  <c r="BF383"/>
  <c r="T383"/>
  <c r="R383"/>
  <c r="P383"/>
  <c r="BI380"/>
  <c r="BH380"/>
  <c r="BG380"/>
  <c r="BF380"/>
  <c r="T380"/>
  <c r="R380"/>
  <c r="P380"/>
  <c r="BI376"/>
  <c r="BH376"/>
  <c r="BG376"/>
  <c r="BF376"/>
  <c r="T376"/>
  <c r="T375"/>
  <c r="R376"/>
  <c r="R375"/>
  <c r="P376"/>
  <c r="P375"/>
  <c r="BI373"/>
  <c r="BH373"/>
  <c r="BG373"/>
  <c r="BF373"/>
  <c r="T373"/>
  <c r="R373"/>
  <c r="P373"/>
  <c r="BI370"/>
  <c r="BH370"/>
  <c r="BG370"/>
  <c r="BF370"/>
  <c r="T370"/>
  <c r="R370"/>
  <c r="P370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8"/>
  <c r="BH338"/>
  <c r="BG338"/>
  <c r="BF338"/>
  <c r="T338"/>
  <c r="R338"/>
  <c r="P338"/>
  <c r="BI334"/>
  <c r="BH334"/>
  <c r="BG334"/>
  <c r="BF334"/>
  <c r="T334"/>
  <c r="R334"/>
  <c r="P334"/>
  <c r="BI330"/>
  <c r="BH330"/>
  <c r="BG330"/>
  <c r="BF330"/>
  <c r="T330"/>
  <c r="R330"/>
  <c r="P330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3"/>
  <c r="BH303"/>
  <c r="BG303"/>
  <c r="BF303"/>
  <c r="T303"/>
  <c r="R303"/>
  <c r="P303"/>
  <c r="BI299"/>
  <c r="BH299"/>
  <c r="BG299"/>
  <c r="BF299"/>
  <c r="T299"/>
  <c r="R299"/>
  <c r="P299"/>
  <c r="BI295"/>
  <c r="BH295"/>
  <c r="BG295"/>
  <c r="BF295"/>
  <c r="T295"/>
  <c r="R295"/>
  <c r="P295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77"/>
  <c r="BH277"/>
  <c r="BG277"/>
  <c r="BF277"/>
  <c r="T277"/>
  <c r="R277"/>
  <c r="P277"/>
  <c r="BI268"/>
  <c r="BH268"/>
  <c r="BG268"/>
  <c r="BF268"/>
  <c r="T268"/>
  <c r="R268"/>
  <c r="P268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46"/>
  <c r="BH246"/>
  <c r="BG246"/>
  <c r="BF246"/>
  <c r="T246"/>
  <c r="R246"/>
  <c r="P246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6"/>
  <c r="BH226"/>
  <c r="BG226"/>
  <c r="BF226"/>
  <c r="T226"/>
  <c r="R226"/>
  <c r="P226"/>
  <c r="BI220"/>
  <c r="BH220"/>
  <c r="BG220"/>
  <c r="BF220"/>
  <c r="T220"/>
  <c r="R220"/>
  <c r="P220"/>
  <c r="BI214"/>
  <c r="BH214"/>
  <c r="BG214"/>
  <c r="BF214"/>
  <c r="T214"/>
  <c r="R214"/>
  <c r="P214"/>
  <c r="BI209"/>
  <c r="BH209"/>
  <c r="BG209"/>
  <c r="BF209"/>
  <c r="T209"/>
  <c r="R209"/>
  <c r="P209"/>
  <c r="BI202"/>
  <c r="BH202"/>
  <c r="BG202"/>
  <c r="BF202"/>
  <c r="T202"/>
  <c r="R202"/>
  <c r="P202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83"/>
  <c r="BH183"/>
  <c r="BG183"/>
  <c r="BF183"/>
  <c r="T183"/>
  <c r="R183"/>
  <c r="P183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1"/>
  <c r="BH161"/>
  <c r="BG161"/>
  <c r="BF161"/>
  <c r="T161"/>
  <c r="R161"/>
  <c r="P161"/>
  <c r="BI152"/>
  <c r="BH152"/>
  <c r="BG152"/>
  <c r="BF152"/>
  <c r="T152"/>
  <c r="R152"/>
  <c r="P152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5"/>
  <c r="BH125"/>
  <c r="BG125"/>
  <c r="BF125"/>
  <c r="T125"/>
  <c r="R125"/>
  <c r="P125"/>
  <c r="BI118"/>
  <c r="BH118"/>
  <c r="BG118"/>
  <c r="BF118"/>
  <c r="T118"/>
  <c r="R118"/>
  <c r="P118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J96"/>
  <c r="F96"/>
  <c r="F94"/>
  <c r="E92"/>
  <c r="J58"/>
  <c r="F58"/>
  <c r="F56"/>
  <c r="E54"/>
  <c r="J26"/>
  <c r="E26"/>
  <c r="J59"/>
  <c r="J25"/>
  <c r="J20"/>
  <c r="E20"/>
  <c r="F97"/>
  <c r="J19"/>
  <c r="J14"/>
  <c r="J94"/>
  <c r="E7"/>
  <c r="E50"/>
  <c i="5" r="J39"/>
  <c r="J38"/>
  <c i="1" r="AY60"/>
  <c i="5" r="J37"/>
  <c i="1" r="AX60"/>
  <c i="5"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T115"/>
  <c r="R116"/>
  <c r="R115"/>
  <c r="P116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4" r="J39"/>
  <c r="J38"/>
  <c i="1" r="AY59"/>
  <c i="4" r="J37"/>
  <c i="1" r="AX59"/>
  <c i="4" r="BI110"/>
  <c r="BH110"/>
  <c r="BG110"/>
  <c r="BF110"/>
  <c r="T110"/>
  <c r="T109"/>
  <c r="R110"/>
  <c r="R109"/>
  <c r="P110"/>
  <c r="P109"/>
  <c r="BI108"/>
  <c r="BH108"/>
  <c r="BG108"/>
  <c r="BF108"/>
  <c r="T108"/>
  <c r="T107"/>
  <c r="R108"/>
  <c r="R107"/>
  <c r="P108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J85"/>
  <c r="F85"/>
  <c r="F83"/>
  <c r="E81"/>
  <c r="J58"/>
  <c r="F58"/>
  <c r="F56"/>
  <c r="E54"/>
  <c r="J26"/>
  <c r="E26"/>
  <c r="J86"/>
  <c r="J25"/>
  <c r="J20"/>
  <c r="E20"/>
  <c r="F86"/>
  <c r="J19"/>
  <c r="J14"/>
  <c r="J83"/>
  <c r="E7"/>
  <c r="E50"/>
  <c i="3" r="J39"/>
  <c r="J38"/>
  <c i="1" r="AY58"/>
  <c i="3" r="J37"/>
  <c i="1" r="AX58"/>
  <c i="3"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7"/>
  <c r="BH447"/>
  <c r="BG447"/>
  <c r="BF447"/>
  <c r="T447"/>
  <c r="R447"/>
  <c r="P447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09"/>
  <c r="BH409"/>
  <c r="BG409"/>
  <c r="BF409"/>
  <c r="T409"/>
  <c r="R409"/>
  <c r="P409"/>
  <c r="BI407"/>
  <c r="BH407"/>
  <c r="BG407"/>
  <c r="BF407"/>
  <c r="T407"/>
  <c r="R407"/>
  <c r="P407"/>
  <c r="BI401"/>
  <c r="BH401"/>
  <c r="BG401"/>
  <c r="BF401"/>
  <c r="T401"/>
  <c r="R401"/>
  <c r="P401"/>
  <c r="BI398"/>
  <c r="BH398"/>
  <c r="BG398"/>
  <c r="BF398"/>
  <c r="T398"/>
  <c r="R398"/>
  <c r="P398"/>
  <c r="BI396"/>
  <c r="BH396"/>
  <c r="BG396"/>
  <c r="BF396"/>
  <c r="T396"/>
  <c r="R396"/>
  <c r="P396"/>
  <c r="BI395"/>
  <c r="BH395"/>
  <c r="BG395"/>
  <c r="BF395"/>
  <c r="T395"/>
  <c r="R395"/>
  <c r="P395"/>
  <c r="BI393"/>
  <c r="BH393"/>
  <c r="BG393"/>
  <c r="BF393"/>
  <c r="T393"/>
  <c r="R393"/>
  <c r="P393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6"/>
  <c r="BH376"/>
  <c r="BG376"/>
  <c r="BF376"/>
  <c r="T376"/>
  <c r="R376"/>
  <c r="P376"/>
  <c r="BI371"/>
  <c r="BH371"/>
  <c r="BG371"/>
  <c r="BF371"/>
  <c r="T371"/>
  <c r="R371"/>
  <c r="P371"/>
  <c r="BI364"/>
  <c r="BH364"/>
  <c r="BG364"/>
  <c r="BF364"/>
  <c r="T364"/>
  <c r="R364"/>
  <c r="P364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7"/>
  <c r="BH347"/>
  <c r="BG347"/>
  <c r="BF347"/>
  <c r="T347"/>
  <c r="R347"/>
  <c r="P347"/>
  <c r="BI344"/>
  <c r="BH344"/>
  <c r="BG344"/>
  <c r="BF344"/>
  <c r="T344"/>
  <c r="R344"/>
  <c r="P344"/>
  <c r="BI342"/>
  <c r="BH342"/>
  <c r="BG342"/>
  <c r="BF342"/>
  <c r="T342"/>
  <c r="R342"/>
  <c r="P342"/>
  <c r="BI337"/>
  <c r="BH337"/>
  <c r="BG337"/>
  <c r="BF337"/>
  <c r="T337"/>
  <c r="R337"/>
  <c r="P337"/>
  <c r="BI334"/>
  <c r="BH334"/>
  <c r="BG334"/>
  <c r="BF334"/>
  <c r="T334"/>
  <c r="R334"/>
  <c r="P334"/>
  <c r="BI332"/>
  <c r="BH332"/>
  <c r="BG332"/>
  <c r="BF332"/>
  <c r="T332"/>
  <c r="R332"/>
  <c r="P332"/>
  <c r="BI329"/>
  <c r="BH329"/>
  <c r="BG329"/>
  <c r="BF329"/>
  <c r="T329"/>
  <c r="R329"/>
  <c r="P329"/>
  <c r="BI327"/>
  <c r="BH327"/>
  <c r="BG327"/>
  <c r="BF327"/>
  <c r="T327"/>
  <c r="R327"/>
  <c r="P327"/>
  <c r="BI312"/>
  <c r="BH312"/>
  <c r="BG312"/>
  <c r="BF312"/>
  <c r="T312"/>
  <c r="R312"/>
  <c r="P312"/>
  <c r="BI297"/>
  <c r="BH297"/>
  <c r="BG297"/>
  <c r="BF297"/>
  <c r="T297"/>
  <c r="R297"/>
  <c r="P297"/>
  <c r="BI294"/>
  <c r="BH294"/>
  <c r="BG294"/>
  <c r="BF294"/>
  <c r="T294"/>
  <c r="R294"/>
  <c r="P294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6"/>
  <c r="BH206"/>
  <c r="BG206"/>
  <c r="BF206"/>
  <c r="T206"/>
  <c r="T205"/>
  <c r="R206"/>
  <c r="R205"/>
  <c r="P206"/>
  <c r="P205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3"/>
  <c r="BH193"/>
  <c r="BG193"/>
  <c r="BF193"/>
  <c r="T193"/>
  <c r="R193"/>
  <c r="P193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J99"/>
  <c r="F99"/>
  <c r="F97"/>
  <c r="E95"/>
  <c r="J58"/>
  <c r="F58"/>
  <c r="F56"/>
  <c r="E54"/>
  <c r="J26"/>
  <c r="E26"/>
  <c r="J59"/>
  <c r="J25"/>
  <c r="J20"/>
  <c r="E20"/>
  <c r="F100"/>
  <c r="J19"/>
  <c r="J14"/>
  <c r="J56"/>
  <c r="E7"/>
  <c r="E50"/>
  <c i="2" r="J39"/>
  <c r="J38"/>
  <c i="1" r="AY56"/>
  <c i="2" r="J37"/>
  <c i="1" r="AX56"/>
  <c i="2"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5"/>
  <c r="BH125"/>
  <c r="BG125"/>
  <c r="BF125"/>
  <c r="T125"/>
  <c r="R125"/>
  <c r="P125"/>
  <c r="BI123"/>
  <c r="BH123"/>
  <c r="BG123"/>
  <c r="BF123"/>
  <c r="T123"/>
  <c r="R123"/>
  <c r="P123"/>
  <c r="BI119"/>
  <c r="BH119"/>
  <c r="BG119"/>
  <c r="BF119"/>
  <c r="T119"/>
  <c r="T118"/>
  <c r="R119"/>
  <c r="R118"/>
  <c r="P119"/>
  <c r="P118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5"/>
  <c r="BH95"/>
  <c r="BG95"/>
  <c r="BF95"/>
  <c r="T95"/>
  <c r="R95"/>
  <c r="P95"/>
  <c r="J88"/>
  <c r="F88"/>
  <c r="F86"/>
  <c r="E84"/>
  <c r="J58"/>
  <c r="F58"/>
  <c r="F56"/>
  <c r="E54"/>
  <c r="J26"/>
  <c r="E26"/>
  <c r="J89"/>
  <c r="J25"/>
  <c r="J20"/>
  <c r="E20"/>
  <c r="F59"/>
  <c r="J19"/>
  <c r="J14"/>
  <c r="J86"/>
  <c r="E7"/>
  <c r="E50"/>
  <c i="1" r="L50"/>
  <c r="AM50"/>
  <c r="AM49"/>
  <c r="L49"/>
  <c r="AM47"/>
  <c r="L47"/>
  <c r="L45"/>
  <c r="L44"/>
  <c i="30" r="BK110"/>
  <c i="29" r="BK239"/>
  <c r="BK205"/>
  <c r="J192"/>
  <c r="J171"/>
  <c r="J159"/>
  <c r="BK139"/>
  <c r="J129"/>
  <c r="BK116"/>
  <c i="28" r="BK163"/>
  <c r="J130"/>
  <c r="BK94"/>
  <c i="27" r="BK151"/>
  <c r="J134"/>
  <c r="BK115"/>
  <c r="BK97"/>
  <c i="26" r="J123"/>
  <c r="J104"/>
  <c r="J85"/>
  <c i="25" r="BK273"/>
  <c r="J260"/>
  <c r="BK216"/>
  <c r="J187"/>
  <c r="BK148"/>
  <c r="J94"/>
  <c i="24" r="BK100"/>
  <c r="BK91"/>
  <c i="23" r="BK147"/>
  <c r="J106"/>
  <c i="22" r="BK126"/>
  <c r="BK96"/>
  <c i="21" r="J122"/>
  <c r="BK108"/>
  <c r="J99"/>
  <c i="20" r="J492"/>
  <c r="BK474"/>
  <c r="BK455"/>
  <c r="BK427"/>
  <c r="BK400"/>
  <c r="BK382"/>
  <c r="J360"/>
  <c r="BK299"/>
  <c r="J281"/>
  <c r="BK257"/>
  <c r="J185"/>
  <c r="BK152"/>
  <c r="J133"/>
  <c r="J113"/>
  <c i="19" r="BK106"/>
  <c r="J96"/>
  <c i="18" r="BK258"/>
  <c r="J233"/>
  <c r="BK201"/>
  <c r="BK185"/>
  <c r="J168"/>
  <c r="J147"/>
  <c i="17" r="BK249"/>
  <c r="BK219"/>
  <c r="BK209"/>
  <c r="BK186"/>
  <c r="BK164"/>
  <c r="J155"/>
  <c r="BK139"/>
  <c i="16" r="BK110"/>
  <c r="J99"/>
  <c i="15" r="BK489"/>
  <c r="BK476"/>
  <c r="J461"/>
  <c r="BK416"/>
  <c r="BK373"/>
  <c r="BK325"/>
  <c r="J306"/>
  <c r="BK276"/>
  <c r="J236"/>
  <c r="BK215"/>
  <c r="BK156"/>
  <c r="BK143"/>
  <c r="J109"/>
  <c i="14" r="J252"/>
  <c r="J249"/>
  <c r="BK235"/>
  <c r="BK221"/>
  <c r="J203"/>
  <c r="BK191"/>
  <c r="BK173"/>
  <c r="J158"/>
  <c r="J139"/>
  <c r="BK121"/>
  <c r="J106"/>
  <c i="13" r="BK111"/>
  <c r="BK95"/>
  <c i="12" r="BK515"/>
  <c r="BK511"/>
  <c r="BK502"/>
  <c r="BK495"/>
  <c r="BK485"/>
  <c r="BK466"/>
  <c r="BK418"/>
  <c r="BK373"/>
  <c r="J287"/>
  <c r="J272"/>
  <c r="BK239"/>
  <c r="J221"/>
  <c r="J201"/>
  <c r="BK182"/>
  <c r="BK165"/>
  <c r="J151"/>
  <c r="J143"/>
  <c r="BK132"/>
  <c i="11" r="BK235"/>
  <c r="BK222"/>
  <c r="BK199"/>
  <c r="BK177"/>
  <c r="J157"/>
  <c r="J138"/>
  <c r="J126"/>
  <c i="10" r="J113"/>
  <c i="9" r="J528"/>
  <c r="BK524"/>
  <c r="BK488"/>
  <c r="BK445"/>
  <c r="J404"/>
  <c r="BK374"/>
  <c r="BK293"/>
  <c r="BK271"/>
  <c r="J253"/>
  <c r="J238"/>
  <c r="J228"/>
  <c r="BK213"/>
  <c r="J168"/>
  <c r="J146"/>
  <c r="BK132"/>
  <c r="J122"/>
  <c r="J106"/>
  <c i="8" r="BK116"/>
  <c r="J99"/>
  <c i="7" r="J117"/>
  <c r="J111"/>
  <c r="J102"/>
  <c r="BK92"/>
  <c i="6" r="J580"/>
  <c r="BK521"/>
  <c r="BK512"/>
  <c r="BK483"/>
  <c r="J469"/>
  <c r="BK457"/>
  <c r="BK413"/>
  <c r="J388"/>
  <c r="BK311"/>
  <c r="J277"/>
  <c r="BK254"/>
  <c r="BK232"/>
  <c r="J209"/>
  <c r="J148"/>
  <c r="BK134"/>
  <c i="5" r="J102"/>
  <c i="4" r="BK108"/>
  <c r="BK102"/>
  <c i="3" r="J444"/>
  <c r="BK416"/>
  <c r="J407"/>
  <c r="BK379"/>
  <c r="BK347"/>
  <c r="J282"/>
  <c r="J261"/>
  <c r="J239"/>
  <c r="J212"/>
  <c r="BK177"/>
  <c r="J149"/>
  <c r="BK132"/>
  <c r="BK120"/>
  <c i="2" r="BK155"/>
  <c r="J123"/>
  <c r="BK95"/>
  <c i="1" r="AS57"/>
  <c i="31" r="BK95"/>
  <c i="30" r="BK123"/>
  <c r="J102"/>
  <c i="29" r="BK243"/>
  <c r="J229"/>
  <c r="J217"/>
  <c r="BK183"/>
  <c r="BK176"/>
  <c r="J155"/>
  <c r="BK145"/>
  <c r="BK135"/>
  <c r="BK114"/>
  <c r="J102"/>
  <c i="28" r="BK157"/>
  <c r="J145"/>
  <c r="BK116"/>
  <c i="27" r="J158"/>
  <c r="J150"/>
  <c r="J131"/>
  <c r="BK100"/>
  <c i="26" r="BK135"/>
  <c r="BK127"/>
  <c r="J108"/>
  <c r="BK85"/>
  <c i="25" r="J276"/>
  <c r="J252"/>
  <c r="J243"/>
  <c r="BK233"/>
  <c r="J225"/>
  <c r="BK211"/>
  <c r="BK196"/>
  <c r="J163"/>
  <c r="J123"/>
  <c r="BK94"/>
  <c i="24" r="BK99"/>
  <c i="23" r="J159"/>
  <c r="J135"/>
  <c r="BK106"/>
  <c r="BK94"/>
  <c i="22" r="BK122"/>
  <c r="J99"/>
  <c i="21" r="J117"/>
  <c r="BK107"/>
  <c r="BK100"/>
  <c i="20" r="BK515"/>
  <c r="J508"/>
  <c r="J483"/>
  <c r="J455"/>
  <c r="J440"/>
  <c r="J430"/>
  <c r="BK406"/>
  <c r="J377"/>
  <c r="J332"/>
  <c r="BK309"/>
  <c r="J276"/>
  <c r="J269"/>
  <c r="J244"/>
  <c r="BK233"/>
  <c r="BK218"/>
  <c r="J196"/>
  <c r="J175"/>
  <c r="BK159"/>
  <c r="J146"/>
  <c r="J108"/>
  <c i="19" r="BK103"/>
  <c r="J97"/>
  <c r="J92"/>
  <c i="18" r="J237"/>
  <c r="J218"/>
  <c r="J185"/>
  <c r="J161"/>
  <c r="J145"/>
  <c r="BK130"/>
  <c r="BK110"/>
  <c r="J102"/>
  <c i="17" r="BK250"/>
  <c r="J243"/>
  <c r="J222"/>
  <c r="J212"/>
  <c r="BK189"/>
  <c r="BK153"/>
  <c r="BK145"/>
  <c r="BK126"/>
  <c r="BK113"/>
  <c r="J98"/>
  <c i="16" r="J111"/>
  <c r="BK105"/>
  <c r="J91"/>
  <c i="15" r="J493"/>
  <c r="J478"/>
  <c r="BK447"/>
  <c r="J424"/>
  <c r="J399"/>
  <c r="J378"/>
  <c r="J368"/>
  <c r="BK351"/>
  <c r="J292"/>
  <c r="BK271"/>
  <c r="J259"/>
  <c r="BK238"/>
  <c r="BK218"/>
  <c r="J201"/>
  <c r="J187"/>
  <c r="BK146"/>
  <c r="J112"/>
  <c i="14" r="J237"/>
  <c r="BK218"/>
  <c r="BK207"/>
  <c r="J191"/>
  <c r="J175"/>
  <c r="BK161"/>
  <c r="BK141"/>
  <c r="J115"/>
  <c r="BK103"/>
  <c i="13" r="J106"/>
  <c r="BK99"/>
  <c r="J91"/>
  <c i="12" r="J495"/>
  <c r="BK468"/>
  <c r="BK436"/>
  <c r="J402"/>
  <c r="BK366"/>
  <c r="BK287"/>
  <c r="BK264"/>
  <c r="J254"/>
  <c r="J237"/>
  <c r="J213"/>
  <c r="J177"/>
  <c r="J122"/>
  <c i="11" r="J248"/>
  <c r="J235"/>
  <c r="J222"/>
  <c r="J215"/>
  <c r="BK209"/>
  <c r="J191"/>
  <c r="J179"/>
  <c r="J159"/>
  <c r="J142"/>
  <c r="BK116"/>
  <c r="BK104"/>
  <c i="10" r="J106"/>
  <c r="BK102"/>
  <c r="BK98"/>
  <c i="9" r="J515"/>
  <c r="BK492"/>
  <c r="BK473"/>
  <c r="J450"/>
  <c r="J413"/>
  <c r="BK390"/>
  <c r="BK320"/>
  <c r="J283"/>
  <c r="BK268"/>
  <c r="J248"/>
  <c r="BK233"/>
  <c r="J213"/>
  <c r="BK189"/>
  <c r="BK168"/>
  <c r="BK149"/>
  <c r="J120"/>
  <c i="8" r="J130"/>
  <c r="BK113"/>
  <c r="BK102"/>
  <c i="7" r="BK118"/>
  <c r="BK111"/>
  <c r="J100"/>
  <c r="BK90"/>
  <c i="6" r="J569"/>
  <c r="BK523"/>
  <c r="J508"/>
  <c r="J497"/>
  <c r="J475"/>
  <c r="BK452"/>
  <c r="J433"/>
  <c r="J390"/>
  <c r="BK380"/>
  <c r="BK367"/>
  <c r="BK353"/>
  <c r="BK330"/>
  <c r="J315"/>
  <c r="J283"/>
  <c r="J240"/>
  <c r="BK192"/>
  <c r="BK152"/>
  <c r="BK139"/>
  <c r="J103"/>
  <c i="5" r="BK120"/>
  <c i="4" r="BK103"/>
  <c r="J99"/>
  <c r="J92"/>
  <c i="3" r="BK440"/>
  <c r="J430"/>
  <c r="BK419"/>
  <c r="BK393"/>
  <c r="J371"/>
  <c r="J344"/>
  <c r="BK327"/>
  <c r="BK294"/>
  <c r="J277"/>
  <c r="BK269"/>
  <c r="BK256"/>
  <c r="BK239"/>
  <c r="BK228"/>
  <c r="J206"/>
  <c r="BK184"/>
  <c r="J159"/>
  <c r="J112"/>
  <c i="2" r="J136"/>
  <c r="BK123"/>
  <c r="BK100"/>
  <c i="1" r="AS69"/>
  <c i="31" r="J107"/>
  <c r="J99"/>
  <c r="BK88"/>
  <c i="30" r="J104"/>
  <c i="29" r="J232"/>
  <c r="J208"/>
  <c r="BK192"/>
  <c r="J173"/>
  <c r="BK141"/>
  <c r="BK127"/>
  <c r="J100"/>
  <c i="28" r="J163"/>
  <c r="BK155"/>
  <c r="BK119"/>
  <c r="BK95"/>
  <c i="27" r="J143"/>
  <c r="J117"/>
  <c i="26" r="J140"/>
  <c r="BK125"/>
  <c r="BK114"/>
  <c r="BK98"/>
  <c r="J88"/>
  <c i="25" r="BK262"/>
  <c r="J239"/>
  <c r="BK230"/>
  <c r="BK224"/>
  <c r="BK218"/>
  <c r="BK209"/>
  <c r="J196"/>
  <c r="BK172"/>
  <c r="J105"/>
  <c i="24" r="J97"/>
  <c r="BK92"/>
  <c i="23" r="BK159"/>
  <c r="BK124"/>
  <c i="22" r="BK124"/>
  <c r="J113"/>
  <c i="21" r="J119"/>
  <c r="J115"/>
  <c r="J104"/>
  <c r="J96"/>
  <c i="20" r="BK496"/>
  <c r="BK481"/>
  <c r="J467"/>
  <c r="J457"/>
  <c r="J429"/>
  <c r="BK384"/>
  <c r="BK312"/>
  <c r="J297"/>
  <c r="J289"/>
  <c r="J284"/>
  <c r="J279"/>
  <c r="BK249"/>
  <c r="J231"/>
  <c r="BK220"/>
  <c r="BK196"/>
  <c r="J170"/>
  <c r="J118"/>
  <c i="19" r="BK105"/>
  <c r="J101"/>
  <c r="BK93"/>
  <c i="18" r="J241"/>
  <c r="BK218"/>
  <c r="J196"/>
  <c r="J149"/>
  <c r="BK138"/>
  <c i="17" r="J237"/>
  <c r="BK223"/>
  <c r="J194"/>
  <c r="J178"/>
  <c r="BK170"/>
  <c r="BK155"/>
  <c r="J139"/>
  <c r="J123"/>
  <c i="16" r="BK109"/>
  <c r="BK95"/>
  <c i="15" r="J489"/>
  <c r="BK468"/>
  <c r="BK432"/>
  <c r="J408"/>
  <c r="J370"/>
  <c r="J325"/>
  <c r="J297"/>
  <c r="BK279"/>
  <c r="BK259"/>
  <c r="J246"/>
  <c r="BK236"/>
  <c r="J221"/>
  <c r="J174"/>
  <c r="J122"/>
  <c i="14" r="J240"/>
  <c r="J218"/>
  <c r="J207"/>
  <c r="BK181"/>
  <c r="BK158"/>
  <c r="J141"/>
  <c r="J121"/>
  <c i="13" r="BK107"/>
  <c r="J101"/>
  <c r="J94"/>
  <c i="12" r="J498"/>
  <c r="J481"/>
  <c r="J438"/>
  <c r="J392"/>
  <c r="BK314"/>
  <c r="J277"/>
  <c r="BK262"/>
  <c r="J249"/>
  <c r="BK231"/>
  <c r="J206"/>
  <c r="J192"/>
  <c r="J168"/>
  <c r="BK109"/>
  <c i="11" r="J253"/>
  <c r="J247"/>
  <c r="BK230"/>
  <c r="BK189"/>
  <c r="J172"/>
  <c r="J154"/>
  <c r="BK126"/>
  <c r="J113"/>
  <c i="10" r="J111"/>
  <c r="J104"/>
  <c r="J100"/>
  <c r="J95"/>
  <c i="9" r="J524"/>
  <c r="J497"/>
  <c r="J490"/>
  <c r="J482"/>
  <c r="BK448"/>
  <c r="BK419"/>
  <c r="J374"/>
  <c r="J320"/>
  <c r="J278"/>
  <c r="BK256"/>
  <c r="BK219"/>
  <c r="J191"/>
  <c r="J177"/>
  <c r="BK122"/>
  <c r="J112"/>
  <c i="8" r="BK99"/>
  <c i="7" r="J106"/>
  <c r="BK100"/>
  <c i="6" r="BK586"/>
  <c r="BK573"/>
  <c r="BK529"/>
  <c r="BK510"/>
  <c r="BK497"/>
  <c r="BK475"/>
  <c r="J436"/>
  <c r="BK416"/>
  <c r="BK388"/>
  <c r="J367"/>
  <c r="J353"/>
  <c r="J330"/>
  <c r="J295"/>
  <c r="J254"/>
  <c r="J229"/>
  <c r="BK197"/>
  <c r="J144"/>
  <c r="BK125"/>
  <c r="BK103"/>
  <c i="5" r="J105"/>
  <c i="4" r="BK106"/>
  <c r="J96"/>
  <c i="3" r="J426"/>
  <c r="J398"/>
  <c r="BK364"/>
  <c r="J334"/>
  <c r="J286"/>
  <c r="BK249"/>
  <c r="J228"/>
  <c r="BK210"/>
  <c r="BK189"/>
  <c r="J165"/>
  <c r="J151"/>
  <c r="J143"/>
  <c r="J127"/>
  <c i="2" r="J161"/>
  <c r="BK144"/>
  <c r="BK119"/>
  <c r="BK102"/>
  <c i="31" r="BK104"/>
  <c r="BK89"/>
  <c i="30" r="J114"/>
  <c r="J99"/>
  <c i="29" r="J239"/>
  <c r="BK196"/>
  <c r="J185"/>
  <c r="BK159"/>
  <c r="J151"/>
  <c r="BK123"/>
  <c r="J104"/>
  <c i="28" r="J161"/>
  <c r="BK149"/>
  <c r="J140"/>
  <c r="J127"/>
  <c r="J102"/>
  <c i="27" r="BK163"/>
  <c r="J155"/>
  <c r="BK141"/>
  <c r="BK105"/>
  <c r="J94"/>
  <c i="26" r="BK123"/>
  <c r="BK108"/>
  <c r="BK90"/>
  <c i="25" r="J281"/>
  <c r="J266"/>
  <c r="BK241"/>
  <c r="J224"/>
  <c r="BK215"/>
  <c r="BK189"/>
  <c r="J172"/>
  <c r="J157"/>
  <c r="BK97"/>
  <c i="24" r="J95"/>
  <c i="23" r="BK185"/>
  <c r="BK143"/>
  <c r="BK115"/>
  <c i="22" r="J126"/>
  <c i="21" r="BK124"/>
  <c r="J114"/>
  <c r="J107"/>
  <c r="BK102"/>
  <c r="J92"/>
  <c i="20" r="J479"/>
  <c r="J464"/>
  <c r="BK435"/>
  <c r="J403"/>
  <c r="BK377"/>
  <c r="BK357"/>
  <c r="BK311"/>
  <c r="BK297"/>
  <c r="BK244"/>
  <c r="J222"/>
  <c r="J206"/>
  <c r="BK193"/>
  <c r="BK170"/>
  <c r="BK143"/>
  <c r="BK123"/>
  <c i="19" r="J104"/>
  <c r="BK90"/>
  <c i="18" r="J260"/>
  <c r="BK209"/>
  <c r="J193"/>
  <c r="BK175"/>
  <c r="BK155"/>
  <c r="BK117"/>
  <c r="BK102"/>
  <c i="17" r="J249"/>
  <c r="J244"/>
  <c r="J235"/>
  <c r="BK220"/>
  <c r="BK200"/>
  <c r="J186"/>
  <c r="BK178"/>
  <c r="J164"/>
  <c r="BK136"/>
  <c i="16" r="BK106"/>
  <c r="BK102"/>
  <c r="J95"/>
  <c i="15" r="J463"/>
  <c r="BK449"/>
  <c r="BK399"/>
  <c r="J375"/>
  <c r="J351"/>
  <c r="J298"/>
  <c r="J271"/>
  <c r="BK246"/>
  <c r="J215"/>
  <c r="J181"/>
  <c r="J166"/>
  <c r="BK132"/>
  <c r="BK120"/>
  <c i="14" r="J254"/>
  <c r="J243"/>
  <c r="J216"/>
  <c r="BK197"/>
  <c r="BK171"/>
  <c r="BK147"/>
  <c r="BK135"/>
  <c r="J118"/>
  <c i="13" r="J105"/>
  <c r="BK96"/>
  <c i="12" r="J485"/>
  <c r="J450"/>
  <c r="J436"/>
  <c r="BK402"/>
  <c r="BK376"/>
  <c r="BK368"/>
  <c r="J294"/>
  <c r="BK270"/>
  <c r="BK249"/>
  <c r="J234"/>
  <c r="BK221"/>
  <c r="BK196"/>
  <c r="J179"/>
  <c r="J146"/>
  <c r="J127"/>
  <c r="BK107"/>
  <c i="11" r="BK260"/>
  <c r="J240"/>
  <c r="J217"/>
  <c r="BK204"/>
  <c r="J196"/>
  <c r="BK172"/>
  <c r="BK157"/>
  <c r="BK140"/>
  <c r="BK134"/>
  <c r="BK113"/>
  <c i="10" r="BK101"/>
  <c r="BK95"/>
  <c i="9" r="BK515"/>
  <c r="BK497"/>
  <c r="J447"/>
  <c r="BK413"/>
  <c r="J388"/>
  <c r="BK295"/>
  <c r="BK266"/>
  <c r="J235"/>
  <c r="BK217"/>
  <c r="BK191"/>
  <c r="J165"/>
  <c r="J136"/>
  <c i="8" r="BK128"/>
  <c r="J120"/>
  <c i="7" r="J115"/>
  <c r="BK107"/>
  <c r="BK98"/>
  <c r="BK93"/>
  <c i="6" r="BK569"/>
  <c r="J495"/>
  <c r="BK487"/>
  <c r="J479"/>
  <c r="J470"/>
  <c r="BK425"/>
  <c r="BK376"/>
  <c r="BK349"/>
  <c r="J307"/>
  <c r="BK268"/>
  <c r="J246"/>
  <c r="BK202"/>
  <c r="J152"/>
  <c r="J104"/>
  <c i="5" r="J120"/>
  <c r="J108"/>
  <c r="J96"/>
  <c i="4" r="BK99"/>
  <c r="J91"/>
  <c i="3" r="J453"/>
  <c r="J447"/>
  <c r="J421"/>
  <c r="J393"/>
  <c r="BK352"/>
  <c r="J284"/>
  <c r="BK267"/>
  <c r="J236"/>
  <c r="BK216"/>
  <c r="BK198"/>
  <c r="J171"/>
  <c r="BK127"/>
  <c r="J107"/>
  <c i="2" r="BK139"/>
  <c i="1" r="AS55"/>
  <c i="30" r="BK114"/>
  <c i="29" r="J220"/>
  <c r="BK202"/>
  <c r="BK185"/>
  <c r="J163"/>
  <c r="J145"/>
  <c r="BK131"/>
  <c r="BK118"/>
  <c i="28" r="J151"/>
  <c r="J138"/>
  <c r="J107"/>
  <c i="27" r="J161"/>
  <c r="BK146"/>
  <c r="BK131"/>
  <c r="J112"/>
  <c i="26" r="BK140"/>
  <c r="J112"/>
  <c r="J100"/>
  <c i="25" r="BK284"/>
  <c r="J269"/>
  <c r="J241"/>
  <c r="J219"/>
  <c r="J201"/>
  <c r="J167"/>
  <c i="24" r="BK104"/>
  <c r="J93"/>
  <c i="23" r="BK176"/>
  <c i="22" r="BK128"/>
  <c r="J111"/>
  <c r="BK93"/>
  <c i="21" r="BK111"/>
  <c r="BK105"/>
  <c r="BK94"/>
  <c i="20" r="BK479"/>
  <c r="J442"/>
  <c r="J421"/>
  <c r="BK411"/>
  <c r="J387"/>
  <c r="J307"/>
  <c r="BK294"/>
  <c r="BK286"/>
  <c r="BK264"/>
  <c r="J247"/>
  <c r="BK175"/>
  <c r="J149"/>
  <c r="BK125"/>
  <c r="BK118"/>
  <c i="19" r="BK104"/>
  <c r="BK91"/>
  <c i="18" r="BK235"/>
  <c r="J221"/>
  <c r="BK188"/>
  <c r="J178"/>
  <c r="BK149"/>
  <c r="J122"/>
  <c i="17" r="BK231"/>
  <c r="J216"/>
  <c r="BK196"/>
  <c r="J176"/>
  <c r="BK159"/>
  <c r="J143"/>
  <c r="BK103"/>
  <c i="16" r="J109"/>
  <c r="BK100"/>
  <c i="15" r="J491"/>
  <c r="J480"/>
  <c r="BK466"/>
  <c r="J429"/>
  <c r="BK388"/>
  <c r="BK356"/>
  <c r="BK308"/>
  <c r="J287"/>
  <c r="J251"/>
  <c r="BK225"/>
  <c r="BK161"/>
  <c r="J115"/>
  <c i="14" r="BK252"/>
  <c r="BK249"/>
  <c r="J244"/>
  <c r="J224"/>
  <c r="BK211"/>
  <c r="BK187"/>
  <c r="BK169"/>
  <c r="BK163"/>
  <c r="J153"/>
  <c r="J128"/>
  <c r="BK112"/>
  <c r="BK100"/>
  <c i="13" r="BK97"/>
  <c i="12" r="BK517"/>
  <c r="J513"/>
  <c r="J504"/>
  <c r="BK492"/>
  <c r="J479"/>
  <c r="J428"/>
  <c r="BK399"/>
  <c r="J340"/>
  <c r="BK275"/>
  <c r="BK226"/>
  <c r="J219"/>
  <c r="J196"/>
  <c r="BK177"/>
  <c r="BK168"/>
  <c r="J156"/>
  <c r="BK122"/>
  <c r="J109"/>
  <c i="11" r="J260"/>
  <c r="BK256"/>
  <c r="BK253"/>
  <c r="J242"/>
  <c r="J230"/>
  <c r="J209"/>
  <c r="BK196"/>
  <c r="J162"/>
  <c r="J140"/>
  <c r="J122"/>
  <c r="J98"/>
  <c i="9" r="BK526"/>
  <c r="J501"/>
  <c r="BK447"/>
  <c r="BK388"/>
  <c r="J303"/>
  <c r="BK290"/>
  <c r="J261"/>
  <c r="BK241"/>
  <c r="J230"/>
  <c r="BK221"/>
  <c r="J207"/>
  <c r="BK156"/>
  <c r="J140"/>
  <c r="J115"/>
  <c r="J107"/>
  <c i="8" r="BK124"/>
  <c r="J102"/>
  <c i="7" r="J121"/>
  <c r="J113"/>
  <c r="J105"/>
  <c r="BK101"/>
  <c r="J91"/>
  <c i="6" r="BK527"/>
  <c r="J516"/>
  <c r="J493"/>
  <c r="BK471"/>
  <c r="BK460"/>
  <c r="J416"/>
  <c r="BK393"/>
  <c r="BK345"/>
  <c r="J291"/>
  <c r="J262"/>
  <c r="BK234"/>
  <c r="BK226"/>
  <c r="BK170"/>
  <c r="BK109"/>
  <c i="4" r="J110"/>
  <c r="BK104"/>
  <c i="3" r="J433"/>
  <c r="J401"/>
  <c r="J384"/>
  <c r="BK344"/>
  <c r="J279"/>
  <c r="J259"/>
  <c r="BK223"/>
  <c r="BK203"/>
  <c r="J179"/>
  <c r="BK162"/>
  <c r="BK136"/>
  <c r="BK107"/>
  <c i="2" r="J157"/>
  <c r="BK116"/>
  <c i="31" r="BK112"/>
  <c r="BK110"/>
  <c r="BK107"/>
  <c r="J104"/>
  <c r="J102"/>
  <c r="BK93"/>
  <c i="30" r="J116"/>
  <c r="BK99"/>
  <c i="29" r="J248"/>
  <c r="J223"/>
  <c r="J199"/>
  <c r="BK179"/>
  <c r="BK163"/>
  <c r="J147"/>
  <c r="J137"/>
  <c r="BK125"/>
  <c r="BK104"/>
  <c r="J91"/>
  <c i="28" r="BK140"/>
  <c r="BK127"/>
  <c r="BK107"/>
  <c i="27" r="J154"/>
  <c r="BK137"/>
  <c r="J107"/>
  <c i="26" r="J131"/>
  <c r="BK118"/>
  <c r="J98"/>
  <c i="25" r="BK288"/>
  <c r="J273"/>
  <c r="BK239"/>
  <c r="J230"/>
  <c r="J218"/>
  <c r="BK212"/>
  <c r="J183"/>
  <c r="J148"/>
  <c r="BK105"/>
  <c i="24" r="J102"/>
  <c r="BK93"/>
  <c i="23" r="BK153"/>
  <c r="BK118"/>
  <c r="J100"/>
  <c i="22" r="J128"/>
  <c r="J102"/>
  <c i="21" r="BK119"/>
  <c r="BK112"/>
  <c r="BK106"/>
  <c r="J94"/>
  <c i="20" r="J510"/>
  <c r="J494"/>
  <c r="BK457"/>
  <c r="BK447"/>
  <c r="J427"/>
  <c r="J400"/>
  <c r="J363"/>
  <c r="BK326"/>
  <c r="BK292"/>
  <c r="BK274"/>
  <c r="BK259"/>
  <c r="BK242"/>
  <c r="BK231"/>
  <c r="BK217"/>
  <c r="BK198"/>
  <c r="J182"/>
  <c r="J162"/>
  <c r="BK149"/>
  <c r="BK130"/>
  <c i="19" r="J107"/>
  <c r="J100"/>
  <c r="J93"/>
  <c i="18" r="BK250"/>
  <c r="J224"/>
  <c r="J209"/>
  <c r="BK166"/>
  <c r="BK152"/>
  <c r="BK136"/>
  <c r="BK122"/>
  <c r="J99"/>
  <c i="17" r="BK247"/>
  <c r="BK241"/>
  <c r="J220"/>
  <c r="J206"/>
  <c r="J167"/>
  <c r="J149"/>
  <c r="BK129"/>
  <c i="16" r="J116"/>
  <c r="J108"/>
  <c r="J101"/>
  <c i="15" r="BK495"/>
  <c r="BK491"/>
  <c r="J466"/>
  <c r="BK427"/>
  <c r="BK414"/>
  <c r="J388"/>
  <c r="BK361"/>
  <c r="J311"/>
  <c r="BK303"/>
  <c r="J279"/>
  <c r="BK261"/>
  <c r="BK241"/>
  <c r="BK229"/>
  <c r="BK208"/>
  <c r="J196"/>
  <c r="BK166"/>
  <c r="BK127"/>
  <c i="14" r="J241"/>
  <c r="J235"/>
  <c r="J215"/>
  <c r="J205"/>
  <c r="BK184"/>
  <c r="J151"/>
  <c r="BK137"/>
  <c r="J100"/>
  <c i="13" r="BK103"/>
  <c r="BK98"/>
  <c i="12" r="J511"/>
  <c r="BK483"/>
  <c r="J453"/>
  <c r="BK427"/>
  <c r="BK395"/>
  <c r="BK289"/>
  <c r="J275"/>
  <c r="J244"/>
  <c r="J224"/>
  <c r="J204"/>
  <c r="BK159"/>
  <c r="BK118"/>
  <c i="11" r="J245"/>
  <c r="BK228"/>
  <c r="J220"/>
  <c r="BK212"/>
  <c r="J202"/>
  <c r="BK185"/>
  <c r="BK170"/>
  <c r="BK152"/>
  <c r="J134"/>
  <c r="BK107"/>
  <c i="10" r="BK108"/>
  <c r="BK104"/>
  <c r="BK100"/>
  <c r="BK93"/>
  <c i="9" r="J511"/>
  <c r="J506"/>
  <c r="J478"/>
  <c r="J453"/>
  <c r="J419"/>
  <c r="J400"/>
  <c r="J372"/>
  <c r="BK300"/>
  <c r="BK281"/>
  <c r="BK263"/>
  <c r="J243"/>
  <c r="J225"/>
  <c r="J200"/>
  <c r="BK179"/>
  <c r="BK165"/>
  <c r="BK118"/>
  <c i="8" r="J126"/>
  <c r="J111"/>
  <c r="J93"/>
  <c i="7" r="J116"/>
  <c r="J107"/>
  <c r="J99"/>
  <c i="6" r="BK580"/>
  <c r="J525"/>
  <c r="J514"/>
  <c r="J499"/>
  <c r="J477"/>
  <c r="J468"/>
  <c r="J430"/>
  <c r="BK402"/>
  <c r="J385"/>
  <c r="J373"/>
  <c r="BK363"/>
  <c r="J349"/>
  <c r="BK326"/>
  <c r="BK299"/>
  <c r="BK243"/>
  <c r="BK175"/>
  <c r="J142"/>
  <c r="BK118"/>
  <c i="5" r="J126"/>
  <c i="4" r="J104"/>
  <c r="BK96"/>
  <c i="3" r="BK449"/>
  <c r="J436"/>
  <c r="J428"/>
  <c r="J416"/>
  <c r="BK386"/>
  <c r="J364"/>
  <c r="J342"/>
  <c r="J329"/>
  <c r="BK284"/>
  <c r="J272"/>
  <c r="BK259"/>
  <c r="BK241"/>
  <c r="J231"/>
  <c r="BK221"/>
  <c r="J189"/>
  <c r="BK179"/>
  <c r="J156"/>
  <c i="2" r="J163"/>
  <c r="J133"/>
  <c r="BK110"/>
  <c r="BK97"/>
  <c i="1" r="AS80"/>
  <c i="31" r="BK102"/>
  <c r="J93"/>
  <c i="30" r="J126"/>
  <c i="29" r="BK237"/>
  <c r="BK214"/>
  <c r="BK199"/>
  <c r="J179"/>
  <c r="BK147"/>
  <c r="BK129"/>
  <c r="BK106"/>
  <c i="28" r="J165"/>
  <c r="J153"/>
  <c r="J116"/>
  <c i="27" r="J163"/>
  <c r="J137"/>
  <c r="J105"/>
  <c i="26" r="J135"/>
  <c r="BK116"/>
  <c r="BK104"/>
  <c r="BK94"/>
  <c i="25" r="J288"/>
  <c r="BK260"/>
  <c r="BK246"/>
  <c r="BK231"/>
  <c r="BK222"/>
  <c r="J212"/>
  <c r="J206"/>
  <c r="BK183"/>
  <c r="BK163"/>
  <c r="BK134"/>
  <c i="24" r="J98"/>
  <c r="J94"/>
  <c i="23" r="BK161"/>
  <c r="BK135"/>
  <c r="J108"/>
  <c i="22" r="BK116"/>
  <c r="J108"/>
  <c i="21" r="BK117"/>
  <c r="J106"/>
  <c r="BK101"/>
  <c i="20" r="BK492"/>
  <c r="BK483"/>
  <c r="BK469"/>
  <c r="J450"/>
  <c r="BK387"/>
  <c r="BK360"/>
  <c r="BK332"/>
  <c r="BK315"/>
  <c r="BK276"/>
  <c r="J239"/>
  <c r="J227"/>
  <c r="BK215"/>
  <c r="J191"/>
  <c r="BK162"/>
  <c r="BK113"/>
  <c i="19" r="J109"/>
  <c r="J103"/>
  <c r="BK100"/>
  <c i="18" r="J258"/>
  <c r="J230"/>
  <c r="J212"/>
  <c r="BK190"/>
  <c r="BK145"/>
  <c r="J136"/>
  <c r="J120"/>
  <c i="17" r="BK227"/>
  <c r="BK222"/>
  <c r="BK206"/>
  <c r="BK176"/>
  <c r="BK161"/>
  <c r="BK147"/>
  <c r="BK132"/>
  <c r="J113"/>
  <c i="16" r="BK104"/>
  <c r="J97"/>
  <c r="BK92"/>
  <c i="15" r="J484"/>
  <c r="BK470"/>
  <c r="J449"/>
  <c r="J414"/>
  <c r="BK372"/>
  <c r="J358"/>
  <c r="J322"/>
  <c r="BK298"/>
  <c r="J274"/>
  <c r="BK256"/>
  <c r="J241"/>
  <c r="J227"/>
  <c r="BK201"/>
  <c r="J156"/>
  <c r="J132"/>
  <c r="BK109"/>
  <c i="14" r="BK243"/>
  <c r="BK226"/>
  <c r="BK208"/>
  <c r="BK200"/>
  <c r="J178"/>
  <c r="J165"/>
  <c r="J143"/>
  <c r="BK125"/>
  <c i="13" r="J111"/>
  <c r="J104"/>
  <c r="J95"/>
  <c i="12" r="BK504"/>
  <c r="BK488"/>
  <c r="BK456"/>
  <c r="BK428"/>
  <c r="BK382"/>
  <c r="J368"/>
  <c r="J292"/>
  <c r="J264"/>
  <c r="J252"/>
  <c r="J242"/>
  <c r="BK219"/>
  <c r="BK204"/>
  <c r="BK179"/>
  <c r="BK151"/>
  <c r="J107"/>
  <c i="11" r="J251"/>
  <c r="BK240"/>
  <c r="J228"/>
  <c r="J208"/>
  <c r="J174"/>
  <c r="J164"/>
  <c r="BK148"/>
  <c r="BK122"/>
  <c r="BK110"/>
  <c i="10" r="J109"/>
  <c r="BK106"/>
  <c r="J98"/>
  <c r="J93"/>
  <c i="9" r="J522"/>
  <c r="BK494"/>
  <c r="J488"/>
  <c r="J473"/>
  <c r="BK450"/>
  <c r="BK428"/>
  <c r="BK379"/>
  <c r="BK346"/>
  <c r="J293"/>
  <c r="J276"/>
  <c r="BK251"/>
  <c r="J210"/>
  <c r="J184"/>
  <c r="BK173"/>
  <c r="J132"/>
  <c r="BK115"/>
  <c i="8" r="BK105"/>
  <c i="7" r="BK121"/>
  <c r="BK102"/>
  <c r="BK95"/>
  <c i="6" r="BK582"/>
  <c r="BK552"/>
  <c r="J512"/>
  <c r="BK505"/>
  <c r="BK499"/>
  <c r="J481"/>
  <c r="J464"/>
  <c r="BK433"/>
  <c r="BK422"/>
  <c r="BK390"/>
  <c r="J370"/>
  <c r="J357"/>
  <c r="BK334"/>
  <c r="BK303"/>
  <c r="BK277"/>
  <c r="J230"/>
  <c r="J202"/>
  <c r="BK183"/>
  <c r="J134"/>
  <c r="J118"/>
  <c i="5" r="J129"/>
  <c r="BK108"/>
  <c i="4" r="J108"/>
  <c r="J98"/>
  <c i="3" r="BK447"/>
  <c r="BK409"/>
  <c r="BK384"/>
  <c r="BK337"/>
  <c r="J327"/>
  <c r="J251"/>
  <c r="BK234"/>
  <c r="BK206"/>
  <c r="J187"/>
  <c r="BK168"/>
  <c r="BK156"/>
  <c r="BK140"/>
  <c r="BK118"/>
  <c i="2" r="BK157"/>
  <c r="BK133"/>
  <c r="J116"/>
  <c r="J100"/>
  <c i="31" r="J101"/>
  <c r="J86"/>
  <c i="30" r="J110"/>
  <c r="J97"/>
  <c i="29" r="BK232"/>
  <c r="BK211"/>
  <c r="J189"/>
  <c r="BK171"/>
  <c r="BK153"/>
  <c r="J135"/>
  <c r="J114"/>
  <c r="BK97"/>
  <c i="28" r="BK153"/>
  <c r="J147"/>
  <c r="J121"/>
  <c r="BK97"/>
  <c i="27" r="BK161"/>
  <c r="J153"/>
  <c r="J146"/>
  <c r="J115"/>
  <c i="26" r="J133"/>
  <c r="J118"/>
  <c r="BK100"/>
  <c i="25" r="J284"/>
  <c r="J278"/>
  <c r="J264"/>
  <c r="J233"/>
  <c r="J221"/>
  <c r="J209"/>
  <c r="J194"/>
  <c r="BK178"/>
  <c r="BK167"/>
  <c r="J141"/>
  <c r="BK91"/>
  <c i="24" r="BK94"/>
  <c i="23" r="BK181"/>
  <c r="BK130"/>
  <c r="J110"/>
  <c r="J94"/>
  <c i="22" r="BK102"/>
  <c i="21" r="J116"/>
  <c r="J110"/>
  <c r="BK104"/>
  <c r="J93"/>
  <c i="20" r="J488"/>
  <c r="J481"/>
  <c r="J469"/>
  <c r="BK442"/>
  <c r="J406"/>
  <c r="BK390"/>
  <c r="BK371"/>
  <c r="BK363"/>
  <c r="J312"/>
  <c r="J302"/>
  <c r="J266"/>
  <c r="BK239"/>
  <c r="J218"/>
  <c r="BK206"/>
  <c r="J198"/>
  <c r="BK167"/>
  <c r="BK133"/>
  <c r="J110"/>
  <c i="19" r="BK102"/>
  <c i="18" r="J268"/>
  <c r="BK221"/>
  <c r="BK196"/>
  <c r="BK178"/>
  <c r="J158"/>
  <c r="J133"/>
  <c r="J110"/>
  <c r="BK100"/>
  <c i="17" r="J247"/>
  <c r="BK237"/>
  <c r="J227"/>
  <c r="BK203"/>
  <c r="BK194"/>
  <c r="BK180"/>
  <c r="BK167"/>
  <c r="J145"/>
  <c i="16" r="BK111"/>
  <c r="J100"/>
  <c i="15" r="BK478"/>
  <c r="BK461"/>
  <c r="J447"/>
  <c r="J383"/>
  <c r="BK353"/>
  <c r="BK287"/>
  <c r="J276"/>
  <c r="J266"/>
  <c r="BK233"/>
  <c r="BK213"/>
  <c r="J199"/>
  <c r="J185"/>
  <c r="BK174"/>
  <c r="J146"/>
  <c r="J130"/>
  <c r="J118"/>
  <c i="14" r="BK246"/>
  <c r="BK237"/>
  <c r="BK224"/>
  <c r="J208"/>
  <c r="BK189"/>
  <c r="BK156"/>
  <c r="J137"/>
  <c r="J125"/>
  <c r="J97"/>
  <c i="13" r="J103"/>
  <c i="12" r="J492"/>
  <c r="J466"/>
  <c r="J446"/>
  <c r="J424"/>
  <c r="J397"/>
  <c r="BK384"/>
  <c r="BK371"/>
  <c r="J297"/>
  <c r="BK283"/>
  <c r="BK252"/>
  <c r="BK237"/>
  <c r="J226"/>
  <c r="J203"/>
  <c r="J184"/>
  <c r="J165"/>
  <c r="J136"/>
  <c r="BK115"/>
  <c i="11" r="BK262"/>
  <c r="J256"/>
  <c r="J226"/>
  <c r="BK215"/>
  <c r="BK206"/>
  <c r="BK191"/>
  <c r="J170"/>
  <c r="BK154"/>
  <c r="J144"/>
  <c r="BK136"/>
  <c r="J128"/>
  <c i="10" r="J99"/>
  <c r="BK92"/>
  <c i="9" r="J513"/>
  <c r="BK501"/>
  <c r="BK478"/>
  <c r="J436"/>
  <c r="J407"/>
  <c r="J379"/>
  <c r="J290"/>
  <c r="J258"/>
  <c r="BK243"/>
  <c r="J221"/>
  <c r="BK205"/>
  <c r="BK184"/>
  <c r="J156"/>
  <c r="J127"/>
  <c i="8" r="BK130"/>
  <c r="J122"/>
  <c i="7" r="BK123"/>
  <c r="BK116"/>
  <c r="J110"/>
  <c r="BK105"/>
  <c r="BK96"/>
  <c r="BK91"/>
  <c i="6" r="J529"/>
  <c r="BK493"/>
  <c r="J485"/>
  <c r="BK473"/>
  <c r="BK449"/>
  <c r="J409"/>
  <c r="J363"/>
  <c r="J341"/>
  <c r="BK315"/>
  <c r="BK295"/>
  <c r="J258"/>
  <c r="J220"/>
  <c r="BK161"/>
  <c r="J125"/>
  <c i="5" r="BK122"/>
  <c r="J111"/>
  <c r="J99"/>
  <c r="J93"/>
  <c i="4" r="BK98"/>
  <c i="3" r="BK455"/>
  <c r="BK451"/>
  <c r="J440"/>
  <c r="BK398"/>
  <c r="J354"/>
  <c r="J294"/>
  <c r="BK274"/>
  <c r="BK254"/>
  <c r="BK218"/>
  <c r="BK201"/>
  <c r="J182"/>
  <c r="J136"/>
  <c r="BK112"/>
  <c i="2" r="BK161"/>
  <c r="J144"/>
  <c r="BK104"/>
  <c i="30" r="BK119"/>
  <c i="29" r="J214"/>
  <c r="J196"/>
  <c r="J183"/>
  <c r="BK165"/>
  <c r="BK151"/>
  <c r="BK133"/>
  <c r="J123"/>
  <c i="28" r="BK165"/>
  <c r="BK143"/>
  <c r="J95"/>
  <c i="27" r="BK153"/>
  <c r="J141"/>
  <c r="BK121"/>
  <c r="BK107"/>
  <c i="26" r="BK138"/>
  <c r="J106"/>
  <c r="J94"/>
  <c i="25" r="BK272"/>
  <c r="BK266"/>
  <c r="BK237"/>
  <c r="BK225"/>
  <c r="J204"/>
  <c r="J178"/>
  <c r="J91"/>
  <c i="24" r="BK98"/>
  <c r="J90"/>
  <c i="23" r="J130"/>
  <c r="J95"/>
  <c i="22" r="J116"/>
  <c r="BK105"/>
  <c i="21" r="J124"/>
  <c r="BK110"/>
  <c r="BK103"/>
  <c r="BK93"/>
  <c i="20" r="J485"/>
  <c r="BK462"/>
  <c r="BK430"/>
  <c r="BK414"/>
  <c r="BK395"/>
  <c r="J366"/>
  <c r="J304"/>
  <c r="J292"/>
  <c r="BK271"/>
  <c r="J259"/>
  <c r="BK191"/>
  <c r="J167"/>
  <c r="BK139"/>
  <c r="J123"/>
  <c r="J107"/>
  <c i="19" r="BK97"/>
  <c r="J94"/>
  <c i="18" r="BK237"/>
  <c r="BK224"/>
  <c r="J190"/>
  <c r="J180"/>
  <c r="J152"/>
  <c r="J126"/>
  <c i="17" r="J228"/>
  <c r="BK217"/>
  <c r="J198"/>
  <c r="J180"/>
  <c r="J161"/>
  <c r="J147"/>
  <c r="J108"/>
  <c i="16" r="BK112"/>
  <c r="J102"/>
  <c r="BK97"/>
  <c i="15" r="J487"/>
  <c r="BK473"/>
  <c r="BK454"/>
  <c r="BK408"/>
  <c r="BK358"/>
  <c r="BK311"/>
  <c r="BK292"/>
  <c r="J254"/>
  <c r="BK231"/>
  <c r="BK169"/>
  <c r="J149"/>
  <c r="BK118"/>
  <c r="J106"/>
  <c i="14" r="BK250"/>
  <c r="J246"/>
  <c r="J226"/>
  <c r="J213"/>
  <c r="BK193"/>
  <c r="BK178"/>
  <c r="J167"/>
  <c r="J161"/>
  <c r="J145"/>
  <c r="BK118"/>
  <c r="J103"/>
  <c i="13" r="J98"/>
  <c r="BK92"/>
  <c i="12" r="BK513"/>
  <c r="BK506"/>
  <c r="BK498"/>
  <c r="J488"/>
  <c r="J468"/>
  <c r="J427"/>
  <c r="BK397"/>
  <c r="J371"/>
  <c r="BK284"/>
  <c r="BK254"/>
  <c r="BK224"/>
  <c r="BK213"/>
  <c r="J187"/>
  <c r="BK171"/>
  <c r="BK162"/>
  <c r="J149"/>
  <c r="BK140"/>
  <c i="11" r="BK251"/>
  <c r="J206"/>
  <c r="J187"/>
  <c r="BK164"/>
  <c r="BK146"/>
  <c r="BK128"/>
  <c r="J101"/>
  <c i="9" r="BK528"/>
  <c r="BK499"/>
  <c r="BK484"/>
  <c r="J428"/>
  <c r="BK382"/>
  <c r="J300"/>
  <c r="BK289"/>
  <c r="BK258"/>
  <c r="J251"/>
  <c r="BK235"/>
  <c r="BK225"/>
  <c r="BK210"/>
  <c r="J159"/>
  <c r="BK151"/>
  <c r="BK143"/>
  <c r="BK127"/>
  <c r="BK109"/>
  <c i="8" r="J128"/>
  <c r="BK108"/>
  <c i="7" r="BK120"/>
  <c r="J112"/>
  <c r="BK108"/>
  <c r="J96"/>
  <c i="6" r="J573"/>
  <c r="BK525"/>
  <c r="BK495"/>
  <c r="BK479"/>
  <c r="BK468"/>
  <c r="BK430"/>
  <c r="BK399"/>
  <c r="BK383"/>
  <c r="BK318"/>
  <c r="J268"/>
  <c r="J243"/>
  <c r="BK230"/>
  <c r="BK194"/>
  <c r="BK142"/>
  <c r="J106"/>
  <c i="5" r="BK99"/>
  <c i="4" r="J106"/>
  <c r="J93"/>
  <c i="3" r="J442"/>
  <c r="BK426"/>
  <c r="J409"/>
  <c r="BK395"/>
  <c r="BK371"/>
  <c r="J297"/>
  <c r="J269"/>
  <c r="J249"/>
  <c r="J218"/>
  <c r="J200"/>
  <c r="BK173"/>
  <c r="J146"/>
  <c r="J130"/>
  <c r="J115"/>
  <c r="J106"/>
  <c i="2" r="J139"/>
  <c r="J119"/>
  <c i="1" r="AS61"/>
  <c i="31" r="BK97"/>
  <c r="J91"/>
  <c i="30" r="BK107"/>
  <c r="BK97"/>
  <c i="29" r="J237"/>
  <c r="BK226"/>
  <c r="J202"/>
  <c r="BK181"/>
  <c r="J165"/>
  <c r="J149"/>
  <c r="J141"/>
  <c r="J116"/>
  <c r="BK102"/>
  <c i="28" r="BK159"/>
  <c r="BK147"/>
  <c r="J133"/>
  <c r="BK109"/>
  <c i="27" r="BK155"/>
  <c r="BK143"/>
  <c r="BK112"/>
  <c r="BK95"/>
  <c i="26" r="J125"/>
  <c r="BK110"/>
  <c r="BK96"/>
  <c r="BK88"/>
  <c i="25" r="BK278"/>
  <c r="J255"/>
  <c r="J246"/>
  <c r="J238"/>
  <c r="BK226"/>
  <c r="J215"/>
  <c r="BK204"/>
  <c r="J189"/>
  <c r="BK160"/>
  <c r="J114"/>
  <c i="24" r="J96"/>
  <c i="23" r="J181"/>
  <c r="BK140"/>
  <c r="BK108"/>
  <c r="BK95"/>
  <c i="22" r="J124"/>
  <c i="21" r="J120"/>
  <c r="BK115"/>
  <c r="J109"/>
  <c r="BK97"/>
  <c i="20" r="J515"/>
  <c r="BK508"/>
  <c r="J496"/>
  <c r="J462"/>
  <c r="BK450"/>
  <c r="J432"/>
  <c r="BK421"/>
  <c r="J390"/>
  <c r="J338"/>
  <c r="J315"/>
  <c r="BK284"/>
  <c r="J264"/>
  <c r="J252"/>
  <c r="J235"/>
  <c r="BK227"/>
  <c r="BK210"/>
  <c r="BK185"/>
  <c r="J173"/>
  <c r="J154"/>
  <c r="J139"/>
  <c r="J121"/>
  <c i="19" r="J105"/>
  <c r="J95"/>
  <c r="J90"/>
  <c i="18" r="BK230"/>
  <c r="BK212"/>
  <c r="BK171"/>
  <c r="J155"/>
  <c r="J138"/>
  <c r="BK112"/>
  <c r="J105"/>
  <c i="17" r="BK252"/>
  <c r="J246"/>
  <c r="BK235"/>
  <c r="J209"/>
  <c r="J200"/>
  <c r="J159"/>
  <c r="J132"/>
  <c r="J118"/>
  <c r="J103"/>
  <c i="16" r="J112"/>
  <c r="J106"/>
  <c r="J92"/>
  <c i="15" r="BK493"/>
  <c r="BK480"/>
  <c r="J457"/>
  <c r="J432"/>
  <c r="J416"/>
  <c r="BK385"/>
  <c r="BK375"/>
  <c r="J356"/>
  <c r="J308"/>
  <c r="BK297"/>
  <c r="J269"/>
  <c r="J256"/>
  <c r="J231"/>
  <c r="J216"/>
  <c r="BK199"/>
  <c r="BK181"/>
  <c r="J143"/>
  <c r="BK115"/>
  <c i="14" r="J238"/>
  <c r="BK231"/>
  <c r="J211"/>
  <c r="BK195"/>
  <c r="J181"/>
  <c r="BK167"/>
  <c r="J147"/>
  <c r="J135"/>
  <c i="13" r="J109"/>
  <c r="J102"/>
  <c r="J97"/>
  <c i="12" r="BK509"/>
  <c r="BK474"/>
  <c r="BK450"/>
  <c r="BK424"/>
  <c r="BK392"/>
  <c r="BK340"/>
  <c r="J283"/>
  <c r="J262"/>
  <c r="BK242"/>
  <c r="J215"/>
  <c r="BK192"/>
  <c r="BK149"/>
  <c r="BK120"/>
  <c i="11" r="BK247"/>
  <c r="BK237"/>
  <c r="J223"/>
  <c r="BK214"/>
  <c r="BK208"/>
  <c r="BK187"/>
  <c r="J177"/>
  <c r="BK166"/>
  <c r="BK144"/>
  <c r="BK119"/>
  <c r="BK101"/>
  <c i="10" r="BK107"/>
  <c r="BK103"/>
  <c r="BK99"/>
  <c r="J91"/>
  <c i="9" r="BK509"/>
  <c r="BK486"/>
  <c r="J463"/>
  <c r="BK425"/>
  <c r="BK398"/>
  <c r="BK377"/>
  <c r="J298"/>
  <c r="J271"/>
  <c r="BK261"/>
  <c r="J241"/>
  <c r="J217"/>
  <c r="J194"/>
  <c r="BK171"/>
  <c r="BK162"/>
  <c r="J143"/>
  <c r="J109"/>
  <c i="8" r="BK122"/>
  <c r="J105"/>
  <c i="7" r="J120"/>
  <c r="BK112"/>
  <c r="BK103"/>
  <c r="BK94"/>
  <c i="6" r="J571"/>
  <c r="J521"/>
  <c r="BK503"/>
  <c r="J489"/>
  <c r="BK470"/>
  <c r="J449"/>
  <c r="BK409"/>
  <c r="J399"/>
  <c r="J383"/>
  <c r="BK370"/>
  <c r="BK357"/>
  <c r="J334"/>
  <c r="BK307"/>
  <c r="BK246"/>
  <c r="BK220"/>
  <c r="J183"/>
  <c r="BK144"/>
  <c r="BK104"/>
  <c i="5" r="J122"/>
  <c i="4" r="J105"/>
  <c r="J100"/>
  <c r="BK93"/>
  <c i="3" r="BK442"/>
  <c r="BK433"/>
  <c r="BK421"/>
  <c r="J414"/>
  <c r="J379"/>
  <c r="J352"/>
  <c r="BK334"/>
  <c r="BK312"/>
  <c r="BK286"/>
  <c r="J274"/>
  <c r="BK261"/>
  <c r="J246"/>
  <c r="J234"/>
  <c r="J223"/>
  <c r="BK200"/>
  <c r="BK187"/>
  <c r="J168"/>
  <c r="BK122"/>
  <c i="2" r="BK159"/>
  <c r="J130"/>
  <c r="J104"/>
  <c i="1" r="AS92"/>
  <c i="31" r="J112"/>
  <c r="BK101"/>
  <c r="BK91"/>
  <c r="BK86"/>
  <c i="30" r="J119"/>
  <c i="29" r="BK223"/>
  <c r="J205"/>
  <c r="BK189"/>
  <c r="BK168"/>
  <c r="J131"/>
  <c r="BK121"/>
  <c i="28" r="J168"/>
  <c r="J159"/>
  <c r="BK121"/>
  <c r="J97"/>
  <c i="27" r="BK150"/>
  <c r="J121"/>
  <c r="J100"/>
  <c i="26" r="BK133"/>
  <c r="J116"/>
  <c r="BK102"/>
  <c r="J92"/>
  <c i="25" r="J272"/>
  <c r="BK243"/>
  <c r="BK234"/>
  <c r="J226"/>
  <c r="J214"/>
  <c r="BK208"/>
  <c r="BK194"/>
  <c r="J176"/>
  <c r="BK141"/>
  <c i="24" r="J99"/>
  <c r="BK95"/>
  <c i="23" r="J176"/>
  <c r="J147"/>
  <c r="J120"/>
  <c i="22" r="BK120"/>
  <c i="21" r="BK120"/>
  <c r="BK114"/>
  <c r="J103"/>
  <c r="J97"/>
  <c i="20" r="J503"/>
  <c r="BK488"/>
  <c r="BK471"/>
  <c r="J419"/>
  <c r="J371"/>
  <c r="J357"/>
  <c r="J326"/>
  <c r="J311"/>
  <c r="BK307"/>
  <c r="J294"/>
  <c r="J286"/>
  <c r="BK266"/>
  <c r="J242"/>
  <c r="BK237"/>
  <c r="BK224"/>
  <c r="J217"/>
  <c r="J193"/>
  <c r="BK173"/>
  <c r="J143"/>
  <c i="19" r="BK111"/>
  <c r="J106"/>
  <c r="J98"/>
  <c r="BK92"/>
  <c i="18" r="J250"/>
  <c r="BK227"/>
  <c r="J206"/>
  <c r="BK168"/>
  <c r="BK126"/>
  <c r="J100"/>
  <c i="17" r="BK225"/>
  <c r="BK212"/>
  <c r="BK192"/>
  <c r="J174"/>
  <c r="BK149"/>
  <c r="J136"/>
  <c r="BK118"/>
  <c i="16" r="BK108"/>
  <c r="J103"/>
  <c r="J96"/>
  <c r="BK91"/>
  <c i="15" r="J482"/>
  <c r="BK463"/>
  <c r="J427"/>
  <c r="BK396"/>
  <c r="J361"/>
  <c r="BK301"/>
  <c r="BK282"/>
  <c r="J264"/>
  <c r="J249"/>
  <c r="J238"/>
  <c r="J225"/>
  <c r="J213"/>
  <c r="J169"/>
  <c r="J140"/>
  <c r="BK112"/>
  <c r="BK106"/>
  <c i="14" r="BK232"/>
  <c r="BK203"/>
  <c r="J184"/>
  <c r="J169"/>
  <c r="J149"/>
  <c r="BK128"/>
  <c r="J109"/>
  <c i="13" r="BK105"/>
  <c r="BK100"/>
  <c i="12" r="J502"/>
  <c r="BK479"/>
  <c r="BK453"/>
  <c r="J395"/>
  <c r="J376"/>
  <c r="BK311"/>
  <c r="BK272"/>
  <c r="BK259"/>
  <c r="BK247"/>
  <c r="BK229"/>
  <c r="BK209"/>
  <c r="BK201"/>
  <c r="BK173"/>
  <c r="J132"/>
  <c i="11" r="J258"/>
  <c r="BK250"/>
  <c r="J237"/>
  <c r="J218"/>
  <c r="J185"/>
  <c r="BK162"/>
  <c r="BK130"/>
  <c r="J116"/>
  <c i="10" r="BK113"/>
  <c r="J107"/>
  <c r="J102"/>
  <c r="J92"/>
  <c i="9" r="BK513"/>
  <c r="J509"/>
  <c r="J486"/>
  <c r="BK465"/>
  <c r="BK436"/>
  <c r="BK400"/>
  <c r="BK372"/>
  <c r="J289"/>
  <c r="J263"/>
  <c r="J223"/>
  <c r="J205"/>
  <c r="J179"/>
  <c r="BK146"/>
  <c r="J118"/>
  <c i="8" r="J108"/>
  <c i="7" r="BK115"/>
  <c r="J101"/>
  <c r="J94"/>
  <c i="6" r="J576"/>
  <c r="BK536"/>
  <c r="BK514"/>
  <c r="J503"/>
  <c r="J487"/>
  <c r="J457"/>
  <c r="J428"/>
  <c r="BK406"/>
  <c r="BK385"/>
  <c r="J361"/>
  <c r="BK341"/>
  <c r="J326"/>
  <c r="BK287"/>
  <c r="J234"/>
  <c r="BK214"/>
  <c r="J194"/>
  <c r="J172"/>
  <c r="BK132"/>
  <c r="BK106"/>
  <c i="5" r="BK111"/>
  <c i="4" r="BK110"/>
  <c r="BK101"/>
  <c r="J95"/>
  <c i="3" r="J423"/>
  <c r="J395"/>
  <c r="J357"/>
  <c r="BK332"/>
  <c r="J256"/>
  <c r="J244"/>
  <c r="BK226"/>
  <c r="J203"/>
  <c r="J184"/>
  <c r="J162"/>
  <c r="BK149"/>
  <c r="J132"/>
  <c r="BK109"/>
  <c i="2" r="BK152"/>
  <c r="BK136"/>
  <c r="BK113"/>
  <c r="J95"/>
  <c i="31" r="J95"/>
  <c i="30" r="BK126"/>
  <c r="BK102"/>
  <c i="29" r="J243"/>
  <c r="BK217"/>
  <c r="J193"/>
  <c r="BK173"/>
  <c r="BK157"/>
  <c r="BK149"/>
  <c r="J121"/>
  <c r="BK100"/>
  <c i="28" r="BK168"/>
  <c r="BK151"/>
  <c r="J143"/>
  <c r="BK130"/>
  <c r="J109"/>
  <c i="27" r="BK158"/>
  <c r="J151"/>
  <c r="BK139"/>
  <c r="J97"/>
  <c i="26" r="J127"/>
  <c r="J114"/>
  <c i="25" r="J290"/>
  <c r="J270"/>
  <c r="BK252"/>
  <c r="J231"/>
  <c r="BK219"/>
  <c r="J208"/>
  <c r="BK187"/>
  <c r="BK170"/>
  <c r="BK114"/>
  <c i="24" r="J100"/>
  <c r="BK90"/>
  <c i="23" r="J153"/>
  <c r="BK120"/>
  <c r="J97"/>
  <c i="22" r="J105"/>
  <c i="21" r="BK122"/>
  <c r="J108"/>
  <c r="BK99"/>
  <c i="20" r="BK485"/>
  <c r="J471"/>
  <c r="J447"/>
  <c r="J411"/>
  <c r="J395"/>
  <c r="J382"/>
  <c r="BK366"/>
  <c r="J309"/>
  <c r="J299"/>
  <c r="BK252"/>
  <c r="J233"/>
  <c r="J215"/>
  <c r="J203"/>
  <c r="BK179"/>
  <c r="BK154"/>
  <c r="J125"/>
  <c i="19" r="BK109"/>
  <c r="BK94"/>
  <c i="18" r="BK233"/>
  <c r="J201"/>
  <c r="J183"/>
  <c r="BK161"/>
  <c r="BK120"/>
  <c r="J108"/>
  <c i="17" r="J250"/>
  <c r="BK243"/>
  <c r="BK228"/>
  <c r="J217"/>
  <c r="J196"/>
  <c r="BK183"/>
  <c r="J170"/>
  <c r="J151"/>
  <c r="BK98"/>
  <c i="16" r="J105"/>
  <c r="BK101"/>
  <c r="BK96"/>
  <c i="15" r="J468"/>
  <c r="BK457"/>
  <c r="J396"/>
  <c r="J373"/>
  <c r="J348"/>
  <c r="J284"/>
  <c r="BK274"/>
  <c r="BK251"/>
  <c r="BK227"/>
  <c r="J208"/>
  <c r="J192"/>
  <c r="J179"/>
  <c r="BK151"/>
  <c r="BK136"/>
  <c r="BK122"/>
  <c i="14" r="J247"/>
  <c r="BK241"/>
  <c r="J229"/>
  <c r="BK213"/>
  <c r="J195"/>
  <c r="J163"/>
  <c r="BK145"/>
  <c r="J133"/>
  <c r="BK106"/>
  <c i="13" r="BK104"/>
  <c r="J92"/>
  <c i="12" r="J477"/>
  <c r="J456"/>
  <c r="BK438"/>
  <c r="J418"/>
  <c r="J387"/>
  <c r="J373"/>
  <c r="J314"/>
  <c r="BK292"/>
  <c r="J267"/>
  <c r="J247"/>
  <c r="J229"/>
  <c r="J209"/>
  <c r="J182"/>
  <c r="BK156"/>
  <c r="BK130"/>
  <c r="J112"/>
  <c i="11" r="J262"/>
  <c r="BK245"/>
  <c r="BK218"/>
  <c r="BK211"/>
  <c r="J199"/>
  <c r="J182"/>
  <c r="BK159"/>
  <c r="J150"/>
  <c r="BK138"/>
  <c r="J130"/>
  <c i="10" r="J105"/>
  <c r="J96"/>
  <c i="9" r="J520"/>
  <c r="BK506"/>
  <c r="BK482"/>
  <c r="J445"/>
  <c r="J398"/>
  <c r="J382"/>
  <c r="BK303"/>
  <c r="BK276"/>
  <c r="BK246"/>
  <c r="J219"/>
  <c r="BK200"/>
  <c r="J173"/>
  <c r="J151"/>
  <c r="BK106"/>
  <c i="8" r="J124"/>
  <c r="BK93"/>
  <c i="7" r="BK117"/>
  <c r="J108"/>
  <c r="BK99"/>
  <c r="J95"/>
  <c i="6" r="J582"/>
  <c r="J505"/>
  <c r="BK491"/>
  <c r="BK481"/>
  <c r="J471"/>
  <c r="BK428"/>
  <c r="J395"/>
  <c r="BK322"/>
  <c r="J303"/>
  <c r="BK262"/>
  <c r="J226"/>
  <c r="BK172"/>
  <c r="BK130"/>
  <c i="5" r="BK124"/>
  <c r="BK113"/>
  <c r="BK102"/>
  <c i="4" r="J101"/>
  <c r="J97"/>
  <c i="3" r="J455"/>
  <c r="J451"/>
  <c r="J438"/>
  <c r="BK407"/>
  <c r="BK357"/>
  <c r="BK342"/>
  <c r="BK277"/>
  <c r="BK264"/>
  <c r="BK231"/>
  <c r="J214"/>
  <c r="BK193"/>
  <c r="BK165"/>
  <c r="J122"/>
  <c r="J109"/>
  <c i="2" r="J155"/>
  <c r="J113"/>
  <c i="30" r="BK116"/>
  <c r="J107"/>
  <c i="29" r="BK208"/>
  <c r="BK193"/>
  <c r="J176"/>
  <c r="J161"/>
  <c r="BK143"/>
  <c r="J127"/>
  <c r="J97"/>
  <c i="28" r="J157"/>
  <c r="BK136"/>
  <c r="BK102"/>
  <c i="27" r="BK149"/>
  <c r="J139"/>
  <c r="BK117"/>
  <c r="BK103"/>
  <c i="26" r="J129"/>
  <c r="J110"/>
  <c r="J90"/>
  <c i="25" r="BK270"/>
  <c r="J262"/>
  <c r="J234"/>
  <c r="BK206"/>
  <c r="J170"/>
  <c r="J97"/>
  <c i="24" r="BK102"/>
  <c r="J92"/>
  <c i="23" r="J161"/>
  <c r="J115"/>
  <c i="22" r="BK113"/>
  <c r="BK99"/>
  <c i="21" r="BK113"/>
  <c r="BK109"/>
  <c r="J100"/>
  <c i="20" r="BK494"/>
  <c r="BK467"/>
  <c r="BK432"/>
  <c r="BK419"/>
  <c r="BK397"/>
  <c r="BK368"/>
  <c r="J323"/>
  <c r="BK302"/>
  <c r="BK289"/>
  <c r="BK269"/>
  <c r="J249"/>
  <c r="BK182"/>
  <c r="J159"/>
  <c r="BK135"/>
  <c r="BK121"/>
  <c r="BK108"/>
  <c i="19" r="J99"/>
  <c r="BK95"/>
  <c i="18" r="J239"/>
  <c r="J227"/>
  <c r="BK193"/>
  <c r="BK183"/>
  <c r="J166"/>
  <c r="BK133"/>
  <c i="17" r="J241"/>
  <c r="J225"/>
  <c r="BK214"/>
  <c r="J189"/>
  <c r="BK174"/>
  <c r="J153"/>
  <c r="J126"/>
  <c i="16" r="BK114"/>
  <c r="J104"/>
  <c r="BK93"/>
  <c i="15" r="BK484"/>
  <c r="J470"/>
  <c r="BK426"/>
  <c r="J385"/>
  <c r="BK322"/>
  <c r="J290"/>
  <c r="J261"/>
  <c r="J233"/>
  <c r="BK185"/>
  <c r="J151"/>
  <c r="BK130"/>
  <c r="BK107"/>
  <c i="14" r="J250"/>
  <c r="BK247"/>
  <c r="BK229"/>
  <c r="BK215"/>
  <c r="J200"/>
  <c r="J189"/>
  <c r="J171"/>
  <c r="BK165"/>
  <c r="J156"/>
  <c r="BK130"/>
  <c r="BK109"/>
  <c r="BK97"/>
  <c i="13" r="J96"/>
  <c i="12" r="J517"/>
  <c r="J515"/>
  <c r="J509"/>
  <c r="BK500"/>
  <c r="BK490"/>
  <c r="J483"/>
  <c r="BK430"/>
  <c r="J410"/>
  <c r="BK297"/>
  <c r="BK277"/>
  <c r="BK244"/>
  <c r="BK217"/>
  <c r="BK189"/>
  <c r="J173"/>
  <c r="J159"/>
  <c r="BK146"/>
  <c r="BK136"/>
  <c r="J130"/>
  <c r="J120"/>
  <c r="BK112"/>
  <c r="BK106"/>
  <c i="11" r="BK258"/>
  <c r="J254"/>
  <c r="J233"/>
  <c r="BK223"/>
  <c r="J204"/>
  <c r="BK193"/>
  <c r="BK174"/>
  <c r="J148"/>
  <c r="BK132"/>
  <c r="J104"/>
  <c i="10" r="BK111"/>
  <c i="9" r="J526"/>
  <c r="J494"/>
  <c r="BK453"/>
  <c r="BK407"/>
  <c r="J377"/>
  <c r="BK298"/>
  <c r="BK278"/>
  <c r="J256"/>
  <c r="BK248"/>
  <c r="J233"/>
  <c r="BK223"/>
  <c r="BK194"/>
  <c r="J149"/>
  <c r="BK130"/>
  <c r="BK112"/>
  <c i="8" r="BK132"/>
  <c r="BK111"/>
  <c r="BK96"/>
  <c i="7" r="BK114"/>
  <c r="BK110"/>
  <c r="BK104"/>
  <c r="J93"/>
  <c r="J90"/>
  <c i="6" r="J536"/>
  <c r="J510"/>
  <c r="BK477"/>
  <c r="BK464"/>
  <c r="J422"/>
  <c r="BK395"/>
  <c r="J380"/>
  <c r="J287"/>
  <c r="BK258"/>
  <c r="BK242"/>
  <c r="BK229"/>
  <c r="J175"/>
  <c r="J139"/>
  <c i="5" r="J113"/>
  <c r="BK93"/>
  <c i="4" r="BK105"/>
  <c r="BK91"/>
  <c i="3" r="BK428"/>
  <c r="BK414"/>
  <c r="J396"/>
  <c r="J376"/>
  <c r="J312"/>
  <c r="J264"/>
  <c r="BK244"/>
  <c r="BK214"/>
  <c r="J201"/>
  <c r="BK171"/>
  <c r="J140"/>
  <c r="J118"/>
  <c i="2" r="J159"/>
  <c r="BK125"/>
  <c r="J97"/>
  <c i="1" r="AS65"/>
  <c i="31" r="BK99"/>
  <c r="J88"/>
  <c i="30" r="BK104"/>
  <c i="29" r="BK248"/>
  <c r="J235"/>
  <c r="BK220"/>
  <c r="BK187"/>
  <c r="J168"/>
  <c r="J153"/>
  <c r="J143"/>
  <c r="J133"/>
  <c r="J106"/>
  <c r="BK94"/>
  <c i="28" r="J149"/>
  <c r="J136"/>
  <c r="J111"/>
  <c i="27" r="J157"/>
  <c r="J127"/>
  <c r="BK94"/>
  <c i="26" r="BK129"/>
  <c r="BK120"/>
  <c r="J102"/>
  <c r="BK92"/>
  <c i="25" r="BK281"/>
  <c r="BK269"/>
  <c r="BK249"/>
  <c r="J237"/>
  <c r="J222"/>
  <c r="BK214"/>
  <c r="J199"/>
  <c r="BK176"/>
  <c r="J134"/>
  <c r="BK92"/>
  <c i="24" r="BK97"/>
  <c i="23" r="J185"/>
  <c r="J143"/>
  <c r="BK110"/>
  <c r="BK97"/>
  <c i="22" r="BK108"/>
  <c r="J93"/>
  <c i="21" r="BK116"/>
  <c r="J111"/>
  <c r="J101"/>
  <c i="20" r="BK510"/>
  <c r="BK503"/>
  <c r="J477"/>
  <c r="BK453"/>
  <c r="J435"/>
  <c r="BK429"/>
  <c r="BK403"/>
  <c r="BK374"/>
  <c r="BK323"/>
  <c r="BK281"/>
  <c r="J271"/>
  <c r="J257"/>
  <c r="J237"/>
  <c r="J220"/>
  <c r="BK201"/>
  <c r="J187"/>
  <c r="BK165"/>
  <c r="J152"/>
  <c r="J135"/>
  <c r="BK107"/>
  <c i="19" r="BK98"/>
  <c r="J91"/>
  <c i="18" r="BK241"/>
  <c r="J215"/>
  <c r="J175"/>
  <c r="BK158"/>
  <c r="BK141"/>
  <c r="J117"/>
  <c r="BK108"/>
  <c i="17" r="J252"/>
  <c r="BK244"/>
  <c r="J238"/>
  <c r="J219"/>
  <c r="J203"/>
  <c r="BK151"/>
  <c r="BK143"/>
  <c r="BK123"/>
  <c r="BK108"/>
  <c i="16" r="J114"/>
  <c r="BK107"/>
  <c r="BK99"/>
  <c i="15" r="J495"/>
  <c r="BK482"/>
  <c r="J454"/>
  <c r="J426"/>
  <c r="BK405"/>
  <c r="BK383"/>
  <c r="BK370"/>
  <c r="J353"/>
  <c r="BK306"/>
  <c r="BK290"/>
  <c r="BK264"/>
  <c r="BK249"/>
  <c r="BK221"/>
  <c r="BK204"/>
  <c r="BK192"/>
  <c r="BK179"/>
  <c r="J136"/>
  <c i="14" r="BK240"/>
  <c r="J232"/>
  <c r="BK216"/>
  <c r="J187"/>
  <c r="J173"/>
  <c r="BK149"/>
  <c r="BK139"/>
  <c r="J112"/>
  <c i="13" r="J107"/>
  <c r="BK101"/>
  <c r="BK94"/>
  <c i="12" r="J500"/>
  <c r="BK481"/>
  <c r="BK446"/>
  <c r="BK410"/>
  <c r="J384"/>
  <c r="BK294"/>
  <c r="BK267"/>
  <c r="BK257"/>
  <c r="J231"/>
  <c r="BK206"/>
  <c r="J189"/>
  <c r="J140"/>
  <c r="J115"/>
  <c i="11" r="BK242"/>
  <c r="BK226"/>
  <c r="BK217"/>
  <c r="J211"/>
  <c r="J193"/>
  <c r="BK182"/>
  <c r="BK168"/>
  <c r="BK150"/>
  <c r="J136"/>
  <c r="J110"/>
  <c i="10" r="BK109"/>
  <c r="BK105"/>
  <c r="J101"/>
  <c r="J97"/>
  <c i="9" r="BK520"/>
  <c r="BK490"/>
  <c r="J465"/>
  <c r="BK434"/>
  <c r="BK404"/>
  <c r="BK393"/>
  <c r="J346"/>
  <c r="J295"/>
  <c r="J266"/>
  <c r="J246"/>
  <c r="BK230"/>
  <c r="BK208"/>
  <c r="BK182"/>
  <c r="BK177"/>
  <c r="BK159"/>
  <c r="J130"/>
  <c r="BK107"/>
  <c i="8" r="BK120"/>
  <c i="7" r="J123"/>
  <c r="J114"/>
  <c r="J104"/>
  <c r="J98"/>
  <c i="6" r="BK576"/>
  <c r="J527"/>
  <c r="BK516"/>
  <c r="BK501"/>
  <c r="J491"/>
  <c r="J473"/>
  <c r="BK436"/>
  <c r="J406"/>
  <c r="J393"/>
  <c r="J376"/>
  <c r="BK361"/>
  <c r="J338"/>
  <c r="J322"/>
  <c r="BK291"/>
  <c r="J242"/>
  <c r="J214"/>
  <c r="J161"/>
  <c r="J132"/>
  <c i="5" r="BK129"/>
  <c r="J116"/>
  <c i="4" r="J102"/>
  <c r="BK95"/>
  <c i="3" r="BK444"/>
  <c r="BK438"/>
  <c r="BK423"/>
  <c r="BK401"/>
  <c r="BK376"/>
  <c r="J347"/>
  <c r="J332"/>
  <c r="BK297"/>
  <c r="BK282"/>
  <c r="J267"/>
  <c r="BK251"/>
  <c r="BK236"/>
  <c r="J226"/>
  <c r="BK212"/>
  <c r="J193"/>
  <c r="BK182"/>
  <c r="BK151"/>
  <c r="BK115"/>
  <c i="2" r="J149"/>
  <c r="J125"/>
  <c r="J102"/>
  <c i="1" r="AS84"/>
  <c i="31" r="J110"/>
  <c r="J97"/>
  <c r="J89"/>
  <c i="30" r="J123"/>
  <c i="29" r="BK235"/>
  <c r="J226"/>
  <c r="J211"/>
  <c r="J181"/>
  <c r="J157"/>
  <c r="J139"/>
  <c r="J125"/>
  <c r="BK91"/>
  <c i="28" r="BK161"/>
  <c r="BK133"/>
  <c r="BK111"/>
  <c i="27" r="BK154"/>
  <c r="BK127"/>
  <c r="J95"/>
  <c i="26" r="BK131"/>
  <c r="BK112"/>
  <c r="J96"/>
  <c i="25" r="BK264"/>
  <c r="BK255"/>
  <c r="BK238"/>
  <c r="J229"/>
  <c r="BK221"/>
  <c r="J211"/>
  <c r="BK199"/>
  <c r="BK181"/>
  <c r="BK157"/>
  <c r="J92"/>
  <c i="24" r="BK96"/>
  <c i="23" r="BK168"/>
  <c r="J140"/>
  <c r="J118"/>
  <c i="22" r="J122"/>
  <c r="BK111"/>
  <c i="21" r="J118"/>
  <c r="J112"/>
  <c r="J102"/>
  <c r="BK92"/>
  <c i="20" r="J490"/>
  <c r="J474"/>
  <c r="BK464"/>
  <c r="BK440"/>
  <c r="J374"/>
  <c r="J274"/>
  <c r="BK235"/>
  <c r="BK222"/>
  <c r="J201"/>
  <c r="J179"/>
  <c r="BK146"/>
  <c r="BK110"/>
  <c i="19" r="BK107"/>
  <c r="J102"/>
  <c r="BK99"/>
  <c r="BK96"/>
  <c i="18" r="BK260"/>
  <c r="J235"/>
  <c r="BK215"/>
  <c r="BK180"/>
  <c r="J141"/>
  <c r="J130"/>
  <c r="BK105"/>
  <c i="17" r="J231"/>
  <c r="BK216"/>
  <c r="BK198"/>
  <c r="J183"/>
  <c r="BK172"/>
  <c r="J157"/>
  <c r="J141"/>
  <c r="J129"/>
  <c i="16" r="BK116"/>
  <c r="J107"/>
  <c r="BK98"/>
  <c r="J93"/>
  <c i="15" r="BK487"/>
  <c r="J473"/>
  <c r="J459"/>
  <c r="BK429"/>
  <c r="J405"/>
  <c r="BK368"/>
  <c r="BK348"/>
  <c r="J303"/>
  <c r="BK284"/>
  <c r="BK266"/>
  <c r="BK254"/>
  <c r="BK243"/>
  <c r="J229"/>
  <c r="BK216"/>
  <c r="BK196"/>
  <c r="BK149"/>
  <c r="J120"/>
  <c r="J107"/>
  <c i="14" r="BK238"/>
  <c r="J210"/>
  <c r="BK205"/>
  <c r="J197"/>
  <c r="BK175"/>
  <c r="BK151"/>
  <c r="BK133"/>
  <c r="BK115"/>
  <c i="13" r="BK109"/>
  <c r="BK102"/>
  <c r="J99"/>
  <c r="BK91"/>
  <c i="12" r="J490"/>
  <c r="BK477"/>
  <c r="J448"/>
  <c r="BK387"/>
  <c r="J366"/>
  <c r="J289"/>
  <c r="J270"/>
  <c r="J257"/>
  <c r="BK234"/>
  <c r="BK215"/>
  <c r="BK203"/>
  <c r="BK184"/>
  <c r="J162"/>
  <c r="BK127"/>
  <c i="11" r="BK254"/>
  <c r="BK248"/>
  <c r="BK233"/>
  <c r="J214"/>
  <c r="BK179"/>
  <c r="J166"/>
  <c r="J146"/>
  <c r="J119"/>
  <c r="J107"/>
  <c i="10" r="J108"/>
  <c r="J103"/>
  <c r="BK96"/>
  <c r="BK91"/>
  <c i="9" r="J517"/>
  <c r="BK511"/>
  <c r="J492"/>
  <c r="J484"/>
  <c r="BK463"/>
  <c r="J434"/>
  <c r="J390"/>
  <c r="J317"/>
  <c r="J281"/>
  <c r="J268"/>
  <c r="BK238"/>
  <c r="BK207"/>
  <c r="J182"/>
  <c r="J171"/>
  <c r="BK136"/>
  <c r="BK120"/>
  <c i="8" r="J113"/>
  <c r="J96"/>
  <c i="7" r="J103"/>
  <c r="BK97"/>
  <c i="6" r="J586"/>
  <c r="BK571"/>
  <c r="J523"/>
  <c r="BK508"/>
  <c r="BK485"/>
  <c r="BK469"/>
  <c r="J452"/>
  <c r="J425"/>
  <c r="J402"/>
  <c r="BK373"/>
  <c r="J365"/>
  <c r="BK338"/>
  <c r="J311"/>
  <c r="BK283"/>
  <c r="J232"/>
  <c r="BK209"/>
  <c r="J192"/>
  <c r="J170"/>
  <c r="J130"/>
  <c r="J109"/>
  <c i="5" r="J124"/>
  <c r="BK96"/>
  <c i="4" r="J103"/>
  <c r="BK97"/>
  <c i="3" r="BK430"/>
  <c r="BK396"/>
  <c r="BK354"/>
  <c r="BK329"/>
  <c r="J254"/>
  <c r="BK246"/>
  <c r="J216"/>
  <c r="J198"/>
  <c r="J173"/>
  <c r="BK159"/>
  <c r="BK146"/>
  <c r="BK130"/>
  <c i="2" r="BK163"/>
  <c r="BK149"/>
  <c r="BK130"/>
  <c r="J110"/>
  <c i="1" r="AS73"/>
  <c i="29" r="BK229"/>
  <c r="J187"/>
  <c r="BK161"/>
  <c r="BK155"/>
  <c r="BK137"/>
  <c r="J118"/>
  <c r="J94"/>
  <c i="28" r="J155"/>
  <c r="BK145"/>
  <c r="BK138"/>
  <c r="J119"/>
  <c r="J94"/>
  <c i="27" r="BK157"/>
  <c r="J149"/>
  <c r="BK134"/>
  <c r="J103"/>
  <c i="26" r="J138"/>
  <c r="J120"/>
  <c r="BK106"/>
  <c i="25" r="BK290"/>
  <c r="BK276"/>
  <c r="J249"/>
  <c r="BK229"/>
  <c r="J216"/>
  <c r="BK201"/>
  <c r="J181"/>
  <c r="J160"/>
  <c r="BK123"/>
  <c i="24" r="J104"/>
  <c r="J91"/>
  <c i="23" r="J168"/>
  <c r="J124"/>
  <c r="BK100"/>
  <c i="22" r="J120"/>
  <c r="J96"/>
  <c i="21" r="BK118"/>
  <c r="J113"/>
  <c r="J105"/>
  <c r="BK96"/>
  <c i="20" r="BK490"/>
  <c r="BK477"/>
  <c r="J453"/>
  <c r="J414"/>
  <c r="J397"/>
  <c r="J384"/>
  <c r="J368"/>
  <c r="BK338"/>
  <c r="BK304"/>
  <c r="BK279"/>
  <c r="BK247"/>
  <c r="J224"/>
  <c r="J210"/>
  <c r="BK203"/>
  <c r="BK187"/>
  <c r="J165"/>
  <c r="J130"/>
  <c i="19" r="J111"/>
  <c r="BK101"/>
  <c i="18" r="BK268"/>
  <c r="BK239"/>
  <c r="BK206"/>
  <c r="J188"/>
  <c r="J171"/>
  <c r="BK147"/>
  <c r="J112"/>
  <c r="BK99"/>
  <c i="17" r="BK246"/>
  <c r="BK238"/>
  <c r="J223"/>
  <c r="J214"/>
  <c r="J192"/>
  <c r="J172"/>
  <c r="BK157"/>
  <c r="BK141"/>
  <c i="16" r="J110"/>
  <c r="BK103"/>
  <c r="J98"/>
  <c i="15" r="J476"/>
  <c r="BK459"/>
  <c r="BK424"/>
  <c r="BK378"/>
  <c r="J372"/>
  <c r="J301"/>
  <c r="J282"/>
  <c r="BK269"/>
  <c r="J243"/>
  <c r="J218"/>
  <c r="J204"/>
  <c r="BK187"/>
  <c r="J161"/>
  <c r="BK140"/>
  <c r="J127"/>
  <c i="14" r="BK254"/>
  <c r="BK244"/>
  <c r="J231"/>
  <c r="J221"/>
  <c r="BK210"/>
  <c r="J193"/>
  <c r="BK153"/>
  <c r="BK143"/>
  <c r="J130"/>
  <c i="13" r="BK106"/>
  <c r="J100"/>
  <c i="12" r="J506"/>
  <c r="J474"/>
  <c r="BK448"/>
  <c r="J430"/>
  <c r="J399"/>
  <c r="J382"/>
  <c r="J311"/>
  <c r="J284"/>
  <c r="J259"/>
  <c r="J239"/>
  <c r="J217"/>
  <c r="BK187"/>
  <c r="J171"/>
  <c r="BK143"/>
  <c r="J118"/>
  <c r="J106"/>
  <c i="11" r="J250"/>
  <c r="BK220"/>
  <c r="J212"/>
  <c r="BK202"/>
  <c r="J189"/>
  <c r="J168"/>
  <c r="J152"/>
  <c r="BK142"/>
  <c r="J132"/>
  <c r="BK98"/>
  <c i="10" r="BK97"/>
  <c i="9" r="BK522"/>
  <c r="BK517"/>
  <c r="J499"/>
  <c r="J448"/>
  <c r="J425"/>
  <c r="J393"/>
  <c r="BK317"/>
  <c r="BK283"/>
  <c r="BK253"/>
  <c r="BK228"/>
  <c r="J208"/>
  <c r="J189"/>
  <c r="J162"/>
  <c r="BK140"/>
  <c i="8" r="J132"/>
  <c r="BK126"/>
  <c r="J116"/>
  <c i="7" r="J118"/>
  <c r="BK113"/>
  <c r="BK106"/>
  <c r="J97"/>
  <c r="J92"/>
  <c i="6" r="J552"/>
  <c r="J501"/>
  <c r="BK489"/>
  <c r="J483"/>
  <c r="J460"/>
  <c r="J413"/>
  <c r="BK365"/>
  <c r="J345"/>
  <c r="J318"/>
  <c r="J299"/>
  <c r="BK240"/>
  <c r="J197"/>
  <c r="BK148"/>
  <c i="5" r="BK126"/>
  <c r="BK116"/>
  <c r="BK105"/>
  <c i="4" r="BK100"/>
  <c r="BK92"/>
  <c i="3" r="BK453"/>
  <c r="J449"/>
  <c r="BK436"/>
  <c r="J419"/>
  <c r="J386"/>
  <c r="J337"/>
  <c r="BK279"/>
  <c r="BK272"/>
  <c r="J241"/>
  <c r="J221"/>
  <c r="J210"/>
  <c r="J177"/>
  <c r="BK143"/>
  <c r="J120"/>
  <c r="BK106"/>
  <c i="2" r="J152"/>
  <c i="1" r="AS77"/>
  <c i="31" l="1" r="P103"/>
  <c i="2" r="P94"/>
  <c r="P103"/>
  <c r="R122"/>
  <c r="P154"/>
  <c i="3" r="BK105"/>
  <c r="BK139"/>
  <c r="J139"/>
  <c r="J66"/>
  <c r="BK164"/>
  <c r="J164"/>
  <c r="J67"/>
  <c r="P164"/>
  <c r="P176"/>
  <c r="R192"/>
  <c r="R209"/>
  <c r="R230"/>
  <c r="R263"/>
  <c r="P281"/>
  <c r="P336"/>
  <c r="R346"/>
  <c r="R356"/>
  <c r="P400"/>
  <c r="BK425"/>
  <c r="J425"/>
  <c r="J80"/>
  <c r="BK435"/>
  <c r="J435"/>
  <c r="J81"/>
  <c i="4" r="T90"/>
  <c r="R94"/>
  <c i="5" r="BK92"/>
  <c r="BK119"/>
  <c r="BK118"/>
  <c r="J118"/>
  <c r="J67"/>
  <c i="6" r="P102"/>
  <c r="R151"/>
  <c r="T208"/>
  <c r="T228"/>
  <c r="R231"/>
  <c r="T379"/>
  <c r="T392"/>
  <c r="T432"/>
  <c r="T451"/>
  <c r="T507"/>
  <c r="T535"/>
  <c r="P575"/>
  <c i="7" r="P89"/>
  <c r="BK119"/>
  <c r="J119"/>
  <c r="J65"/>
  <c i="8" r="BK92"/>
  <c r="R119"/>
  <c r="R118"/>
  <c i="9" r="P105"/>
  <c r="R139"/>
  <c r="BK176"/>
  <c r="J176"/>
  <c r="J68"/>
  <c r="BK199"/>
  <c r="J199"/>
  <c r="J69"/>
  <c r="T216"/>
  <c r="T237"/>
  <c r="P270"/>
  <c r="R297"/>
  <c r="BK392"/>
  <c r="J392"/>
  <c r="J77"/>
  <c r="R392"/>
  <c r="R406"/>
  <c r="T452"/>
  <c r="BK496"/>
  <c r="J496"/>
  <c r="J80"/>
  <c r="R496"/>
  <c r="R508"/>
  <c i="10" r="T90"/>
  <c r="R94"/>
  <c i="11" r="P97"/>
  <c r="P96"/>
  <c r="R125"/>
  <c r="R161"/>
  <c r="T198"/>
  <c r="P232"/>
  <c r="T239"/>
  <c r="BK244"/>
  <c r="J244"/>
  <c r="J73"/>
  <c i="12" r="BK105"/>
  <c r="BK139"/>
  <c r="J139"/>
  <c r="J66"/>
  <c r="BK164"/>
  <c r="J164"/>
  <c r="J67"/>
  <c r="T164"/>
  <c r="R176"/>
  <c r="P195"/>
  <c r="P212"/>
  <c r="T233"/>
  <c r="R266"/>
  <c r="T291"/>
  <c r="T375"/>
  <c r="R386"/>
  <c r="R401"/>
  <c r="P455"/>
  <c r="P487"/>
  <c r="P497"/>
  <c i="13" r="P90"/>
  <c r="R93"/>
  <c i="14" r="R96"/>
  <c r="R95"/>
  <c r="P124"/>
  <c r="P160"/>
  <c r="P202"/>
  <c r="R228"/>
  <c r="T234"/>
  <c i="15" r="P105"/>
  <c r="R139"/>
  <c r="T168"/>
  <c r="T184"/>
  <c r="T207"/>
  <c r="T224"/>
  <c r="T245"/>
  <c r="BK305"/>
  <c r="J305"/>
  <c r="J75"/>
  <c r="T360"/>
  <c r="P377"/>
  <c r="BK387"/>
  <c r="J387"/>
  <c r="J78"/>
  <c r="BK431"/>
  <c r="J431"/>
  <c r="J79"/>
  <c r="BK465"/>
  <c r="J465"/>
  <c r="J80"/>
  <c r="BK475"/>
  <c r="J475"/>
  <c r="J81"/>
  <c i="16" r="P90"/>
  <c r="T94"/>
  <c i="17" r="R97"/>
  <c r="R96"/>
  <c r="R135"/>
  <c r="P166"/>
  <c r="T205"/>
  <c r="R234"/>
  <c r="P240"/>
  <c i="18" r="P98"/>
  <c r="R129"/>
  <c r="P144"/>
  <c r="T174"/>
  <c r="T187"/>
  <c r="P223"/>
  <c r="P232"/>
  <c r="P249"/>
  <c i="19" r="BK89"/>
  <c r="J89"/>
  <c r="J64"/>
  <c i="20" r="T106"/>
  <c r="R142"/>
  <c r="R178"/>
  <c r="BK209"/>
  <c r="J209"/>
  <c r="J69"/>
  <c r="R230"/>
  <c r="P251"/>
  <c r="P288"/>
  <c r="R306"/>
  <c r="R376"/>
  <c r="BK399"/>
  <c r="J399"/>
  <c r="J78"/>
  <c r="BK434"/>
  <c r="J434"/>
  <c r="J79"/>
  <c r="BK466"/>
  <c r="J466"/>
  <c r="J80"/>
  <c r="BK476"/>
  <c r="J476"/>
  <c r="J81"/>
  <c r="BK502"/>
  <c r="J502"/>
  <c r="J82"/>
  <c i="21" r="R98"/>
  <c i="22" r="BK92"/>
  <c r="R119"/>
  <c r="R118"/>
  <c i="23" r="P93"/>
  <c r="T129"/>
  <c r="P142"/>
  <c r="P175"/>
  <c i="24" r="P89"/>
  <c r="P88"/>
  <c i="1" r="AU86"/>
  <c i="25" r="R90"/>
  <c r="T159"/>
  <c r="P166"/>
  <c r="R265"/>
  <c r="BK275"/>
  <c r="J275"/>
  <c r="J65"/>
  <c r="P287"/>
  <c r="P286"/>
  <c i="26" r="R87"/>
  <c r="R137"/>
  <c i="27" r="T93"/>
  <c r="T120"/>
  <c r="R136"/>
  <c r="P148"/>
  <c r="BK160"/>
  <c r="J160"/>
  <c r="J69"/>
  <c i="28" r="T93"/>
  <c r="P126"/>
  <c r="P132"/>
  <c r="T142"/>
  <c i="29" r="R90"/>
  <c r="R89"/>
  <c r="R88"/>
  <c i="30" r="BK96"/>
  <c r="J96"/>
  <c r="J69"/>
  <c r="T96"/>
  <c r="T95"/>
  <c r="T94"/>
  <c i="31" r="P85"/>
  <c r="P84"/>
  <c r="P83"/>
  <c i="1" r="AU95"/>
  <c i="31" r="BK103"/>
  <c r="J103"/>
  <c r="J62"/>
  <c i="2" r="BK103"/>
  <c r="J103"/>
  <c r="J66"/>
  <c r="BK122"/>
  <c r="BK154"/>
  <c r="J154"/>
  <c r="J70"/>
  <c i="3" r="R105"/>
  <c r="T139"/>
  <c r="BK176"/>
  <c r="J176"/>
  <c r="J68"/>
  <c r="BK192"/>
  <c r="J192"/>
  <c r="J69"/>
  <c r="P209"/>
  <c r="P230"/>
  <c r="T263"/>
  <c r="T281"/>
  <c r="R336"/>
  <c r="BK356"/>
  <c r="J356"/>
  <c r="J78"/>
  <c r="T356"/>
  <c r="R400"/>
  <c r="P425"/>
  <c r="T435"/>
  <c i="4" r="P90"/>
  <c r="T94"/>
  <c i="5" r="T92"/>
  <c r="T91"/>
  <c r="P119"/>
  <c r="P118"/>
  <c i="6" r="T102"/>
  <c r="P151"/>
  <c r="R208"/>
  <c r="R228"/>
  <c r="BK231"/>
  <c r="J231"/>
  <c r="J69"/>
  <c r="P379"/>
  <c r="P392"/>
  <c r="P432"/>
  <c r="R451"/>
  <c r="P507"/>
  <c r="BK535"/>
  <c r="J535"/>
  <c r="J77"/>
  <c r="BK575"/>
  <c r="J575"/>
  <c r="J78"/>
  <c i="7" r="R89"/>
  <c r="R88"/>
  <c r="R119"/>
  <c i="8" r="R92"/>
  <c r="R91"/>
  <c r="R90"/>
  <c r="BK119"/>
  <c r="J119"/>
  <c r="J68"/>
  <c i="9" r="R105"/>
  <c r="P139"/>
  <c r="T164"/>
  <c r="T176"/>
  <c r="R199"/>
  <c r="R216"/>
  <c r="P237"/>
  <c r="T270"/>
  <c r="T297"/>
  <c r="P381"/>
  <c r="BK406"/>
  <c r="J406"/>
  <c r="J78"/>
  <c r="BK452"/>
  <c r="J452"/>
  <c r="J79"/>
  <c r="R452"/>
  <c r="P496"/>
  <c r="T496"/>
  <c r="P508"/>
  <c i="10" r="R90"/>
  <c r="R89"/>
  <c r="P94"/>
  <c i="11" r="T97"/>
  <c r="T96"/>
  <c r="P125"/>
  <c r="T161"/>
  <c r="R198"/>
  <c r="R232"/>
  <c r="R239"/>
  <c r="P244"/>
  <c i="12" r="P105"/>
  <c r="P139"/>
  <c r="BK176"/>
  <c r="J176"/>
  <c r="J68"/>
  <c r="BK195"/>
  <c r="J195"/>
  <c r="J69"/>
  <c r="BK212"/>
  <c r="J212"/>
  <c r="J72"/>
  <c r="BK233"/>
  <c r="J233"/>
  <c r="J73"/>
  <c r="BK266"/>
  <c r="J266"/>
  <c r="J74"/>
  <c r="BK291"/>
  <c r="J291"/>
  <c r="J75"/>
  <c r="BK375"/>
  <c r="J375"/>
  <c r="J76"/>
  <c r="BK386"/>
  <c r="J386"/>
  <c r="J77"/>
  <c r="BK401"/>
  <c r="J401"/>
  <c r="J78"/>
  <c r="BK455"/>
  <c r="J455"/>
  <c r="J79"/>
  <c r="BK487"/>
  <c r="J487"/>
  <c r="J80"/>
  <c r="BK497"/>
  <c r="J497"/>
  <c r="J81"/>
  <c i="13" r="R90"/>
  <c r="R89"/>
  <c r="P93"/>
  <c i="14" r="BK96"/>
  <c r="R124"/>
  <c r="R160"/>
  <c r="R202"/>
  <c r="P228"/>
  <c r="P234"/>
  <c i="15" r="R105"/>
  <c r="BK168"/>
  <c r="J168"/>
  <c r="J67"/>
  <c r="BK184"/>
  <c r="J184"/>
  <c r="J68"/>
  <c r="BK207"/>
  <c r="J207"/>
  <c r="J69"/>
  <c r="P224"/>
  <c r="P245"/>
  <c r="P278"/>
  <c r="P305"/>
  <c r="BK360"/>
  <c r="J360"/>
  <c r="J76"/>
  <c r="R360"/>
  <c r="T377"/>
  <c r="P387"/>
  <c r="T431"/>
  <c r="T465"/>
  <c r="T475"/>
  <c i="16" r="T90"/>
  <c r="T89"/>
  <c r="BK94"/>
  <c r="J94"/>
  <c r="J65"/>
  <c i="17" r="P97"/>
  <c r="P96"/>
  <c r="T135"/>
  <c r="T166"/>
  <c r="R205"/>
  <c r="P234"/>
  <c r="T240"/>
  <c i="18" r="BK98"/>
  <c r="BK129"/>
  <c r="J129"/>
  <c r="J66"/>
  <c r="BK144"/>
  <c r="J144"/>
  <c r="J67"/>
  <c r="R174"/>
  <c r="R187"/>
  <c r="R223"/>
  <c r="T232"/>
  <c r="R249"/>
  <c i="19" r="T89"/>
  <c r="T88"/>
  <c i="20" r="R106"/>
  <c r="P142"/>
  <c r="BK190"/>
  <c r="J190"/>
  <c r="J68"/>
  <c r="R190"/>
  <c r="R209"/>
  <c r="P230"/>
  <c r="R251"/>
  <c r="R288"/>
  <c r="T306"/>
  <c r="T376"/>
  <c r="P386"/>
  <c r="P399"/>
  <c r="P434"/>
  <c r="P466"/>
  <c r="P476"/>
  <c r="R502"/>
  <c i="21" r="P91"/>
  <c r="T91"/>
  <c r="R95"/>
  <c r="T98"/>
  <c i="22" r="P92"/>
  <c r="P91"/>
  <c r="T119"/>
  <c r="T118"/>
  <c i="23" r="T93"/>
  <c r="BK142"/>
  <c r="J142"/>
  <c r="J67"/>
  <c r="BK175"/>
  <c r="J175"/>
  <c r="J68"/>
  <c r="T175"/>
  <c i="24" r="T89"/>
  <c r="T88"/>
  <c i="25" r="P90"/>
  <c r="P159"/>
  <c r="R166"/>
  <c r="P265"/>
  <c r="T275"/>
  <c r="R287"/>
  <c r="R286"/>
  <c i="26" r="T87"/>
  <c r="BK122"/>
  <c r="J122"/>
  <c r="J62"/>
  <c r="P122"/>
  <c r="BK137"/>
  <c r="J137"/>
  <c r="J63"/>
  <c r="T137"/>
  <c i="27" r="P93"/>
  <c r="P120"/>
  <c r="P136"/>
  <c r="T148"/>
  <c r="R160"/>
  <c i="28" r="R93"/>
  <c r="R126"/>
  <c r="T132"/>
  <c r="P142"/>
  <c i="29" r="BK90"/>
  <c r="J90"/>
  <c r="J65"/>
  <c i="30" r="R96"/>
  <c r="R95"/>
  <c r="R94"/>
  <c i="31" r="T85"/>
  <c r="T84"/>
  <c r="T83"/>
  <c r="T103"/>
  <c i="2" r="T94"/>
  <c r="T103"/>
  <c r="P122"/>
  <c r="P121"/>
  <c r="R154"/>
  <c i="3" r="P105"/>
  <c r="P139"/>
  <c r="T164"/>
  <c r="R176"/>
  <c r="P192"/>
  <c r="BK209"/>
  <c r="J209"/>
  <c r="J72"/>
  <c r="T209"/>
  <c r="T230"/>
  <c r="P263"/>
  <c r="R281"/>
  <c r="BK346"/>
  <c r="J346"/>
  <c r="J77"/>
  <c r="R425"/>
  <c r="R435"/>
  <c i="4" r="BK90"/>
  <c r="J90"/>
  <c r="J64"/>
  <c r="BK94"/>
  <c r="J94"/>
  <c r="J65"/>
  <c i="5" r="R92"/>
  <c r="R91"/>
  <c r="R119"/>
  <c r="R118"/>
  <c i="6" r="BK102"/>
  <c r="J102"/>
  <c r="J65"/>
  <c r="BK151"/>
  <c r="J151"/>
  <c r="J66"/>
  <c r="BK208"/>
  <c r="J208"/>
  <c r="J67"/>
  <c r="BK228"/>
  <c r="J228"/>
  <c r="J68"/>
  <c r="T231"/>
  <c r="R379"/>
  <c r="R392"/>
  <c r="R432"/>
  <c r="BK451"/>
  <c r="J451"/>
  <c r="J75"/>
  <c r="R507"/>
  <c r="R535"/>
  <c r="R575"/>
  <c i="7" r="T89"/>
  <c r="P119"/>
  <c i="8" r="T92"/>
  <c r="T91"/>
  <c r="P119"/>
  <c r="P118"/>
  <c i="9" r="T105"/>
  <c r="T139"/>
  <c r="P164"/>
  <c r="P176"/>
  <c r="P199"/>
  <c r="BK216"/>
  <c r="BK237"/>
  <c r="J237"/>
  <c r="J73"/>
  <c r="BK270"/>
  <c r="J270"/>
  <c r="J74"/>
  <c r="BK297"/>
  <c r="J297"/>
  <c r="J75"/>
  <c r="BK381"/>
  <c r="J381"/>
  <c r="J76"/>
  <c r="R381"/>
  <c r="T392"/>
  <c r="P406"/>
  <c r="P452"/>
  <c r="BK508"/>
  <c r="J508"/>
  <c r="J81"/>
  <c r="T508"/>
  <c i="10" r="P90"/>
  <c r="P89"/>
  <c i="1" r="AU67"/>
  <c i="10" r="T94"/>
  <c i="11" r="R97"/>
  <c r="R96"/>
  <c r="BK125"/>
  <c r="BK161"/>
  <c r="J161"/>
  <c r="J69"/>
  <c r="BK198"/>
  <c r="J198"/>
  <c r="J70"/>
  <c r="BK232"/>
  <c r="J232"/>
  <c r="J71"/>
  <c r="BK239"/>
  <c r="J239"/>
  <c r="J72"/>
  <c r="T244"/>
  <c i="12" r="R105"/>
  <c r="T139"/>
  <c r="P164"/>
  <c r="T176"/>
  <c r="T195"/>
  <c r="T212"/>
  <c r="P233"/>
  <c r="T266"/>
  <c r="P291"/>
  <c r="P375"/>
  <c r="T386"/>
  <c r="P401"/>
  <c r="R455"/>
  <c r="T487"/>
  <c r="R497"/>
  <c i="13" r="T90"/>
  <c r="T93"/>
  <c i="14" r="T96"/>
  <c r="T95"/>
  <c r="T124"/>
  <c r="T160"/>
  <c r="T202"/>
  <c r="T228"/>
  <c r="R234"/>
  <c i="15" r="T105"/>
  <c r="BK139"/>
  <c r="J139"/>
  <c r="J66"/>
  <c r="P139"/>
  <c r="P168"/>
  <c r="P184"/>
  <c r="P207"/>
  <c r="BK224"/>
  <c r="J224"/>
  <c r="J72"/>
  <c r="R224"/>
  <c r="BK278"/>
  <c r="J278"/>
  <c r="J74"/>
  <c r="R278"/>
  <c r="R305"/>
  <c r="P360"/>
  <c r="BK377"/>
  <c r="J377"/>
  <c r="J77"/>
  <c r="R377"/>
  <c r="T387"/>
  <c r="P431"/>
  <c r="R465"/>
  <c r="R475"/>
  <c i="16" r="R90"/>
  <c r="P94"/>
  <c i="17" r="T97"/>
  <c r="T96"/>
  <c r="P135"/>
  <c r="R166"/>
  <c r="P205"/>
  <c r="T234"/>
  <c r="R240"/>
  <c i="18" r="R98"/>
  <c r="T129"/>
  <c r="T144"/>
  <c r="BK174"/>
  <c r="J174"/>
  <c r="J70"/>
  <c r="BK187"/>
  <c r="J187"/>
  <c r="J71"/>
  <c r="BK223"/>
  <c r="J223"/>
  <c r="J72"/>
  <c r="BK232"/>
  <c r="J232"/>
  <c r="J73"/>
  <c r="BK249"/>
  <c r="J249"/>
  <c r="J74"/>
  <c i="19" r="P89"/>
  <c r="P88"/>
  <c i="1" r="AU79"/>
  <c i="20" r="BK106"/>
  <c r="J106"/>
  <c r="J65"/>
  <c r="BK142"/>
  <c r="J142"/>
  <c r="J66"/>
  <c r="BK178"/>
  <c r="J178"/>
  <c r="J67"/>
  <c r="T178"/>
  <c r="P190"/>
  <c r="P209"/>
  <c r="BK230"/>
  <c r="J230"/>
  <c r="J72"/>
  <c r="T230"/>
  <c r="T251"/>
  <c r="T288"/>
  <c r="P306"/>
  <c r="P376"/>
  <c r="T386"/>
  <c r="R399"/>
  <c r="T434"/>
  <c r="T466"/>
  <c r="R476"/>
  <c r="T502"/>
  <c i="21" r="R91"/>
  <c r="R90"/>
  <c r="BK95"/>
  <c r="J95"/>
  <c r="J65"/>
  <c r="T95"/>
  <c r="P98"/>
  <c i="22" r="R92"/>
  <c r="R91"/>
  <c r="R90"/>
  <c r="BK119"/>
  <c r="J119"/>
  <c r="J68"/>
  <c i="23" r="R93"/>
  <c r="P129"/>
  <c r="R142"/>
  <c r="R175"/>
  <c i="24" r="BK89"/>
  <c i="25" r="BK90"/>
  <c r="J90"/>
  <c r="J61"/>
  <c r="BK159"/>
  <c r="J159"/>
  <c r="J62"/>
  <c r="R159"/>
  <c r="T166"/>
  <c r="P275"/>
  <c r="BK287"/>
  <c r="J287"/>
  <c r="J68"/>
  <c i="26" r="BK87"/>
  <c r="J87"/>
  <c r="J61"/>
  <c r="T122"/>
  <c r="P137"/>
  <c i="27" r="BK93"/>
  <c r="BK120"/>
  <c r="J120"/>
  <c r="J66"/>
  <c r="BK136"/>
  <c r="J136"/>
  <c r="J67"/>
  <c r="BK148"/>
  <c r="J148"/>
  <c r="J68"/>
  <c r="P160"/>
  <c i="28" r="BK93"/>
  <c r="J93"/>
  <c r="J65"/>
  <c r="BK126"/>
  <c r="J126"/>
  <c r="J66"/>
  <c r="BK132"/>
  <c r="J132"/>
  <c r="J67"/>
  <c r="BK142"/>
  <c r="J142"/>
  <c r="J68"/>
  <c i="29" r="T90"/>
  <c r="T89"/>
  <c r="T88"/>
  <c i="30" r="P96"/>
  <c r="P95"/>
  <c r="P94"/>
  <c i="1" r="AU94"/>
  <c i="31" r="BK85"/>
  <c r="J85"/>
  <c r="J61"/>
  <c r="R85"/>
  <c r="R84"/>
  <c r="R83"/>
  <c r="R103"/>
  <c i="2" r="BK94"/>
  <c r="R94"/>
  <c r="R103"/>
  <c r="T122"/>
  <c r="T121"/>
  <c r="T154"/>
  <c i="3" r="T105"/>
  <c r="R139"/>
  <c r="R164"/>
  <c r="T176"/>
  <c r="T192"/>
  <c r="BK230"/>
  <c r="J230"/>
  <c r="J73"/>
  <c r="BK263"/>
  <c r="J263"/>
  <c r="J74"/>
  <c r="BK281"/>
  <c r="J281"/>
  <c r="J75"/>
  <c r="BK336"/>
  <c r="J336"/>
  <c r="J76"/>
  <c r="T336"/>
  <c r="P346"/>
  <c r="T346"/>
  <c r="P356"/>
  <c r="BK400"/>
  <c r="J400"/>
  <c r="J79"/>
  <c r="T400"/>
  <c r="T425"/>
  <c r="P435"/>
  <c i="4" r="R90"/>
  <c r="R89"/>
  <c r="P94"/>
  <c i="5" r="P92"/>
  <c r="P91"/>
  <c r="P90"/>
  <c i="1" r="AU60"/>
  <c i="5" r="T119"/>
  <c r="T118"/>
  <c i="6" r="R102"/>
  <c r="R101"/>
  <c r="T151"/>
  <c r="P208"/>
  <c r="P228"/>
  <c r="P231"/>
  <c r="BK379"/>
  <c r="J379"/>
  <c r="J72"/>
  <c r="BK392"/>
  <c r="J392"/>
  <c r="J73"/>
  <c r="BK432"/>
  <c r="J432"/>
  <c r="J74"/>
  <c r="P451"/>
  <c r="BK507"/>
  <c r="J507"/>
  <c r="J76"/>
  <c r="P535"/>
  <c r="T575"/>
  <c i="7" r="BK89"/>
  <c r="J89"/>
  <c r="J64"/>
  <c r="T119"/>
  <c i="8" r="P92"/>
  <c r="P91"/>
  <c r="P90"/>
  <c i="1" r="AU64"/>
  <c i="8" r="T119"/>
  <c r="T118"/>
  <c i="9" r="BK105"/>
  <c r="J105"/>
  <c r="J65"/>
  <c r="BK139"/>
  <c r="J139"/>
  <c r="J66"/>
  <c r="BK164"/>
  <c r="J164"/>
  <c r="J67"/>
  <c r="R164"/>
  <c r="R176"/>
  <c r="T199"/>
  <c r="P216"/>
  <c r="R237"/>
  <c r="R270"/>
  <c r="P297"/>
  <c r="T381"/>
  <c r="P392"/>
  <c r="T406"/>
  <c i="10" r="BK90"/>
  <c r="J90"/>
  <c r="J64"/>
  <c r="BK94"/>
  <c r="J94"/>
  <c r="J65"/>
  <c i="11" r="BK97"/>
  <c r="J97"/>
  <c r="J65"/>
  <c r="T125"/>
  <c r="P161"/>
  <c r="P198"/>
  <c r="T232"/>
  <c r="P239"/>
  <c r="R244"/>
  <c i="12" r="T105"/>
  <c r="T104"/>
  <c r="R139"/>
  <c r="R164"/>
  <c r="P176"/>
  <c r="R195"/>
  <c r="R212"/>
  <c r="R233"/>
  <c r="P266"/>
  <c r="R291"/>
  <c r="R375"/>
  <c r="P386"/>
  <c r="T401"/>
  <c r="T455"/>
  <c r="R487"/>
  <c r="T497"/>
  <c i="13" r="BK90"/>
  <c r="J90"/>
  <c r="J64"/>
  <c r="BK93"/>
  <c r="J93"/>
  <c r="J65"/>
  <c i="14" r="P96"/>
  <c r="P95"/>
  <c r="BK124"/>
  <c r="J124"/>
  <c r="J68"/>
  <c r="BK160"/>
  <c r="J160"/>
  <c r="J69"/>
  <c r="BK202"/>
  <c r="J202"/>
  <c r="J70"/>
  <c r="BK228"/>
  <c r="J228"/>
  <c r="J71"/>
  <c r="BK234"/>
  <c r="J234"/>
  <c r="J72"/>
  <c i="15" r="BK105"/>
  <c r="J105"/>
  <c r="J65"/>
  <c r="T139"/>
  <c r="R168"/>
  <c r="R184"/>
  <c r="R207"/>
  <c r="BK245"/>
  <c r="J245"/>
  <c r="J73"/>
  <c r="R245"/>
  <c r="T278"/>
  <c r="T305"/>
  <c r="R387"/>
  <c r="R431"/>
  <c r="P465"/>
  <c r="P475"/>
  <c i="16" r="BK90"/>
  <c r="J90"/>
  <c r="J64"/>
  <c r="R94"/>
  <c i="17" r="BK97"/>
  <c r="J97"/>
  <c r="J65"/>
  <c r="BK135"/>
  <c r="J135"/>
  <c r="J68"/>
  <c r="BK166"/>
  <c r="J166"/>
  <c r="J69"/>
  <c r="BK205"/>
  <c r="J205"/>
  <c r="J70"/>
  <c r="BK234"/>
  <c r="J234"/>
  <c r="J72"/>
  <c r="BK240"/>
  <c r="J240"/>
  <c r="J73"/>
  <c i="18" r="T98"/>
  <c r="T97"/>
  <c r="P129"/>
  <c r="R144"/>
  <c r="P174"/>
  <c r="P187"/>
  <c r="T223"/>
  <c r="R232"/>
  <c r="T249"/>
  <c i="19" r="R89"/>
  <c r="R88"/>
  <c i="20" r="P106"/>
  <c r="P105"/>
  <c r="T142"/>
  <c r="P178"/>
  <c r="T190"/>
  <c r="T209"/>
  <c r="BK251"/>
  <c r="J251"/>
  <c r="J73"/>
  <c r="BK288"/>
  <c r="J288"/>
  <c r="J74"/>
  <c r="BK306"/>
  <c r="J306"/>
  <c r="J75"/>
  <c r="BK376"/>
  <c r="J376"/>
  <c r="J76"/>
  <c r="BK386"/>
  <c r="J386"/>
  <c r="J77"/>
  <c r="R386"/>
  <c r="T399"/>
  <c r="R434"/>
  <c r="R466"/>
  <c r="T476"/>
  <c r="P502"/>
  <c i="21" r="BK91"/>
  <c r="J91"/>
  <c r="J64"/>
  <c r="P95"/>
  <c r="BK98"/>
  <c r="J98"/>
  <c r="J66"/>
  <c i="22" r="T92"/>
  <c r="T91"/>
  <c r="T90"/>
  <c r="P119"/>
  <c r="P118"/>
  <c i="23" r="BK93"/>
  <c r="J93"/>
  <c r="J65"/>
  <c r="BK129"/>
  <c r="J129"/>
  <c r="J66"/>
  <c r="R129"/>
  <c r="T142"/>
  <c i="24" r="R89"/>
  <c r="R88"/>
  <c i="25" r="T90"/>
  <c r="T89"/>
  <c r="T88"/>
  <c r="BK166"/>
  <c r="J166"/>
  <c r="J63"/>
  <c r="BK265"/>
  <c r="J265"/>
  <c r="J64"/>
  <c r="T265"/>
  <c r="R275"/>
  <c r="T287"/>
  <c r="T286"/>
  <c i="26" r="P87"/>
  <c r="P83"/>
  <c i="1" r="AU88"/>
  <c i="26" r="R122"/>
  <c i="27" r="R93"/>
  <c r="R120"/>
  <c r="T136"/>
  <c r="R148"/>
  <c r="T160"/>
  <c i="28" r="P93"/>
  <c r="P92"/>
  <c r="P91"/>
  <c i="1" r="AU91"/>
  <c i="28" r="T126"/>
  <c r="R132"/>
  <c r="R142"/>
  <c i="29" r="P90"/>
  <c r="P89"/>
  <c r="P88"/>
  <c i="1" r="AU93"/>
  <c i="2" r="J56"/>
  <c r="J59"/>
  <c r="F89"/>
  <c r="BE100"/>
  <c r="BE116"/>
  <c r="BE123"/>
  <c r="BE125"/>
  <c r="BE130"/>
  <c r="BE133"/>
  <c r="BE136"/>
  <c r="BE152"/>
  <c r="BE157"/>
  <c i="3" r="E91"/>
  <c r="J100"/>
  <c r="BE115"/>
  <c r="BE130"/>
  <c r="BE136"/>
  <c r="BE146"/>
  <c r="BE149"/>
  <c r="BE159"/>
  <c r="BE162"/>
  <c r="BE171"/>
  <c r="BE182"/>
  <c r="BE184"/>
  <c r="BE189"/>
  <c r="BE198"/>
  <c r="BE203"/>
  <c r="BE206"/>
  <c r="BE223"/>
  <c r="BE244"/>
  <c r="BE246"/>
  <c r="BE249"/>
  <c r="BE256"/>
  <c r="BE259"/>
  <c r="BE327"/>
  <c r="BE329"/>
  <c r="BE344"/>
  <c r="BE364"/>
  <c r="BE371"/>
  <c r="BE379"/>
  <c r="BE384"/>
  <c r="BE393"/>
  <c r="BE396"/>
  <c r="BE398"/>
  <c r="BE401"/>
  <c r="BE409"/>
  <c r="BE414"/>
  <c r="BE416"/>
  <c r="BE428"/>
  <c r="BE430"/>
  <c r="BE449"/>
  <c r="BE451"/>
  <c r="BE453"/>
  <c r="BE455"/>
  <c i="4" r="F59"/>
  <c r="E77"/>
  <c r="BE95"/>
  <c r="BE102"/>
  <c r="BK109"/>
  <c r="J109"/>
  <c r="J67"/>
  <c i="5" r="E50"/>
  <c r="F59"/>
  <c r="BE122"/>
  <c r="BK115"/>
  <c r="J115"/>
  <c r="J66"/>
  <c i="6" r="J56"/>
  <c r="BE106"/>
  <c r="BE109"/>
  <c r="BE132"/>
  <c r="BE139"/>
  <c r="BE142"/>
  <c r="BE170"/>
  <c r="BE175"/>
  <c r="BE183"/>
  <c r="BE192"/>
  <c r="BE209"/>
  <c r="BE246"/>
  <c r="BE287"/>
  <c r="BE326"/>
  <c r="BE330"/>
  <c r="BE353"/>
  <c r="BE367"/>
  <c r="BE380"/>
  <c r="BE383"/>
  <c r="BE390"/>
  <c r="BE399"/>
  <c r="BE402"/>
  <c r="BE416"/>
  <c r="BE422"/>
  <c r="BE430"/>
  <c r="BE433"/>
  <c r="BE452"/>
  <c r="BE460"/>
  <c r="BE464"/>
  <c r="BE468"/>
  <c r="BE475"/>
  <c r="BE483"/>
  <c r="BE485"/>
  <c r="BE493"/>
  <c r="BE495"/>
  <c r="BE497"/>
  <c r="BE505"/>
  <c r="BE508"/>
  <c r="BE510"/>
  <c r="BE512"/>
  <c r="BE516"/>
  <c r="BE521"/>
  <c r="BE523"/>
  <c r="BE525"/>
  <c r="BE527"/>
  <c r="BE529"/>
  <c r="BE536"/>
  <c r="BE573"/>
  <c r="BE576"/>
  <c i="7" r="J59"/>
  <c r="BE96"/>
  <c r="BE100"/>
  <c r="BE102"/>
  <c r="BE103"/>
  <c r="BE112"/>
  <c r="BE114"/>
  <c r="BE120"/>
  <c r="BE121"/>
  <c i="8" r="J56"/>
  <c r="F59"/>
  <c r="BE99"/>
  <c r="BE105"/>
  <c r="BE122"/>
  <c r="BK115"/>
  <c r="J115"/>
  <c r="J66"/>
  <c i="9" r="E50"/>
  <c r="BE109"/>
  <c r="BE112"/>
  <c r="BE115"/>
  <c r="BE118"/>
  <c r="BE122"/>
  <c r="BE130"/>
  <c r="BE143"/>
  <c r="BE146"/>
  <c r="BE168"/>
  <c r="BE177"/>
  <c r="BE210"/>
  <c r="BE213"/>
  <c r="BE225"/>
  <c r="BE228"/>
  <c r="BE238"/>
  <c r="BE248"/>
  <c r="BE268"/>
  <c r="BE278"/>
  <c r="BE293"/>
  <c r="BE295"/>
  <c r="BE320"/>
  <c r="BE346"/>
  <c r="BE374"/>
  <c r="BE388"/>
  <c r="BE390"/>
  <c r="BE400"/>
  <c r="BE436"/>
  <c r="BE450"/>
  <c r="BE453"/>
  <c r="BE463"/>
  <c r="BE484"/>
  <c r="BE486"/>
  <c r="BE488"/>
  <c r="BE492"/>
  <c r="BE509"/>
  <c r="BK212"/>
  <c r="J212"/>
  <c r="J70"/>
  <c i="10" r="E50"/>
  <c r="F59"/>
  <c r="J83"/>
  <c r="J86"/>
  <c r="BE91"/>
  <c r="BE96"/>
  <c r="BE98"/>
  <c r="BE100"/>
  <c r="BE102"/>
  <c r="BE103"/>
  <c r="BE106"/>
  <c r="BE108"/>
  <c r="BK110"/>
  <c r="J110"/>
  <c r="J66"/>
  <c i="11" r="J56"/>
  <c r="BE101"/>
  <c r="BE107"/>
  <c r="BE116"/>
  <c r="BE126"/>
  <c r="BE144"/>
  <c r="BE146"/>
  <c r="BE148"/>
  <c r="BE174"/>
  <c r="BE177"/>
  <c r="BE187"/>
  <c r="BE193"/>
  <c r="BE208"/>
  <c r="BE222"/>
  <c r="BE228"/>
  <c r="BE230"/>
  <c r="BE235"/>
  <c r="BE253"/>
  <c r="BE260"/>
  <c r="BE262"/>
  <c i="12" r="J97"/>
  <c r="J100"/>
  <c r="BE120"/>
  <c r="BE122"/>
  <c r="BE132"/>
  <c r="BE146"/>
  <c r="BE149"/>
  <c r="BE159"/>
  <c r="BE173"/>
  <c r="BE177"/>
  <c r="BE189"/>
  <c r="BE201"/>
  <c r="BE204"/>
  <c r="BE215"/>
  <c r="BE239"/>
  <c r="BE242"/>
  <c r="BE244"/>
  <c r="BE254"/>
  <c r="BE259"/>
  <c r="BE262"/>
  <c r="BE272"/>
  <c r="BE275"/>
  <c r="BE287"/>
  <c r="BE314"/>
  <c r="BE340"/>
  <c r="BE373"/>
  <c r="BE410"/>
  <c r="BE427"/>
  <c r="BE466"/>
  <c r="BE477"/>
  <c r="BE479"/>
  <c r="BE481"/>
  <c r="BE488"/>
  <c r="BE495"/>
  <c r="BE498"/>
  <c r="BE500"/>
  <c r="BE504"/>
  <c r="BE506"/>
  <c r="BE509"/>
  <c i="13" r="E77"/>
  <c r="F86"/>
  <c r="BE94"/>
  <c r="BE97"/>
  <c r="BE98"/>
  <c r="BE101"/>
  <c r="BE107"/>
  <c r="BE109"/>
  <c r="BE111"/>
  <c i="14" r="E82"/>
  <c r="BE97"/>
  <c r="BE109"/>
  <c r="BE112"/>
  <c r="BE118"/>
  <c r="BE137"/>
  <c r="BE139"/>
  <c r="BE151"/>
  <c r="BE158"/>
  <c r="BE161"/>
  <c r="BE167"/>
  <c r="BE173"/>
  <c r="BE175"/>
  <c r="BE178"/>
  <c r="BE184"/>
  <c r="BE200"/>
  <c r="BE203"/>
  <c r="BE205"/>
  <c r="BE215"/>
  <c r="BE216"/>
  <c r="BE224"/>
  <c r="BE232"/>
  <c r="BE240"/>
  <c r="BE252"/>
  <c r="BE254"/>
  <c i="15" r="E50"/>
  <c r="BE106"/>
  <c r="BE109"/>
  <c r="BE112"/>
  <c r="BE149"/>
  <c r="BE161"/>
  <c r="BE199"/>
  <c r="BE229"/>
  <c r="BE231"/>
  <c r="BE238"/>
  <c r="BE261"/>
  <c r="BE276"/>
  <c r="BE292"/>
  <c r="BE297"/>
  <c r="BE303"/>
  <c r="BE306"/>
  <c r="BE311"/>
  <c r="BE322"/>
  <c r="BE358"/>
  <c r="BE361"/>
  <c r="BE405"/>
  <c r="BE408"/>
  <c r="BE414"/>
  <c r="BE426"/>
  <c r="BE427"/>
  <c r="BE432"/>
  <c r="BE468"/>
  <c r="BE480"/>
  <c r="BE482"/>
  <c r="BE484"/>
  <c r="BE487"/>
  <c r="BE489"/>
  <c i="16" r="F86"/>
  <c r="BE91"/>
  <c r="BE93"/>
  <c r="BE95"/>
  <c r="BE98"/>
  <c r="BE108"/>
  <c r="BE110"/>
  <c r="BE111"/>
  <c r="BE114"/>
  <c i="17" r="F59"/>
  <c r="BE108"/>
  <c r="BE118"/>
  <c r="BE126"/>
  <c r="BE143"/>
  <c r="BE147"/>
  <c r="BE153"/>
  <c r="BE155"/>
  <c r="BE159"/>
  <c r="BE174"/>
  <c r="BE196"/>
  <c r="BE209"/>
  <c r="BE216"/>
  <c r="BE222"/>
  <c r="BE223"/>
  <c r="BE247"/>
  <c i="18" r="E84"/>
  <c r="J93"/>
  <c r="BE122"/>
  <c r="BE133"/>
  <c r="BE141"/>
  <c r="BE152"/>
  <c r="BE166"/>
  <c r="BE180"/>
  <c r="BE212"/>
  <c r="BE215"/>
  <c r="BE224"/>
  <c r="BE227"/>
  <c r="BE237"/>
  <c r="BE241"/>
  <c r="BE250"/>
  <c r="BE260"/>
  <c r="BE268"/>
  <c i="19" r="J82"/>
  <c r="F85"/>
  <c r="BE95"/>
  <c r="BE96"/>
  <c r="BE97"/>
  <c r="BE103"/>
  <c r="BE104"/>
  <c r="BE105"/>
  <c r="BE106"/>
  <c r="BE107"/>
  <c r="BK108"/>
  <c r="J108"/>
  <c r="J65"/>
  <c i="20" r="E50"/>
  <c r="J56"/>
  <c r="J59"/>
  <c r="BE113"/>
  <c r="BE146"/>
  <c r="BE159"/>
  <c r="BE182"/>
  <c r="BE196"/>
  <c r="BE203"/>
  <c r="BE269"/>
  <c r="BE271"/>
  <c r="BE281"/>
  <c r="BE284"/>
  <c r="BE286"/>
  <c r="BE289"/>
  <c r="BE292"/>
  <c r="BE315"/>
  <c r="BE323"/>
  <c r="BE326"/>
  <c r="BE360"/>
  <c r="BE374"/>
  <c r="BE387"/>
  <c r="BE419"/>
  <c r="BE421"/>
  <c r="BE427"/>
  <c r="BE430"/>
  <c r="BE432"/>
  <c r="BE435"/>
  <c r="BE447"/>
  <c r="BE453"/>
  <c r="BE462"/>
  <c r="BE464"/>
  <c r="BE467"/>
  <c r="BE469"/>
  <c r="BE474"/>
  <c r="BE481"/>
  <c r="BE483"/>
  <c r="BE492"/>
  <c r="BE503"/>
  <c r="BK226"/>
  <c r="J226"/>
  <c r="J70"/>
  <c i="21" r="E50"/>
  <c r="BE94"/>
  <c r="BE101"/>
  <c r="BE102"/>
  <c r="BE103"/>
  <c r="BE105"/>
  <c r="BE107"/>
  <c r="BE111"/>
  <c r="BE113"/>
  <c r="BE118"/>
  <c r="BE119"/>
  <c r="BK121"/>
  <c r="J121"/>
  <c r="J67"/>
  <c i="22" r="BE111"/>
  <c r="BE116"/>
  <c r="BE122"/>
  <c r="BK115"/>
  <c r="J115"/>
  <c r="J66"/>
  <c i="23" r="BE94"/>
  <c r="BE124"/>
  <c r="BE147"/>
  <c r="BE161"/>
  <c r="BE185"/>
  <c i="24" r="J56"/>
  <c r="F59"/>
  <c r="BE92"/>
  <c r="BE94"/>
  <c r="BE97"/>
  <c r="BE100"/>
  <c r="BK101"/>
  <c r="J101"/>
  <c r="J65"/>
  <c i="25" r="J82"/>
  <c r="BE91"/>
  <c r="BE105"/>
  <c r="BE123"/>
  <c r="BE163"/>
  <c r="BE183"/>
  <c r="BE196"/>
  <c r="BE201"/>
  <c r="BE214"/>
  <c r="BE215"/>
  <c r="BE216"/>
  <c r="BE233"/>
  <c r="BE238"/>
  <c r="BE243"/>
  <c r="BE260"/>
  <c r="BE269"/>
  <c r="BE273"/>
  <c r="BE276"/>
  <c r="BE281"/>
  <c r="BE288"/>
  <c r="BE290"/>
  <c r="BK283"/>
  <c r="J283"/>
  <c r="J66"/>
  <c i="26" r="J52"/>
  <c r="F55"/>
  <c r="BE90"/>
  <c r="BE96"/>
  <c r="BE100"/>
  <c r="BE102"/>
  <c r="BE114"/>
  <c r="BE127"/>
  <c r="BE131"/>
  <c r="BE133"/>
  <c r="BE135"/>
  <c i="27" r="J59"/>
  <c r="BE95"/>
  <c r="BE107"/>
  <c r="BE134"/>
  <c r="BE141"/>
  <c i="28" r="E50"/>
  <c r="J59"/>
  <c r="J85"/>
  <c r="BE133"/>
  <c r="BE136"/>
  <c r="BE143"/>
  <c r="BE155"/>
  <c r="BE161"/>
  <c r="BE163"/>
  <c i="29" r="E50"/>
  <c r="J56"/>
  <c r="J59"/>
  <c r="BE106"/>
  <c r="BE114"/>
  <c r="BE125"/>
  <c r="BE127"/>
  <c r="BE133"/>
  <c r="BE139"/>
  <c r="BE145"/>
  <c r="BE173"/>
  <c r="BE199"/>
  <c r="BE202"/>
  <c r="BE211"/>
  <c r="BE223"/>
  <c r="BE237"/>
  <c i="30" r="E52"/>
  <c r="F63"/>
  <c r="BE119"/>
  <c i="31" r="J55"/>
  <c r="J77"/>
  <c r="F80"/>
  <c r="BE91"/>
  <c r="BE99"/>
  <c r="BE102"/>
  <c r="BE112"/>
  <c i="2" r="E80"/>
  <c r="BE95"/>
  <c r="BE159"/>
  <c r="BE163"/>
  <c r="BK118"/>
  <c r="J118"/>
  <c r="J67"/>
  <c i="3" r="BE106"/>
  <c r="BE112"/>
  <c r="BE120"/>
  <c r="BE122"/>
  <c r="BE132"/>
  <c r="BE177"/>
  <c r="BE179"/>
  <c r="BE200"/>
  <c r="BE212"/>
  <c r="BE216"/>
  <c r="BE218"/>
  <c r="BE236"/>
  <c r="BE261"/>
  <c r="BE264"/>
  <c r="BE267"/>
  <c r="BE269"/>
  <c r="BE279"/>
  <c r="BE284"/>
  <c r="BE294"/>
  <c r="BE297"/>
  <c r="BE342"/>
  <c r="BE376"/>
  <c r="BE386"/>
  <c r="BE407"/>
  <c r="BE419"/>
  <c r="BE438"/>
  <c r="BE440"/>
  <c r="BE442"/>
  <c r="BK205"/>
  <c r="J205"/>
  <c r="J70"/>
  <c i="4" r="BE91"/>
  <c r="BE92"/>
  <c r="BE93"/>
  <c r="BE101"/>
  <c r="BE103"/>
  <c i="5" r="BE99"/>
  <c r="BE113"/>
  <c r="BE116"/>
  <c r="BE120"/>
  <c i="6" r="E88"/>
  <c r="J97"/>
  <c r="BE134"/>
  <c r="BE144"/>
  <c r="BE152"/>
  <c r="BE161"/>
  <c r="BE172"/>
  <c r="BE194"/>
  <c r="BE220"/>
  <c r="BE230"/>
  <c r="BE234"/>
  <c r="BE240"/>
  <c r="BE242"/>
  <c r="BE243"/>
  <c r="BE258"/>
  <c r="BE262"/>
  <c r="BE307"/>
  <c r="BE311"/>
  <c r="BE315"/>
  <c r="BE345"/>
  <c r="BE363"/>
  <c r="BE395"/>
  <c r="BE409"/>
  <c r="BE436"/>
  <c r="BE470"/>
  <c r="BE471"/>
  <c r="BE477"/>
  <c r="BE487"/>
  <c r="BE501"/>
  <c r="BE582"/>
  <c r="BE586"/>
  <c r="BK375"/>
  <c r="J375"/>
  <c r="J70"/>
  <c i="7" r="J82"/>
  <c r="BE90"/>
  <c r="BE98"/>
  <c r="BE104"/>
  <c r="BE105"/>
  <c r="BE107"/>
  <c r="BE110"/>
  <c r="BE111"/>
  <c r="BE113"/>
  <c r="BE116"/>
  <c r="BE117"/>
  <c r="BE118"/>
  <c i="8" r="BE108"/>
  <c r="BE113"/>
  <c r="BE120"/>
  <c r="BE124"/>
  <c r="BE130"/>
  <c i="9" r="J56"/>
  <c r="J59"/>
  <c r="BE106"/>
  <c r="BE107"/>
  <c r="BE127"/>
  <c r="BE140"/>
  <c r="BE151"/>
  <c r="BE159"/>
  <c r="BE165"/>
  <c r="BE189"/>
  <c r="BE194"/>
  <c r="BE200"/>
  <c r="BE208"/>
  <c r="BE223"/>
  <c r="BE230"/>
  <c r="BE233"/>
  <c r="BE241"/>
  <c r="BE246"/>
  <c r="BE258"/>
  <c r="BE298"/>
  <c r="BE300"/>
  <c r="BE377"/>
  <c r="BE404"/>
  <c r="BE407"/>
  <c r="BE425"/>
  <c r="BE434"/>
  <c r="BE445"/>
  <c r="BE473"/>
  <c r="BE499"/>
  <c r="BE501"/>
  <c r="BE517"/>
  <c r="BE520"/>
  <c i="10" r="BE92"/>
  <c r="BE93"/>
  <c r="BE95"/>
  <c r="BE99"/>
  <c r="BE107"/>
  <c r="BE109"/>
  <c r="BE113"/>
  <c i="11" r="E83"/>
  <c r="BE98"/>
  <c r="BE110"/>
  <c r="BE132"/>
  <c r="BE134"/>
  <c r="BE136"/>
  <c r="BE140"/>
  <c r="BE142"/>
  <c r="BE152"/>
  <c r="BE168"/>
  <c r="BE185"/>
  <c r="BE199"/>
  <c r="BE202"/>
  <c r="BE209"/>
  <c r="BE212"/>
  <c r="BE215"/>
  <c r="BE220"/>
  <c r="BE223"/>
  <c r="BE242"/>
  <c r="BE245"/>
  <c r="BE256"/>
  <c i="12" r="E91"/>
  <c r="BE106"/>
  <c r="BE118"/>
  <c r="BE140"/>
  <c r="BE156"/>
  <c r="BE168"/>
  <c r="BE182"/>
  <c r="BE187"/>
  <c r="BE221"/>
  <c r="BE224"/>
  <c r="BE237"/>
  <c r="BE252"/>
  <c r="BE277"/>
  <c r="BE283"/>
  <c r="BE284"/>
  <c r="BE294"/>
  <c r="BE371"/>
  <c r="BE384"/>
  <c r="BE395"/>
  <c r="BE397"/>
  <c r="BE399"/>
  <c r="BE402"/>
  <c r="BE424"/>
  <c r="BE430"/>
  <c r="BE438"/>
  <c r="BE468"/>
  <c r="BE483"/>
  <c r="BE492"/>
  <c r="BK208"/>
  <c r="J208"/>
  <c r="J70"/>
  <c i="13" r="J59"/>
  <c r="BE95"/>
  <c r="BE96"/>
  <c r="BE103"/>
  <c i="14" r="BE100"/>
  <c r="BE103"/>
  <c r="BE135"/>
  <c r="BE147"/>
  <c r="BE165"/>
  <c r="BE187"/>
  <c r="BE189"/>
  <c r="BE191"/>
  <c r="BE193"/>
  <c r="BE213"/>
  <c r="BE229"/>
  <c r="BE231"/>
  <c r="BE235"/>
  <c r="BE244"/>
  <c r="BK120"/>
  <c r="J120"/>
  <c r="J66"/>
  <c i="15" r="J56"/>
  <c r="F59"/>
  <c r="J100"/>
  <c r="BE115"/>
  <c r="BE122"/>
  <c r="BE127"/>
  <c r="BE140"/>
  <c r="BE143"/>
  <c r="BE181"/>
  <c r="BE185"/>
  <c r="BE204"/>
  <c r="BE208"/>
  <c r="BE215"/>
  <c r="BE274"/>
  <c r="BE287"/>
  <c r="BE290"/>
  <c r="BE308"/>
  <c r="BE351"/>
  <c r="BE353"/>
  <c r="BE373"/>
  <c r="BE375"/>
  <c r="BE383"/>
  <c r="BE385"/>
  <c r="BE416"/>
  <c r="BE424"/>
  <c r="BE449"/>
  <c r="BE459"/>
  <c r="BE463"/>
  <c r="BE478"/>
  <c r="BK220"/>
  <c r="J220"/>
  <c r="J70"/>
  <c i="16" r="E50"/>
  <c r="J56"/>
  <c r="J86"/>
  <c r="BE99"/>
  <c r="BE100"/>
  <c r="BE101"/>
  <c r="BE105"/>
  <c r="BE107"/>
  <c r="BK113"/>
  <c r="J113"/>
  <c r="J66"/>
  <c i="17" r="E50"/>
  <c r="BE103"/>
  <c r="BE123"/>
  <c r="BE129"/>
  <c r="BE139"/>
  <c r="BE141"/>
  <c r="BE145"/>
  <c r="BE149"/>
  <c r="BE151"/>
  <c r="BE157"/>
  <c r="BE161"/>
  <c r="BE186"/>
  <c r="BE189"/>
  <c r="BE194"/>
  <c r="BE198"/>
  <c r="BE206"/>
  <c r="BE212"/>
  <c r="BE214"/>
  <c r="BE217"/>
  <c r="BE219"/>
  <c r="BE237"/>
  <c r="BE238"/>
  <c r="BE243"/>
  <c r="BE244"/>
  <c i="18" r="BE100"/>
  <c r="BE108"/>
  <c r="BE110"/>
  <c r="BE117"/>
  <c r="BE120"/>
  <c r="BE130"/>
  <c r="BE149"/>
  <c r="BE155"/>
  <c r="BE183"/>
  <c r="BE185"/>
  <c r="BE209"/>
  <c r="BE221"/>
  <c r="BK170"/>
  <c r="J170"/>
  <c r="J68"/>
  <c i="19" r="BE90"/>
  <c r="BE91"/>
  <c r="BE94"/>
  <c i="20" r="F59"/>
  <c r="BE107"/>
  <c r="BE121"/>
  <c r="BE123"/>
  <c r="BE125"/>
  <c r="BE130"/>
  <c r="BE133"/>
  <c r="BE135"/>
  <c r="BE152"/>
  <c r="BE154"/>
  <c r="BE165"/>
  <c r="BE179"/>
  <c r="BE185"/>
  <c r="BE187"/>
  <c r="BE206"/>
  <c r="BE210"/>
  <c r="BE220"/>
  <c r="BE222"/>
  <c r="BE231"/>
  <c r="BE233"/>
  <c r="BE237"/>
  <c r="BE244"/>
  <c r="BE257"/>
  <c r="BE259"/>
  <c r="BE279"/>
  <c r="BE299"/>
  <c r="BE302"/>
  <c r="BE309"/>
  <c r="BE363"/>
  <c r="BE366"/>
  <c r="BE377"/>
  <c r="BE382"/>
  <c r="BE390"/>
  <c r="BE397"/>
  <c r="BE400"/>
  <c r="BE403"/>
  <c r="BE406"/>
  <c r="BE442"/>
  <c r="BE450"/>
  <c r="BE485"/>
  <c r="BE494"/>
  <c i="21" r="J56"/>
  <c r="F87"/>
  <c r="BE93"/>
  <c r="BE97"/>
  <c r="BE99"/>
  <c r="BE108"/>
  <c r="BE109"/>
  <c r="BE110"/>
  <c i="22" r="E78"/>
  <c r="F87"/>
  <c r="BE96"/>
  <c r="BE99"/>
  <c r="BE105"/>
  <c r="BE113"/>
  <c i="23" r="J59"/>
  <c r="J85"/>
  <c r="F88"/>
  <c r="BE95"/>
  <c r="BE97"/>
  <c r="BE110"/>
  <c r="BE159"/>
  <c i="24" r="E50"/>
  <c r="BE91"/>
  <c r="BE99"/>
  <c r="BK103"/>
  <c r="J103"/>
  <c r="J66"/>
  <c i="25" r="E78"/>
  <c r="BE94"/>
  <c r="BE114"/>
  <c r="BE160"/>
  <c r="BE178"/>
  <c r="BE206"/>
  <c r="BE212"/>
  <c r="BE218"/>
  <c r="BE234"/>
  <c r="BE239"/>
  <c r="BE241"/>
  <c r="BE246"/>
  <c i="26" r="J80"/>
  <c r="BE85"/>
  <c r="BE88"/>
  <c r="BE104"/>
  <c r="BE108"/>
  <c r="BE110"/>
  <c r="BE116"/>
  <c r="BE118"/>
  <c r="BE120"/>
  <c r="BK84"/>
  <c r="J84"/>
  <c r="J60"/>
  <c i="27" r="E50"/>
  <c r="BE103"/>
  <c r="BE115"/>
  <c r="BE127"/>
  <c r="BE131"/>
  <c r="BE137"/>
  <c r="BE139"/>
  <c r="BE146"/>
  <c r="BE149"/>
  <c r="BE151"/>
  <c r="BE153"/>
  <c r="BE155"/>
  <c r="BE157"/>
  <c r="BE161"/>
  <c r="BE163"/>
  <c i="28" r="F59"/>
  <c r="BE94"/>
  <c r="BE102"/>
  <c r="BE107"/>
  <c r="BE109"/>
  <c r="BE140"/>
  <c r="BE145"/>
  <c r="BE149"/>
  <c r="BE157"/>
  <c r="BE168"/>
  <c i="29" r="F59"/>
  <c r="BE94"/>
  <c r="BE123"/>
  <c r="BE143"/>
  <c r="BE149"/>
  <c r="BE151"/>
  <c r="BE159"/>
  <c r="BE161"/>
  <c r="BE163"/>
  <c r="BE183"/>
  <c r="BE185"/>
  <c r="BE193"/>
  <c r="BE239"/>
  <c r="BK247"/>
  <c r="J247"/>
  <c r="J66"/>
  <c i="30" r="J91"/>
  <c r="BE97"/>
  <c r="BE99"/>
  <c r="BE102"/>
  <c r="BE104"/>
  <c r="BE107"/>
  <c r="BE114"/>
  <c r="BE116"/>
  <c r="BE123"/>
  <c r="BE126"/>
  <c i="31" r="E73"/>
  <c r="BE88"/>
  <c r="BE95"/>
  <c r="BE101"/>
  <c r="BE104"/>
  <c r="BE107"/>
  <c i="2" r="BE113"/>
  <c r="BE119"/>
  <c r="BE144"/>
  <c r="BE155"/>
  <c r="BE161"/>
  <c i="3" r="J97"/>
  <c r="BE107"/>
  <c r="BE118"/>
  <c r="BE127"/>
  <c r="BE140"/>
  <c r="BE168"/>
  <c r="BE173"/>
  <c r="BE201"/>
  <c r="BE214"/>
  <c r="BE272"/>
  <c r="BE277"/>
  <c r="BE347"/>
  <c r="BE354"/>
  <c r="BE357"/>
  <c r="BE395"/>
  <c r="BE423"/>
  <c r="BE426"/>
  <c r="BE444"/>
  <c r="BE447"/>
  <c i="4" r="J56"/>
  <c r="J59"/>
  <c r="BE98"/>
  <c r="BE108"/>
  <c r="BK107"/>
  <c r="J107"/>
  <c r="J66"/>
  <c i="5" r="J56"/>
  <c r="BE93"/>
  <c r="BE96"/>
  <c r="BE105"/>
  <c r="BE111"/>
  <c r="BE124"/>
  <c r="BE126"/>
  <c r="BE129"/>
  <c i="6" r="BE125"/>
  <c r="BE148"/>
  <c r="BE202"/>
  <c r="BE226"/>
  <c r="BE229"/>
  <c r="BE232"/>
  <c r="BE254"/>
  <c r="BE268"/>
  <c r="BE277"/>
  <c r="BE283"/>
  <c r="BE318"/>
  <c r="BE341"/>
  <c r="BE393"/>
  <c r="BE413"/>
  <c r="BE425"/>
  <c r="BE428"/>
  <c r="BE457"/>
  <c r="BE469"/>
  <c r="BE479"/>
  <c r="BE481"/>
  <c r="BE491"/>
  <c r="BE569"/>
  <c r="BE571"/>
  <c r="BE580"/>
  <c i="7" r="E76"/>
  <c r="F85"/>
  <c r="BE91"/>
  <c r="BE92"/>
  <c r="BE95"/>
  <c r="BE101"/>
  <c r="BE108"/>
  <c r="BE115"/>
  <c i="8" r="E50"/>
  <c r="BE93"/>
  <c r="BE96"/>
  <c r="BE116"/>
  <c r="BE132"/>
  <c i="9" r="BE120"/>
  <c r="BE132"/>
  <c r="BE149"/>
  <c r="BE156"/>
  <c r="BE173"/>
  <c r="BE191"/>
  <c r="BE205"/>
  <c r="BE207"/>
  <c r="BE219"/>
  <c r="BE221"/>
  <c r="BE235"/>
  <c r="BE251"/>
  <c r="BE253"/>
  <c r="BE256"/>
  <c r="BE271"/>
  <c r="BE276"/>
  <c r="BE289"/>
  <c r="BE290"/>
  <c r="BE303"/>
  <c r="BE379"/>
  <c r="BE382"/>
  <c r="BE447"/>
  <c r="BE478"/>
  <c r="BE482"/>
  <c r="BE494"/>
  <c r="BE497"/>
  <c r="BE515"/>
  <c i="10" r="BE97"/>
  <c r="BE101"/>
  <c r="BE104"/>
  <c r="BE105"/>
  <c r="BE111"/>
  <c i="11" r="F59"/>
  <c r="BE122"/>
  <c r="BE128"/>
  <c r="BE130"/>
  <c r="BE138"/>
  <c r="BE154"/>
  <c r="BE162"/>
  <c r="BE164"/>
  <c r="BE172"/>
  <c r="BE191"/>
  <c r="BE196"/>
  <c r="BE233"/>
  <c r="BE250"/>
  <c r="BE251"/>
  <c r="BE254"/>
  <c i="12" r="F59"/>
  <c r="BE107"/>
  <c r="BE109"/>
  <c r="BE112"/>
  <c r="BE130"/>
  <c r="BE136"/>
  <c r="BE143"/>
  <c r="BE151"/>
  <c r="BE162"/>
  <c r="BE165"/>
  <c r="BE171"/>
  <c r="BE179"/>
  <c r="BE184"/>
  <c r="BE196"/>
  <c r="BE213"/>
  <c r="BE217"/>
  <c r="BE219"/>
  <c r="BE226"/>
  <c r="BE229"/>
  <c r="BE247"/>
  <c r="BE249"/>
  <c r="BE297"/>
  <c r="BE368"/>
  <c r="BE376"/>
  <c r="BE428"/>
  <c r="BE456"/>
  <c r="BE485"/>
  <c r="BE490"/>
  <c r="BE502"/>
  <c i="13" r="J83"/>
  <c r="BE92"/>
  <c i="14" r="F59"/>
  <c r="BE106"/>
  <c r="BE121"/>
  <c r="BE125"/>
  <c r="BE128"/>
  <c r="BE130"/>
  <c r="BE143"/>
  <c r="BE145"/>
  <c r="BE153"/>
  <c r="BE156"/>
  <c r="BE163"/>
  <c r="BE169"/>
  <c r="BE171"/>
  <c r="BE197"/>
  <c r="BE208"/>
  <c r="BE210"/>
  <c r="BE211"/>
  <c r="BE221"/>
  <c r="BE226"/>
  <c r="BE238"/>
  <c r="BE241"/>
  <c r="BE243"/>
  <c i="15" r="BE107"/>
  <c r="BE118"/>
  <c r="BE130"/>
  <c r="BE151"/>
  <c r="BE156"/>
  <c r="BE169"/>
  <c r="BE213"/>
  <c r="BE225"/>
  <c r="BE233"/>
  <c r="BE251"/>
  <c r="BE266"/>
  <c r="BE279"/>
  <c r="BE284"/>
  <c r="BE298"/>
  <c r="BE325"/>
  <c r="BE356"/>
  <c r="BE372"/>
  <c r="BE396"/>
  <c r="BE429"/>
  <c r="BE454"/>
  <c r="BE470"/>
  <c r="BE473"/>
  <c r="BE476"/>
  <c r="BE491"/>
  <c r="BE493"/>
  <c r="BE495"/>
  <c i="16" r="BE92"/>
  <c r="BE97"/>
  <c r="BE102"/>
  <c r="BE103"/>
  <c r="BE109"/>
  <c r="BE112"/>
  <c r="BE116"/>
  <c i="17" r="BE132"/>
  <c r="BE136"/>
  <c r="BE164"/>
  <c r="BE167"/>
  <c r="BE170"/>
  <c r="BE172"/>
  <c r="BE176"/>
  <c r="BE180"/>
  <c r="BE183"/>
  <c r="BE192"/>
  <c r="BE225"/>
  <c r="BE227"/>
  <c r="BE228"/>
  <c r="BE231"/>
  <c r="BE249"/>
  <c r="BE250"/>
  <c r="BE252"/>
  <c i="18" r="J56"/>
  <c r="F93"/>
  <c r="BE99"/>
  <c r="BE138"/>
  <c r="BE145"/>
  <c r="BE147"/>
  <c r="BE168"/>
  <c r="BE171"/>
  <c r="BE175"/>
  <c r="BE178"/>
  <c r="BE188"/>
  <c r="BE190"/>
  <c r="BE193"/>
  <c r="BE196"/>
  <c r="BE201"/>
  <c r="BE218"/>
  <c r="BE233"/>
  <c r="BE235"/>
  <c r="BE258"/>
  <c i="19" r="E76"/>
  <c r="BE93"/>
  <c r="BE99"/>
  <c r="BE100"/>
  <c r="BE101"/>
  <c i="20" r="BE108"/>
  <c r="BE118"/>
  <c r="BE149"/>
  <c r="BE167"/>
  <c r="BE173"/>
  <c r="BE175"/>
  <c r="BE191"/>
  <c r="BE198"/>
  <c r="BE201"/>
  <c r="BE215"/>
  <c r="BE217"/>
  <c r="BE218"/>
  <c r="BE224"/>
  <c r="BE227"/>
  <c r="BE235"/>
  <c r="BE247"/>
  <c r="BE252"/>
  <c r="BE264"/>
  <c r="BE266"/>
  <c r="BE294"/>
  <c r="BE297"/>
  <c r="BE304"/>
  <c r="BE311"/>
  <c r="BE357"/>
  <c r="BE368"/>
  <c r="BE395"/>
  <c r="BE411"/>
  <c r="BE414"/>
  <c r="BE440"/>
  <c r="BE477"/>
  <c r="BE488"/>
  <c r="BE490"/>
  <c r="BE508"/>
  <c r="BE510"/>
  <c r="BE515"/>
  <c i="21" r="J87"/>
  <c r="BE92"/>
  <c r="BE104"/>
  <c r="BE112"/>
  <c r="BE120"/>
  <c r="BE122"/>
  <c r="BE124"/>
  <c r="BK123"/>
  <c r="J123"/>
  <c r="J68"/>
  <c i="22" r="J56"/>
  <c r="BE93"/>
  <c r="BE124"/>
  <c r="BE126"/>
  <c r="BE128"/>
  <c i="23" r="E50"/>
  <c r="BE115"/>
  <c r="BE120"/>
  <c r="BE135"/>
  <c r="BE143"/>
  <c r="BK184"/>
  <c r="J184"/>
  <c r="J69"/>
  <c i="24" r="J85"/>
  <c r="BE90"/>
  <c r="BE93"/>
  <c r="BE95"/>
  <c r="BE98"/>
  <c r="BE102"/>
  <c r="BE104"/>
  <c i="25" r="F55"/>
  <c r="BE148"/>
  <c r="BE157"/>
  <c r="BE167"/>
  <c r="BE187"/>
  <c r="BE229"/>
  <c r="BE249"/>
  <c r="BE262"/>
  <c r="BE266"/>
  <c r="BE270"/>
  <c r="BE272"/>
  <c r="BE278"/>
  <c r="BE284"/>
  <c i="26" r="E73"/>
  <c r="BE92"/>
  <c r="BE138"/>
  <c r="BE140"/>
  <c i="27" r="J56"/>
  <c r="BE97"/>
  <c r="BE100"/>
  <c r="BE105"/>
  <c r="BE117"/>
  <c r="BE143"/>
  <c i="28" r="BE95"/>
  <c r="BE97"/>
  <c r="BE130"/>
  <c r="BE138"/>
  <c r="BE165"/>
  <c r="BK167"/>
  <c r="J167"/>
  <c r="J69"/>
  <c i="29" r="BE97"/>
  <c r="BE100"/>
  <c r="BE116"/>
  <c r="BE118"/>
  <c r="BE121"/>
  <c r="BE129"/>
  <c r="BE131"/>
  <c r="BE137"/>
  <c r="BE155"/>
  <c r="BE157"/>
  <c r="BE165"/>
  <c r="BE168"/>
  <c r="BE171"/>
  <c r="BE176"/>
  <c r="BE189"/>
  <c r="BE192"/>
  <c r="BE205"/>
  <c r="BE208"/>
  <c r="BE229"/>
  <c r="BE235"/>
  <c r="BE243"/>
  <c r="BE248"/>
  <c i="30" r="BE110"/>
  <c r="BK125"/>
  <c r="J125"/>
  <c r="J70"/>
  <c i="31" r="BE86"/>
  <c r="BE89"/>
  <c r="BE93"/>
  <c r="BE97"/>
  <c r="BE110"/>
  <c i="2" r="BE97"/>
  <c r="BE102"/>
  <c r="BE104"/>
  <c r="BE110"/>
  <c r="BE139"/>
  <c r="BE149"/>
  <c i="3" r="F59"/>
  <c r="BE109"/>
  <c r="BE143"/>
  <c r="BE151"/>
  <c r="BE156"/>
  <c r="BE165"/>
  <c r="BE187"/>
  <c r="BE193"/>
  <c r="BE210"/>
  <c r="BE221"/>
  <c r="BE226"/>
  <c r="BE228"/>
  <c r="BE231"/>
  <c r="BE234"/>
  <c r="BE239"/>
  <c r="BE241"/>
  <c r="BE251"/>
  <c r="BE254"/>
  <c r="BE274"/>
  <c r="BE282"/>
  <c r="BE286"/>
  <c r="BE312"/>
  <c r="BE332"/>
  <c r="BE334"/>
  <c r="BE337"/>
  <c r="BE352"/>
  <c r="BE421"/>
  <c r="BE433"/>
  <c r="BE436"/>
  <c i="4" r="BE96"/>
  <c r="BE97"/>
  <c r="BE99"/>
  <c r="BE100"/>
  <c r="BE104"/>
  <c r="BE105"/>
  <c r="BE106"/>
  <c r="BE110"/>
  <c i="5" r="BE102"/>
  <c r="BE108"/>
  <c i="6" r="F59"/>
  <c r="BE103"/>
  <c r="BE104"/>
  <c r="BE118"/>
  <c r="BE130"/>
  <c r="BE197"/>
  <c r="BE214"/>
  <c r="BE291"/>
  <c r="BE295"/>
  <c r="BE299"/>
  <c r="BE303"/>
  <c r="BE322"/>
  <c r="BE334"/>
  <c r="BE338"/>
  <c r="BE349"/>
  <c r="BE357"/>
  <c r="BE361"/>
  <c r="BE365"/>
  <c r="BE370"/>
  <c r="BE373"/>
  <c r="BE376"/>
  <c r="BE385"/>
  <c r="BE388"/>
  <c r="BE406"/>
  <c r="BE449"/>
  <c r="BE473"/>
  <c r="BE489"/>
  <c r="BE499"/>
  <c r="BE503"/>
  <c r="BE514"/>
  <c r="BE552"/>
  <c i="7" r="BE93"/>
  <c r="BE94"/>
  <c r="BE97"/>
  <c r="BE99"/>
  <c r="BE106"/>
  <c r="BE123"/>
  <c r="BK122"/>
  <c r="J122"/>
  <c r="J66"/>
  <c i="8" r="BE102"/>
  <c r="BE111"/>
  <c r="BE126"/>
  <c r="BE128"/>
  <c i="9" r="F59"/>
  <c r="BE136"/>
  <c r="BE162"/>
  <c r="BE171"/>
  <c r="BE179"/>
  <c r="BE182"/>
  <c r="BE184"/>
  <c r="BE217"/>
  <c r="BE243"/>
  <c r="BE261"/>
  <c r="BE263"/>
  <c r="BE266"/>
  <c r="BE281"/>
  <c r="BE283"/>
  <c r="BE317"/>
  <c r="BE372"/>
  <c r="BE393"/>
  <c r="BE398"/>
  <c r="BE413"/>
  <c r="BE419"/>
  <c r="BE428"/>
  <c r="BE448"/>
  <c r="BE465"/>
  <c r="BE490"/>
  <c r="BE506"/>
  <c r="BE511"/>
  <c r="BE513"/>
  <c r="BE522"/>
  <c r="BE524"/>
  <c r="BE526"/>
  <c r="BE528"/>
  <c i="10" r="BK112"/>
  <c r="J112"/>
  <c r="J67"/>
  <c i="11" r="BE104"/>
  <c r="BE113"/>
  <c r="BE119"/>
  <c r="BE150"/>
  <c r="BE157"/>
  <c r="BE159"/>
  <c r="BE166"/>
  <c r="BE170"/>
  <c r="BE179"/>
  <c r="BE182"/>
  <c r="BE189"/>
  <c r="BE204"/>
  <c r="BE206"/>
  <c r="BE211"/>
  <c r="BE214"/>
  <c r="BE217"/>
  <c r="BE218"/>
  <c r="BE226"/>
  <c r="BE237"/>
  <c r="BE240"/>
  <c r="BE247"/>
  <c r="BE248"/>
  <c r="BE258"/>
  <c r="BK121"/>
  <c r="J121"/>
  <c r="J66"/>
  <c i="12" r="BE115"/>
  <c r="BE127"/>
  <c r="BE192"/>
  <c r="BE203"/>
  <c r="BE206"/>
  <c r="BE209"/>
  <c r="BE231"/>
  <c r="BE234"/>
  <c r="BE257"/>
  <c r="BE264"/>
  <c r="BE267"/>
  <c r="BE270"/>
  <c r="BE289"/>
  <c r="BE292"/>
  <c r="BE311"/>
  <c r="BE366"/>
  <c r="BE382"/>
  <c r="BE387"/>
  <c r="BE392"/>
  <c r="BE418"/>
  <c r="BE436"/>
  <c r="BE446"/>
  <c r="BE448"/>
  <c r="BE450"/>
  <c r="BE453"/>
  <c r="BE474"/>
  <c r="BE511"/>
  <c r="BE513"/>
  <c r="BE515"/>
  <c r="BE517"/>
  <c i="13" r="BE91"/>
  <c r="BE99"/>
  <c r="BE100"/>
  <c r="BE102"/>
  <c r="BE104"/>
  <c r="BE105"/>
  <c r="BE106"/>
  <c r="BK108"/>
  <c r="J108"/>
  <c r="J66"/>
  <c r="BK110"/>
  <c r="J110"/>
  <c r="J67"/>
  <c i="14" r="J56"/>
  <c r="BE115"/>
  <c r="BE133"/>
  <c r="BE141"/>
  <c r="BE149"/>
  <c r="BE181"/>
  <c r="BE195"/>
  <c r="BE207"/>
  <c r="BE218"/>
  <c r="BE237"/>
  <c r="BE246"/>
  <c r="BE247"/>
  <c r="BE249"/>
  <c r="BE250"/>
  <c i="15" r="BE120"/>
  <c r="BE132"/>
  <c r="BE136"/>
  <c r="BE146"/>
  <c r="BE166"/>
  <c r="BE174"/>
  <c r="BE179"/>
  <c r="BE187"/>
  <c r="BE192"/>
  <c r="BE196"/>
  <c r="BE201"/>
  <c r="BE216"/>
  <c r="BE218"/>
  <c r="BE221"/>
  <c r="BE227"/>
  <c r="BE236"/>
  <c r="BE241"/>
  <c r="BE243"/>
  <c r="BE246"/>
  <c r="BE249"/>
  <c r="BE254"/>
  <c r="BE256"/>
  <c r="BE259"/>
  <c r="BE264"/>
  <c r="BE269"/>
  <c r="BE271"/>
  <c r="BE282"/>
  <c r="BE301"/>
  <c r="BE348"/>
  <c r="BE368"/>
  <c r="BE370"/>
  <c r="BE378"/>
  <c r="BE388"/>
  <c r="BE399"/>
  <c r="BE447"/>
  <c r="BE457"/>
  <c r="BE461"/>
  <c r="BE466"/>
  <c i="16" r="BE96"/>
  <c r="BE104"/>
  <c r="BE106"/>
  <c r="BK115"/>
  <c r="J115"/>
  <c r="J67"/>
  <c i="17" r="J56"/>
  <c r="BE98"/>
  <c r="BE113"/>
  <c r="BE178"/>
  <c r="BE200"/>
  <c r="BE203"/>
  <c r="BE220"/>
  <c r="BE235"/>
  <c r="BE241"/>
  <c r="BE246"/>
  <c r="BK131"/>
  <c r="J131"/>
  <c r="J66"/>
  <c i="18" r="BE102"/>
  <c r="BE105"/>
  <c r="BE112"/>
  <c r="BE126"/>
  <c r="BE136"/>
  <c r="BE158"/>
  <c r="BE161"/>
  <c r="BE206"/>
  <c r="BE230"/>
  <c r="BE239"/>
  <c i="19" r="J59"/>
  <c r="BE92"/>
  <c r="BE98"/>
  <c r="BE102"/>
  <c r="BE109"/>
  <c r="BE111"/>
  <c r="BK110"/>
  <c r="J110"/>
  <c r="J66"/>
  <c i="20" r="BE110"/>
  <c r="BE139"/>
  <c r="BE143"/>
  <c r="BE162"/>
  <c r="BE170"/>
  <c r="BE193"/>
  <c r="BE239"/>
  <c r="BE242"/>
  <c r="BE249"/>
  <c r="BE274"/>
  <c r="BE276"/>
  <c r="BE307"/>
  <c r="BE312"/>
  <c r="BE332"/>
  <c r="BE338"/>
  <c r="BE371"/>
  <c r="BE384"/>
  <c r="BE429"/>
  <c r="BE455"/>
  <c r="BE457"/>
  <c r="BE471"/>
  <c r="BE479"/>
  <c r="BE496"/>
  <c i="21" r="BE96"/>
  <c r="BE100"/>
  <c r="BE106"/>
  <c r="BE114"/>
  <c r="BE115"/>
  <c r="BE116"/>
  <c r="BE117"/>
  <c i="22" r="BE102"/>
  <c r="BE108"/>
  <c r="BE120"/>
  <c i="23" r="BE100"/>
  <c r="BE106"/>
  <c r="BE108"/>
  <c r="BE118"/>
  <c r="BE130"/>
  <c r="BE140"/>
  <c r="BE153"/>
  <c r="BE168"/>
  <c r="BE176"/>
  <c r="BE181"/>
  <c i="24" r="BE96"/>
  <c i="25" r="BE92"/>
  <c r="BE97"/>
  <c r="BE134"/>
  <c r="BE141"/>
  <c r="BE170"/>
  <c r="BE172"/>
  <c r="BE176"/>
  <c r="BE181"/>
  <c r="BE189"/>
  <c r="BE194"/>
  <c r="BE199"/>
  <c r="BE204"/>
  <c r="BE208"/>
  <c r="BE209"/>
  <c r="BE211"/>
  <c r="BE219"/>
  <c r="BE221"/>
  <c r="BE222"/>
  <c r="BE224"/>
  <c r="BE225"/>
  <c r="BE226"/>
  <c r="BE230"/>
  <c r="BE231"/>
  <c r="BE237"/>
  <c r="BE252"/>
  <c r="BE255"/>
  <c r="BE264"/>
  <c i="26" r="BE94"/>
  <c r="BE98"/>
  <c r="BE106"/>
  <c r="BE112"/>
  <c r="BE123"/>
  <c r="BE125"/>
  <c r="BE129"/>
  <c i="27" r="F59"/>
  <c r="BE94"/>
  <c r="BE112"/>
  <c r="BE121"/>
  <c r="BE150"/>
  <c r="BE154"/>
  <c r="BE158"/>
  <c i="28" r="BE111"/>
  <c r="BE116"/>
  <c r="BE119"/>
  <c r="BE121"/>
  <c r="BE127"/>
  <c r="BE147"/>
  <c r="BE151"/>
  <c r="BE153"/>
  <c r="BE159"/>
  <c i="29" r="BE91"/>
  <c r="BE102"/>
  <c r="BE104"/>
  <c r="BE135"/>
  <c r="BE141"/>
  <c r="BE147"/>
  <c r="BE153"/>
  <c r="BE179"/>
  <c r="BE181"/>
  <c r="BE187"/>
  <c r="BE196"/>
  <c r="BE214"/>
  <c r="BE217"/>
  <c r="BE220"/>
  <c r="BE226"/>
  <c r="BE232"/>
  <c i="30" r="J60"/>
  <c i="31" r="BK111"/>
  <c r="J111"/>
  <c r="J63"/>
  <c i="12" r="F39"/>
  <c i="1" r="BD70"/>
  <c i="6" r="F36"/>
  <c i="1" r="BA62"/>
  <c i="5" r="F36"/>
  <c i="1" r="BA60"/>
  <c i="6" r="F38"/>
  <c i="1" r="BC62"/>
  <c i="29" r="F37"/>
  <c i="1" r="BB93"/>
  <c i="16" r="J36"/>
  <c i="1" r="AW75"/>
  <c i="17" r="J36"/>
  <c i="1" r="AW76"/>
  <c i="31" r="J34"/>
  <c i="1" r="AW95"/>
  <c i="3" r="F38"/>
  <c i="1" r="BC58"/>
  <c i="28" r="F38"/>
  <c i="1" r="BC91"/>
  <c i="10" r="F38"/>
  <c i="1" r="BC67"/>
  <c i="14" r="F38"/>
  <c i="1" r="BC72"/>
  <c i="21" r="J36"/>
  <c i="1" r="AW82"/>
  <c i="26" r="F35"/>
  <c i="1" r="BB88"/>
  <c i="2" r="F38"/>
  <c i="1" r="BC56"/>
  <c r="BC55"/>
  <c r="AY55"/>
  <c i="17" r="F36"/>
  <c i="1" r="BA76"/>
  <c i="22" r="F36"/>
  <c i="1" r="BA83"/>
  <c i="25" r="F36"/>
  <c i="1" r="BC87"/>
  <c i="11" r="F38"/>
  <c i="1" r="BC68"/>
  <c i="24" r="J36"/>
  <c i="1" r="AW86"/>
  <c i="3" r="F36"/>
  <c i="1" r="BA58"/>
  <c i="14" r="F36"/>
  <c i="1" r="BA72"/>
  <c i="24" r="F37"/>
  <c i="1" r="BB86"/>
  <c i="5" r="F37"/>
  <c i="1" r="BB60"/>
  <c i="10" r="J36"/>
  <c i="1" r="AW67"/>
  <c i="15" r="F36"/>
  <c i="1" r="BA74"/>
  <c i="22" r="F38"/>
  <c i="1" r="BC83"/>
  <c i="26" r="J34"/>
  <c i="1" r="AW88"/>
  <c i="31" r="F35"/>
  <c i="1" r="BB95"/>
  <c i="4" r="F38"/>
  <c i="1" r="BC59"/>
  <c i="12" r="J36"/>
  <c i="1" r="AW70"/>
  <c i="21" r="F36"/>
  <c i="1" r="BA82"/>
  <c i="25" r="F34"/>
  <c i="1" r="BA87"/>
  <c i="25" r="F37"/>
  <c i="1" r="BD87"/>
  <c i="4" r="F37"/>
  <c i="1" r="BB59"/>
  <c i="8" r="F38"/>
  <c i="1" r="BC64"/>
  <c i="12" r="F37"/>
  <c i="1" r="BB70"/>
  <c i="16" r="F39"/>
  <c i="1" r="BD75"/>
  <c i="28" r="F39"/>
  <c i="1" r="BD91"/>
  <c i="13" r="F39"/>
  <c i="1" r="BD71"/>
  <c i="19" r="J36"/>
  <c i="1" r="AW79"/>
  <c i="23" r="F36"/>
  <c i="1" r="BA85"/>
  <c i="26" r="F36"/>
  <c i="1" r="BC88"/>
  <c i="28" r="J36"/>
  <c i="1" r="AW91"/>
  <c i="8" r="F39"/>
  <c i="1" r="BD64"/>
  <c i="11" r="F39"/>
  <c i="1" r="BD68"/>
  <c i="2" r="F36"/>
  <c i="1" r="BA56"/>
  <c r="BA55"/>
  <c r="AW55"/>
  <c i="16" r="F37"/>
  <c i="1" r="BB75"/>
  <c i="3" r="F37"/>
  <c i="1" r="BB58"/>
  <c i="18" r="F39"/>
  <c i="1" r="BD78"/>
  <c i="2" r="J36"/>
  <c i="1" r="AW56"/>
  <c i="7" r="F38"/>
  <c i="1" r="BC63"/>
  <c i="12" r="F36"/>
  <c i="1" r="BA70"/>
  <c i="10" r="F36"/>
  <c i="1" r="BA67"/>
  <c i="14" r="F39"/>
  <c i="1" r="BD72"/>
  <c i="22" r="J36"/>
  <c i="1" r="AW83"/>
  <c i="24" r="F36"/>
  <c i="1" r="BA86"/>
  <c i="30" r="F39"/>
  <c i="1" r="BB94"/>
  <c i="2" r="F37"/>
  <c i="1" r="BB56"/>
  <c r="BB55"/>
  <c i="11" r="F37"/>
  <c i="1" r="BB68"/>
  <c i="22" r="F37"/>
  <c i="1" r="BB83"/>
  <c i="27" r="F36"/>
  <c i="1" r="BA90"/>
  <c i="4" r="F36"/>
  <c i="1" r="BA59"/>
  <c i="14" r="F37"/>
  <c i="1" r="BB72"/>
  <c i="28" r="F36"/>
  <c i="1" r="BA91"/>
  <c i="5" r="J36"/>
  <c i="1" r="AW60"/>
  <c i="6" r="F39"/>
  <c i="1" r="BD62"/>
  <c i="23" r="F39"/>
  <c i="1" r="BD85"/>
  <c i="27" r="F38"/>
  <c i="1" r="BC90"/>
  <c i="11" r="F36"/>
  <c i="1" r="BA68"/>
  <c i="19" r="F39"/>
  <c i="1" r="BD79"/>
  <c i="28" r="F37"/>
  <c i="1" r="BB91"/>
  <c i="17" r="F39"/>
  <c i="1" r="BD76"/>
  <c i="9" r="F36"/>
  <c i="1" r="BA66"/>
  <c i="20" r="J36"/>
  <c i="1" r="AW81"/>
  <c i="27" r="J36"/>
  <c i="1" r="AW90"/>
  <c i="4" r="J36"/>
  <c i="1" r="AW59"/>
  <c i="5" r="F38"/>
  <c i="1" r="BC60"/>
  <c i="6" r="J36"/>
  <c i="1" r="AW62"/>
  <c i="20" r="F37"/>
  <c i="1" r="BB81"/>
  <c i="19" r="F36"/>
  <c i="1" r="BA79"/>
  <c i="23" r="F38"/>
  <c i="1" r="BC85"/>
  <c i="25" r="J34"/>
  <c i="1" r="AW87"/>
  <c i="29" r="F36"/>
  <c i="1" r="BA93"/>
  <c i="29" r="F39"/>
  <c i="1" r="BD93"/>
  <c i="23" r="J36"/>
  <c i="1" r="AW85"/>
  <c i="3" r="F39"/>
  <c i="1" r="BD58"/>
  <c i="29" r="J36"/>
  <c i="1" r="AW93"/>
  <c i="19" r="F37"/>
  <c i="1" r="BB79"/>
  <c i="24" r="F39"/>
  <c i="1" r="BD86"/>
  <c i="26" r="F37"/>
  <c i="1" r="BD88"/>
  <c i="7" r="F39"/>
  <c i="1" r="BD63"/>
  <c i="20" r="F39"/>
  <c i="1" r="BD81"/>
  <c i="21" r="F38"/>
  <c i="1" r="BC82"/>
  <c i="27" r="F39"/>
  <c i="1" r="BD90"/>
  <c i="10" r="F37"/>
  <c i="1" r="BB67"/>
  <c i="14" r="J36"/>
  <c i="1" r="AW72"/>
  <c i="25" r="F35"/>
  <c i="1" r="BB87"/>
  <c i="15" r="F38"/>
  <c i="1" r="BC74"/>
  <c i="15" r="F37"/>
  <c i="1" r="BB74"/>
  <c i="16" r="F36"/>
  <c i="1" r="BA75"/>
  <c i="20" r="F36"/>
  <c i="1" r="BA81"/>
  <c i="15" r="F39"/>
  <c i="1" r="BD74"/>
  <c i="26" r="F34"/>
  <c i="1" r="BA88"/>
  <c i="29" r="F38"/>
  <c i="1" r="BC93"/>
  <c i="4" r="F39"/>
  <c i="1" r="BD59"/>
  <c i="7" r="F37"/>
  <c i="1" r="BB63"/>
  <c i="19" r="F38"/>
  <c i="1" r="BC79"/>
  <c i="24" r="F38"/>
  <c i="1" r="BC86"/>
  <c i="30" r="F41"/>
  <c i="1" r="BD94"/>
  <c i="8" r="J36"/>
  <c i="1" r="AW64"/>
  <c i="18" r="F38"/>
  <c i="1" r="BC78"/>
  <c i="8" r="F36"/>
  <c i="1" r="BA64"/>
  <c i="9" r="F37"/>
  <c i="1" r="BB66"/>
  <c i="17" r="F37"/>
  <c i="1" r="BB76"/>
  <c i="27" r="F37"/>
  <c i="1" r="BB90"/>
  <c i="8" r="F37"/>
  <c i="1" r="BB64"/>
  <c i="30" r="J38"/>
  <c i="1" r="AW94"/>
  <c i="9" r="J36"/>
  <c i="1" r="AW66"/>
  <c i="13" r="F38"/>
  <c i="1" r="BC71"/>
  <c i="16" r="F38"/>
  <c i="1" r="BC75"/>
  <c i="21" r="F37"/>
  <c i="1" r="BB82"/>
  <c i="30" r="F38"/>
  <c i="1" r="BA94"/>
  <c i="5" r="F39"/>
  <c i="1" r="BD60"/>
  <c i="13" r="J36"/>
  <c i="1" r="AW71"/>
  <c i="18" r="J36"/>
  <c i="1" r="AW78"/>
  <c i="11" r="J36"/>
  <c i="1" r="AW68"/>
  <c i="15" r="J36"/>
  <c i="1" r="AW74"/>
  <c i="21" r="F39"/>
  <c i="1" r="BD82"/>
  <c i="23" r="F37"/>
  <c i="1" r="BB85"/>
  <c i="30" r="F40"/>
  <c i="1" r="BC94"/>
  <c i="2" r="F39"/>
  <c i="1" r="BD56"/>
  <c r="BD55"/>
  <c i="10" r="F39"/>
  <c i="1" r="BD67"/>
  <c i="18" r="F37"/>
  <c i="1" r="BB78"/>
  <c i="31" r="F34"/>
  <c i="1" r="BA95"/>
  <c i="31" r="F36"/>
  <c i="1" r="BC95"/>
  <c i="6" r="F37"/>
  <c i="1" r="BB62"/>
  <c i="9" r="F39"/>
  <c i="1" r="BD66"/>
  <c i="13" r="F36"/>
  <c i="1" r="BA71"/>
  <c i="18" r="F36"/>
  <c i="1" r="BA78"/>
  <c i="22" r="F39"/>
  <c i="1" r="BD83"/>
  <c i="31" r="F37"/>
  <c i="1" r="BD95"/>
  <c i="7" r="J36"/>
  <c i="1" r="AW63"/>
  <c i="12" r="F38"/>
  <c i="1" r="BC70"/>
  <c i="13" r="F37"/>
  <c i="1" r="BB71"/>
  <c i="20" r="F38"/>
  <c i="1" r="BC81"/>
  <c i="17" r="F38"/>
  <c i="1" r="BC76"/>
  <c i="3" r="J36"/>
  <c i="1" r="AW58"/>
  <c i="7" r="F36"/>
  <c i="1" r="BA63"/>
  <c i="9" r="F38"/>
  <c i="1" r="BC66"/>
  <c r="AS89"/>
  <c i="26" l="1" r="T83"/>
  <c r="R83"/>
  <c i="3" r="T208"/>
  <c i="23" r="T92"/>
  <c r="T91"/>
  <c i="22" r="P90"/>
  <c i="1" r="AU83"/>
  <c i="15" r="R104"/>
  <c i="14" r="R123"/>
  <c i="5" r="T90"/>
  <c i="3" r="P208"/>
  <c r="R104"/>
  <c i="2" r="BK121"/>
  <c r="J121"/>
  <c r="J68"/>
  <c i="28" r="T92"/>
  <c r="T91"/>
  <c i="25" r="R89"/>
  <c r="R88"/>
  <c i="16" r="P89"/>
  <c i="1" r="AU75"/>
  <c i="14" r="R94"/>
  <c i="12" r="BK104"/>
  <c r="J104"/>
  <c r="J64"/>
  <c i="11" r="R124"/>
  <c i="9" r="T215"/>
  <c r="P104"/>
  <c i="6" r="T378"/>
  <c i="3" r="R208"/>
  <c r="BK104"/>
  <c r="J104"/>
  <c r="J64"/>
  <c i="2" r="R121"/>
  <c i="27" r="R92"/>
  <c r="R91"/>
  <c i="11" r="T124"/>
  <c r="T95"/>
  <c i="2" r="BK93"/>
  <c r="J93"/>
  <c r="J64"/>
  <c i="20" r="T229"/>
  <c i="18" r="R97"/>
  <c i="16" r="R89"/>
  <c i="15" r="R223"/>
  <c r="T104"/>
  <c i="11" r="BK124"/>
  <c r="J124"/>
  <c r="J67"/>
  <c i="9" r="T104"/>
  <c r="T103"/>
  <c i="2" r="T93"/>
  <c r="T92"/>
  <c i="27" r="P92"/>
  <c r="P91"/>
  <c i="1" r="AU90"/>
  <c i="21" r="T90"/>
  <c i="20" r="R105"/>
  <c i="14" r="BK95"/>
  <c i="15" r="T223"/>
  <c i="8" r="BK91"/>
  <c r="J91"/>
  <c r="J64"/>
  <c i="7" r="P88"/>
  <c i="1" r="AU63"/>
  <c i="6" r="P101"/>
  <c i="5" r="BK91"/>
  <c r="J91"/>
  <c r="J64"/>
  <c i="4" r="T89"/>
  <c i="24" r="BK88"/>
  <c r="J88"/>
  <c i="23" r="R92"/>
  <c r="R91"/>
  <c i="13" r="T89"/>
  <c i="12" r="T211"/>
  <c r="T103"/>
  <c r="R104"/>
  <c i="11" r="R95"/>
  <c i="8" r="T90"/>
  <c i="7" r="T88"/>
  <c i="6" r="R378"/>
  <c r="R100"/>
  <c i="28" r="R92"/>
  <c r="R91"/>
  <c i="17" r="T134"/>
  <c r="T95"/>
  <c i="15" r="P223"/>
  <c i="11" r="P124"/>
  <c i="9" r="R215"/>
  <c r="R104"/>
  <c i="6" r="P378"/>
  <c r="T101"/>
  <c r="T100"/>
  <c i="4" r="P89"/>
  <c i="1" r="AU59"/>
  <c i="23" r="P92"/>
  <c r="P91"/>
  <c i="1" r="AU85"/>
  <c i="20" r="R229"/>
  <c r="T105"/>
  <c r="T104"/>
  <c i="17" r="R134"/>
  <c i="14" r="P123"/>
  <c i="13" r="P89"/>
  <c i="1" r="AU71"/>
  <c i="12" r="P211"/>
  <c i="2" r="P93"/>
  <c r="P92"/>
  <c i="1" r="AU56"/>
  <c i="18" r="P173"/>
  <c i="14" r="P94"/>
  <c i="1" r="AU72"/>
  <c i="12" r="R211"/>
  <c i="9" r="P215"/>
  <c i="3" r="T104"/>
  <c r="T103"/>
  <c i="2" r="R93"/>
  <c r="R92"/>
  <c i="27" r="BK92"/>
  <c r="J92"/>
  <c r="J64"/>
  <c i="17" r="P134"/>
  <c r="P95"/>
  <c i="1" r="AU76"/>
  <c i="14" r="T123"/>
  <c r="T94"/>
  <c i="9" r="BK215"/>
  <c r="J215"/>
  <c r="J71"/>
  <c i="5" r="R90"/>
  <c i="3" r="P104"/>
  <c r="P103"/>
  <c i="1" r="AU58"/>
  <c i="25" r="P89"/>
  <c r="P88"/>
  <c i="1" r="AU87"/>
  <c i="21" r="P90"/>
  <c i="1" r="AU82"/>
  <c i="20" r="P229"/>
  <c r="P104"/>
  <c i="1" r="AU81"/>
  <c i="18" r="R173"/>
  <c r="BK97"/>
  <c r="J97"/>
  <c r="J64"/>
  <c i="12" r="P104"/>
  <c r="P103"/>
  <c i="1" r="AU70"/>
  <c i="27" r="T92"/>
  <c r="T91"/>
  <c i="22" r="BK91"/>
  <c i="18" r="T173"/>
  <c r="T96"/>
  <c r="P97"/>
  <c r="P96"/>
  <c i="1" r="AU78"/>
  <c i="17" r="R95"/>
  <c i="15" r="P104"/>
  <c r="P103"/>
  <c i="1" r="AU74"/>
  <c i="11" r="P95"/>
  <c i="1" r="AU68"/>
  <c i="10" r="T89"/>
  <c i="3" r="J105"/>
  <c r="J65"/>
  <c r="BK208"/>
  <c r="J208"/>
  <c r="J71"/>
  <c i="4" r="BK89"/>
  <c r="J89"/>
  <c i="5" r="J92"/>
  <c r="J65"/>
  <c r="J119"/>
  <c r="J68"/>
  <c i="6" r="BK101"/>
  <c r="J101"/>
  <c r="J64"/>
  <c r="BK378"/>
  <c r="J378"/>
  <c r="J71"/>
  <c i="7" r="BK88"/>
  <c r="J88"/>
  <c i="8" r="J92"/>
  <c r="J65"/>
  <c r="BK118"/>
  <c r="J118"/>
  <c r="J67"/>
  <c i="10" r="BK89"/>
  <c r="J89"/>
  <c i="12" r="J105"/>
  <c r="J65"/>
  <c r="BK211"/>
  <c r="J211"/>
  <c r="J71"/>
  <c i="15" r="BK223"/>
  <c r="J223"/>
  <c r="J71"/>
  <c i="16" r="BK89"/>
  <c r="J89"/>
  <c r="J63"/>
  <c i="17" r="BK134"/>
  <c r="J134"/>
  <c r="J67"/>
  <c i="18" r="BK173"/>
  <c r="J173"/>
  <c r="J69"/>
  <c i="19" r="BK88"/>
  <c r="J88"/>
  <c i="20" r="BK105"/>
  <c r="J105"/>
  <c r="J64"/>
  <c i="22" r="J92"/>
  <c r="J65"/>
  <c i="25" r="BK89"/>
  <c r="J89"/>
  <c r="J60"/>
  <c i="28" r="BK92"/>
  <c r="BK91"/>
  <c r="J91"/>
  <c r="J63"/>
  <c i="29" r="BK89"/>
  <c r="BK88"/>
  <c r="J88"/>
  <c r="J63"/>
  <c i="2" r="J94"/>
  <c r="J65"/>
  <c r="J122"/>
  <c r="J69"/>
  <c i="14" r="J96"/>
  <c r="J65"/>
  <c r="BK123"/>
  <c r="J123"/>
  <c r="J67"/>
  <c i="18" r="J98"/>
  <c r="J65"/>
  <c i="20" r="BK229"/>
  <c r="J229"/>
  <c r="J71"/>
  <c i="22" r="BK118"/>
  <c r="J118"/>
  <c r="J67"/>
  <c i="23" r="BK92"/>
  <c r="J92"/>
  <c r="J64"/>
  <c i="26" r="BK83"/>
  <c r="J83"/>
  <c r="J59"/>
  <c i="30" r="BK95"/>
  <c r="J95"/>
  <c r="J68"/>
  <c i="31" r="BK84"/>
  <c r="BK83"/>
  <c r="J83"/>
  <c r="J59"/>
  <c i="9" r="BK104"/>
  <c r="BK103"/>
  <c r="J103"/>
  <c r="J216"/>
  <c r="J72"/>
  <c i="11" r="BK96"/>
  <c r="BK95"/>
  <c r="J95"/>
  <c r="J125"/>
  <c r="J68"/>
  <c i="13" r="BK89"/>
  <c r="J89"/>
  <c i="15" r="BK104"/>
  <c r="BK103"/>
  <c r="J103"/>
  <c i="17" r="BK96"/>
  <c r="J96"/>
  <c r="J64"/>
  <c i="21" r="BK90"/>
  <c r="J90"/>
  <c r="J63"/>
  <c i="24" r="J89"/>
  <c r="J64"/>
  <c i="25" r="BK286"/>
  <c r="J286"/>
  <c r="J67"/>
  <c i="27" r="J93"/>
  <c r="J65"/>
  <c i="11" r="J32"/>
  <c i="1" r="AG68"/>
  <c i="4" r="F35"/>
  <c i="1" r="AZ59"/>
  <c i="20" r="J35"/>
  <c i="1" r="AV81"/>
  <c r="AT81"/>
  <c i="27" r="J35"/>
  <c i="1" r="AV90"/>
  <c r="AT90"/>
  <c r="BC57"/>
  <c r="AY57"/>
  <c r="BA69"/>
  <c r="AW69"/>
  <c r="BD92"/>
  <c i="10" r="J35"/>
  <c i="1" r="AV67"/>
  <c r="AT67"/>
  <c i="17" r="J35"/>
  <c i="1" r="AV76"/>
  <c r="AT76"/>
  <c i="9" r="J35"/>
  <c i="1" r="AV66"/>
  <c r="AT66"/>
  <c i="4" r="J32"/>
  <c i="1" r="AG59"/>
  <c i="7" r="J32"/>
  <c i="1" r="AG63"/>
  <c i="19" r="J32"/>
  <c i="1" r="AG79"/>
  <c r="BD57"/>
  <c r="BC73"/>
  <c r="AY73"/>
  <c r="BA84"/>
  <c r="AW84"/>
  <c i="6" r="J35"/>
  <c i="1" r="AV62"/>
  <c r="AT62"/>
  <c i="29" r="F35"/>
  <c i="1" r="AZ93"/>
  <c r="BB65"/>
  <c r="AX65"/>
  <c r="BB84"/>
  <c r="AX84"/>
  <c i="11" r="J35"/>
  <c i="1" r="AV68"/>
  <c r="AT68"/>
  <c i="31" r="J33"/>
  <c i="1" r="AV95"/>
  <c r="AT95"/>
  <c r="BB80"/>
  <c r="AX80"/>
  <c i="17" r="F35"/>
  <c i="1" r="AZ76"/>
  <c i="24" r="J32"/>
  <c i="1" r="AG86"/>
  <c r="AU84"/>
  <c i="10" r="J32"/>
  <c i="1" r="AG67"/>
  <c r="AN67"/>
  <c i="9" r="J32"/>
  <c i="1" r="AG66"/>
  <c r="AN66"/>
  <c r="BA65"/>
  <c r="AW65"/>
  <c i="12" r="J35"/>
  <c i="1" r="AV70"/>
  <c r="AT70"/>
  <c r="BA80"/>
  <c r="AW80"/>
  <c i="16" r="F35"/>
  <c i="1" r="AZ75"/>
  <c i="28" r="J35"/>
  <c i="1" r="AV91"/>
  <c r="AT91"/>
  <c i="20" r="F35"/>
  <c i="1" r="AZ81"/>
  <c i="24" r="J35"/>
  <c i="1" r="AV86"/>
  <c r="AT86"/>
  <c r="BB61"/>
  <c r="AX61"/>
  <c r="BA77"/>
  <c r="AW77"/>
  <c i="5" r="F35"/>
  <c i="1" r="AZ60"/>
  <c i="11" r="F35"/>
  <c i="1" r="AZ68"/>
  <c r="BD69"/>
  <c r="BC77"/>
  <c r="AY77"/>
  <c r="BC84"/>
  <c r="AY84"/>
  <c i="10" r="F35"/>
  <c i="1" r="AZ67"/>
  <c i="23" r="F35"/>
  <c i="1" r="AZ85"/>
  <c i="21" r="J35"/>
  <c i="1" r="AV82"/>
  <c r="AT82"/>
  <c i="8" r="F35"/>
  <c i="1" r="AZ64"/>
  <c i="29" r="J35"/>
  <c i="1" r="AV93"/>
  <c r="AT93"/>
  <c r="BA57"/>
  <c r="AW57"/>
  <c r="BA73"/>
  <c r="AW73"/>
  <c i="5" r="J35"/>
  <c i="1" r="AV60"/>
  <c r="AT60"/>
  <c i="23" r="J35"/>
  <c i="1" r="AV85"/>
  <c r="AT85"/>
  <c r="BB57"/>
  <c r="AX57"/>
  <c r="BD65"/>
  <c i="3" r="F35"/>
  <c i="1" r="AZ58"/>
  <c i="14" r="J35"/>
  <c i="1" r="AV72"/>
  <c r="AT72"/>
  <c i="8" r="J35"/>
  <c i="1" r="AV64"/>
  <c r="AT64"/>
  <c i="16" r="J35"/>
  <c i="1" r="AV75"/>
  <c r="AT75"/>
  <c i="18" r="J35"/>
  <c i="1" r="AV78"/>
  <c r="AT78"/>
  <c i="25" r="F33"/>
  <c i="1" r="AZ87"/>
  <c r="BC69"/>
  <c r="AY69"/>
  <c i="14" r="F35"/>
  <c i="1" r="AZ72"/>
  <c r="AU55"/>
  <c r="AU77"/>
  <c i="13" r="J32"/>
  <c i="1" r="AG71"/>
  <c r="BC61"/>
  <c r="AY61"/>
  <c r="BD77"/>
  <c r="BB92"/>
  <c r="AX92"/>
  <c i="9" r="F35"/>
  <c i="1" r="AZ66"/>
  <c i="18" r="F35"/>
  <c i="1" r="AZ78"/>
  <c i="26" r="F33"/>
  <c i="1" r="AZ88"/>
  <c i="15" r="F35"/>
  <c i="1" r="AZ74"/>
  <c i="13" r="F35"/>
  <c i="1" r="AZ71"/>
  <c r="BA61"/>
  <c r="AW61"/>
  <c r="AU92"/>
  <c i="22" r="J35"/>
  <c i="1" r="AV83"/>
  <c r="AT83"/>
  <c i="15" r="J32"/>
  <c i="1" r="AG74"/>
  <c r="BD80"/>
  <c i="30" r="F37"/>
  <c i="1" r="AZ94"/>
  <c r="BD73"/>
  <c i="3" r="J35"/>
  <c i="1" r="AV58"/>
  <c r="AT58"/>
  <c i="21" r="F35"/>
  <c i="1" r="AZ82"/>
  <c i="25" r="J33"/>
  <c i="1" r="AV87"/>
  <c r="AT87"/>
  <c r="AX55"/>
  <c i="7" r="J35"/>
  <c i="1" r="AV63"/>
  <c r="AT63"/>
  <c i="27" r="F35"/>
  <c i="1" r="AZ90"/>
  <c r="BC92"/>
  <c r="AY92"/>
  <c i="6" r="F35"/>
  <c i="1" r="AZ62"/>
  <c i="30" r="J37"/>
  <c i="1" r="AV94"/>
  <c r="AT94"/>
  <c r="BD61"/>
  <c r="BB69"/>
  <c r="AX69"/>
  <c r="BC80"/>
  <c r="AY80"/>
  <c i="2" r="F35"/>
  <c i="1" r="AZ56"/>
  <c r="AZ55"/>
  <c r="AV55"/>
  <c r="AT55"/>
  <c i="4" r="J35"/>
  <c i="1" r="AV59"/>
  <c r="AT59"/>
  <c i="15" r="J35"/>
  <c i="1" r="AV74"/>
  <c r="AT74"/>
  <c i="19" r="J35"/>
  <c i="1" r="AV79"/>
  <c r="AT79"/>
  <c r="BB73"/>
  <c r="AX73"/>
  <c i="13" r="J35"/>
  <c i="1" r="AV71"/>
  <c r="AT71"/>
  <c i="28" r="F35"/>
  <c i="1" r="AZ91"/>
  <c r="AS54"/>
  <c i="2" r="J35"/>
  <c i="1" r="AV56"/>
  <c r="AT56"/>
  <c r="BC65"/>
  <c r="AY65"/>
  <c r="BD84"/>
  <c i="19" r="F35"/>
  <c i="1" r="AZ79"/>
  <c i="22" r="F35"/>
  <c i="1" r="AZ83"/>
  <c i="24" r="F35"/>
  <c i="1" r="AZ86"/>
  <c i="26" r="J33"/>
  <c i="1" r="AV88"/>
  <c r="AT88"/>
  <c i="31" r="F33"/>
  <c i="1" r="AZ95"/>
  <c r="BB77"/>
  <c r="AX77"/>
  <c r="BA92"/>
  <c r="AW92"/>
  <c i="7" r="F35"/>
  <c i="1" r="AZ63"/>
  <c i="12" r="F35"/>
  <c i="1" r="AZ70"/>
  <c i="22" l="1" r="BK90"/>
  <c r="J90"/>
  <c r="J63"/>
  <c i="3" r="R103"/>
  <c i="12" r="R103"/>
  <c i="18" r="R96"/>
  <c i="9" r="P103"/>
  <c i="1" r="AU66"/>
  <c i="9" r="R103"/>
  <c i="14" r="BK94"/>
  <c r="J94"/>
  <c r="J63"/>
  <c i="15" r="T103"/>
  <c r="R103"/>
  <c i="6" r="P100"/>
  <c i="1" r="AU62"/>
  <c i="20" r="R104"/>
  <c i="24" r="J41"/>
  <c i="4" r="J41"/>
  <c i="13" r="J41"/>
  <c i="15" r="J41"/>
  <c i="7" r="J41"/>
  <c i="9" r="J41"/>
  <c i="10" r="J41"/>
  <c i="19" r="J41"/>
  <c i="11" r="J41"/>
  <c i="5" r="BK90"/>
  <c r="J90"/>
  <c r="J63"/>
  <c i="6" r="BK100"/>
  <c r="J100"/>
  <c r="J63"/>
  <c i="11" r="J63"/>
  <c i="17" r="BK95"/>
  <c r="J95"/>
  <c i="19" r="J63"/>
  <c i="20" r="BK104"/>
  <c r="J104"/>
  <c r="J63"/>
  <c i="23" r="BK91"/>
  <c r="J91"/>
  <c i="31" r="J84"/>
  <c r="J60"/>
  <c i="2" r="BK92"/>
  <c r="J92"/>
  <c r="J63"/>
  <c i="3" r="BK103"/>
  <c r="J103"/>
  <c r="J63"/>
  <c i="7" r="J63"/>
  <c i="8" r="BK90"/>
  <c r="J90"/>
  <c r="J63"/>
  <c i="9" r="J104"/>
  <c r="J64"/>
  <c i="11" r="J96"/>
  <c r="J64"/>
  <c i="12" r="BK103"/>
  <c r="J103"/>
  <c i="13" r="J63"/>
  <c i="15" r="J63"/>
  <c r="J104"/>
  <c r="J64"/>
  <c i="18" r="BK96"/>
  <c r="J96"/>
  <c i="22" r="J91"/>
  <c r="J64"/>
  <c i="24" r="J63"/>
  <c i="25" r="BK88"/>
  <c r="J88"/>
  <c r="J59"/>
  <c i="28" r="J92"/>
  <c r="J64"/>
  <c i="29" r="J89"/>
  <c r="J64"/>
  <c i="30" r="BK94"/>
  <c r="J94"/>
  <c r="J67"/>
  <c i="4" r="J63"/>
  <c i="9" r="J63"/>
  <c i="10" r="J63"/>
  <c i="14" r="J95"/>
  <c r="J64"/>
  <c i="27" r="BK91"/>
  <c r="J91"/>
  <c r="J63"/>
  <c i="1" r="AN68"/>
  <c r="AN71"/>
  <c r="AN79"/>
  <c r="AN59"/>
  <c r="AN63"/>
  <c r="AN86"/>
  <c r="AN74"/>
  <c r="BA89"/>
  <c r="AW89"/>
  <c r="AZ69"/>
  <c r="AV69"/>
  <c r="AT69"/>
  <c i="18" r="J32"/>
  <c i="1" r="AG78"/>
  <c r="AN78"/>
  <c r="AZ84"/>
  <c r="AV84"/>
  <c r="AT84"/>
  <c i="29" r="J32"/>
  <c i="1" r="AG93"/>
  <c r="AN93"/>
  <c r="AZ92"/>
  <c r="AV92"/>
  <c r="AT92"/>
  <c i="16" r="J32"/>
  <c i="1" r="AG75"/>
  <c r="AN75"/>
  <c r="AZ77"/>
  <c r="AV77"/>
  <c r="AT77"/>
  <c r="BC89"/>
  <c r="AY89"/>
  <c r="AU65"/>
  <c i="17" r="J32"/>
  <c i="1" r="AG76"/>
  <c r="AN76"/>
  <c i="12" r="J32"/>
  <c i="1" r="AG70"/>
  <c r="AN70"/>
  <c r="AG65"/>
  <c i="26" r="J30"/>
  <c i="1" r="AG88"/>
  <c r="AN88"/>
  <c r="AU80"/>
  <c r="AZ80"/>
  <c r="AV80"/>
  <c r="AT80"/>
  <c i="23" r="J32"/>
  <c i="1" r="AG85"/>
  <c r="AN85"/>
  <c r="BD89"/>
  <c r="BB89"/>
  <c r="AX89"/>
  <c r="AU69"/>
  <c r="AZ65"/>
  <c r="AV65"/>
  <c r="AT65"/>
  <c i="31" r="J30"/>
  <c i="1" r="AG95"/>
  <c r="AN95"/>
  <c r="AZ57"/>
  <c r="AV57"/>
  <c r="AT57"/>
  <c r="AZ61"/>
  <c r="AV61"/>
  <c r="AT61"/>
  <c r="AZ73"/>
  <c r="AV73"/>
  <c r="AT73"/>
  <c i="28" r="J32"/>
  <c i="1" r="AG91"/>
  <c r="AN91"/>
  <c r="AU61"/>
  <c i="21" r="J32"/>
  <c i="1" r="AG82"/>
  <c r="AN82"/>
  <c r="AU89"/>
  <c r="AU57"/>
  <c r="AU73"/>
  <c i="12" l="1" r="J41"/>
  <c r="J63"/>
  <c i="16" r="J41"/>
  <c i="23" r="J63"/>
  <c i="17" r="J63"/>
  <c i="18" r="J63"/>
  <c i="23" r="J41"/>
  <c i="29" r="J41"/>
  <c i="31" r="J39"/>
  <c i="17" r="J41"/>
  <c i="26" r="J39"/>
  <c i="18" r="J41"/>
  <c i="21" r="J41"/>
  <c i="28" r="J41"/>
  <c i="1" r="AN65"/>
  <c r="BD54"/>
  <c r="W33"/>
  <c r="AZ89"/>
  <c r="AV89"/>
  <c r="AT89"/>
  <c i="6" r="J32"/>
  <c i="1" r="AG62"/>
  <c r="AN62"/>
  <c i="5" r="J32"/>
  <c i="1" r="AG60"/>
  <c r="AN60"/>
  <c i="2" r="J32"/>
  <c i="1" r="AG56"/>
  <c r="AG55"/>
  <c r="AN55"/>
  <c i="3" r="J32"/>
  <c i="1" r="AG58"/>
  <c r="AN58"/>
  <c i="25" r="J30"/>
  <c i="1" r="AG87"/>
  <c r="AN87"/>
  <c i="14" r="J32"/>
  <c i="1" r="AG72"/>
  <c r="AN72"/>
  <c r="AG73"/>
  <c r="AN73"/>
  <c r="AU54"/>
  <c r="AG84"/>
  <c r="AN84"/>
  <c r="AG77"/>
  <c r="AN77"/>
  <c i="27" r="J32"/>
  <c i="1" r="AG90"/>
  <c i="22" r="J32"/>
  <c i="1" r="AG83"/>
  <c r="AN83"/>
  <c i="8" r="J32"/>
  <c i="1" r="AG64"/>
  <c r="AN64"/>
  <c i="20" r="J32"/>
  <c i="1" r="AG81"/>
  <c r="AN81"/>
  <c i="30" r="J34"/>
  <c i="1" r="AG94"/>
  <c r="AN94"/>
  <c r="BA54"/>
  <c r="AW54"/>
  <c r="AK30"/>
  <c r="BB54"/>
  <c r="W31"/>
  <c r="BC54"/>
  <c r="AY54"/>
  <c l="1" r="AN56"/>
  <c r="AN90"/>
  <c i="8" r="J41"/>
  <c i="25" r="J39"/>
  <c i="2" r="J41"/>
  <c i="22" r="J41"/>
  <c i="3" r="J41"/>
  <c i="5" r="J41"/>
  <c i="14" r="J41"/>
  <c i="20" r="J41"/>
  <c i="6" r="J41"/>
  <c i="27" r="J41"/>
  <c i="30" r="J43"/>
  <c i="1" r="AG69"/>
  <c r="AN69"/>
  <c r="AX54"/>
  <c r="AG57"/>
  <c r="AN57"/>
  <c r="AG80"/>
  <c r="AN80"/>
  <c r="AG92"/>
  <c r="AN92"/>
  <c r="W30"/>
  <c r="AG61"/>
  <c r="AN61"/>
  <c r="AZ54"/>
  <c r="W29"/>
  <c r="W32"/>
  <c l="1" r="AG89"/>
  <c r="AN89"/>
  <c r="AV54"/>
  <c r="AK29"/>
  <c l="1" r="AG54"/>
  <c r="AK26"/>
  <c r="AK35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<sst xmlns="http://schemas.openxmlformats.org/spreadsheetml/2006/main">
  <si>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</si>
  <si>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</si>
  <si>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</si>
  <si>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</si>
  <si>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</si>
  <si>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{241360bd-6319-4dad-889e-c9733e4e0fe6}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</si>
  <si>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</si>
  <si>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</si>
  <si>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</si>
  <si>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</si>
  <si>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</si>
  <si>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</si>
  <si>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</si>
  <si>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</si>
  <si>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25-063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</si>
  <si>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</si>
  <si>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</si>
  <si>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Koncepční dořešení lokality Loděnice v parku B.Němcové</t>
  </si>
  <si>
    <t>KSO:</t>
  </si>
  <si>
    <t/>
  </si>
  <si>
    <t>CC-CZ:</t>
  </si>
  <si>
    <t>Místo:</t>
  </si>
  <si>
    <t>Karviná</t>
  </si>
  <si>
    <t>Datum:</t>
  </si>
  <si>
    <t>22. 1. 2026</t>
  </si>
  <si>
    <t>Zadavatel:</t>
  </si>
  <si>
    <t>IČ:</t>
  </si>
  <si>
    <t>Statutární město Karviná</t>
  </si>
  <si>
    <t>DIČ:</t>
  </si>
  <si>
    <t>Účastník:</t>
  </si>
  <si>
    <t>Vyplň údaj</t>
  </si>
  <si>
    <t>Projektant:</t>
  </si>
  <si>
    <t>POLYCHROME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</si>
  <si>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</si>
  <si>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</si>
  <si>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</si>
  <si>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</si>
  <si>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Tento rozpočet byl vypracován na základě stavební dokumentace datované k 12/25, ve fázi DPS. Při oceňování slepého rozpočtu či jiných prací spojených s tímto rozpočtem je důležité provést důkladnou kontrolu._x000d_
Je zodpovědností dodavatele, aby se před odevzdáním nabídkové ceny důkladně seznámil s veškerými podklady a případné nejasnosti nebo nesrovnalosti bezodkladně konzultoval s objednatelem či projektantem.  Veškeré práce a materiály potřebné pro kompletní a dokonalé provedení díla musí být započteny v ceně jednotlivých položek rozpočtu, a to i v případě, že nejsou explicitně vypsány ve výkazu výměr. Dodavatel má za povinnost se obeznámit s aktuálním stavem stavby, okolí a specifiky realizace a příslušně tyto informace zahrnout do kalkulace ceny. Výkaz výměr a specifikace materiálů jsou orientační a v teoretické výměře. Skutečné množství a spotřeba materiálu, včetně prořezu a ztrát, budou reflektovány v jednotkových cenách dodavatelem. Výkaz tedy nenahrazuje projektovou dokumentaci a neslouží pro objednání prvků a zařízení. Počty a rozměry je vždy nutné ověřit na stavbě.  Veškeré ceny musí odpovídat rozsahu práce a materiálů, jak jsou uvedeny v projektové dokumentaci, přičemž případné odchylky od této dokumentace jsou zaznamenány v rozpočtu a komunikovány s objednatelem.  Je důležité, aby konečný výběr a specifikace viditelných prvků a zařízení byl schválen investorem a architektem před jejich objednáním, a v případě potřeby budou poskytnuty vzorky. Dodavatel potvrzuje, že jeho nabídková cena zahrnuje všechny nutné práce, materiály a služby pro kompletní a funkční dodání díla v souladu s legislativními požadavky a očekáváním investora, a že se smluvní cena nebude po odevzdání nabídky zvyšovat na základě dodatečných požadavků nebo nesrovnalostí, které byly či měly být zhotovitelem identifikovány při přípravě nabídky.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</si>
  <si>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</si>
  <si>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</si>
  <si>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</si>
  <si>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</si>
  <si>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</si>
  <si>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</si>
  <si>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</si>
  <si>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</si>
  <si>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</si>
  <si>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</si>
  <si>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</si>
  <si>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</si>
  <si>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</si>
  <si>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</si>
  <si>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</si>
  <si>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</si>
  <si>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</si>
  <si>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</si>
  <si>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</si>
  <si>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</si>
  <si>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</si>
  <si>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</si>
  <si>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</si>
  <si>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</si>
  <si>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</si>
  <si>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</si>
  <si>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</si>
  <si>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</si>
  <si>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</si>
  <si>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</si>
  <si>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</si>
  <si>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</si>
  <si>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</si>
  <si>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</si>
  <si>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</si>
  <si>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</si>
  <si>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</si>
  <si>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</si>
  <si>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</si>
  <si>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Molo</t>
  </si>
  <si>
    <t>STA</t>
  </si>
  <si>
    <t>1</t>
  </si>
  <si>
    <t>{f159fa52-f7eb-4131-856a-1bf8792bf836}</t>
  </si>
  <si>
    <t>2</t>
  </si>
  <si>
    <t>/</t>
  </si>
  <si>
    <t>D.1.1</t>
  </si>
  <si>
    <t>Stavební část</t>
  </si>
  <si>
    <t>Soupis</t>
  </si>
  <si>
    <t>{c488f4a1-776e-4e55-a5b8-e4a615196250}</t>
  </si>
  <si>
    <t>SO 02</t>
  </si>
  <si>
    <t>Sklad</t>
  </si>
  <si>
    <t>{4ba00c71-6e19-4db1-8446-8b70fae5692c}</t>
  </si>
  <si>
    <t>{390f4657-6256-4148-81ae-2215fdbb2080}</t>
  </si>
  <si>
    <t>D.1.2.5</t>
  </si>
  <si>
    <t>TPS silnoproud</t>
  </si>
  <si>
    <t>{ccb92878-e8ed-4219-81e5-e485fe372535}</t>
  </si>
  <si>
    <t>D.1.4.1</t>
  </si>
  <si>
    <t>ZTI</t>
  </si>
  <si>
    <t>{69306a07-e8f8-4a74-aa71-c3236e9ac0c7}</t>
  </si>
  <si>
    <t>SO 03</t>
  </si>
  <si>
    <t>Zastřešení</t>
  </si>
  <si>
    <t>{8d694c85-b829-4d19-987d-22fe0f576a34}</t>
  </si>
  <si>
    <t>{0efe871c-37b7-44be-9dff-89b4ac29df33}</t>
  </si>
  <si>
    <t xml:space="preserve"> TPS Silnoproud</t>
  </si>
  <si>
    <t>{f0e87798-b35c-42dc-94a4-f9aaac1cd657}</t>
  </si>
  <si>
    <t>{b5672eb4-d185-4b20-8a59-34ce6a0151b4}</t>
  </si>
  <si>
    <t>SO 04</t>
  </si>
  <si>
    <t>{ae2e611c-21a3-4906-8800-f121b08aebea}</t>
  </si>
  <si>
    <t>{d6f84685-b751-4bac-be58-07a51a235497}</t>
  </si>
  <si>
    <t>TPS Silnoproud</t>
  </si>
  <si>
    <t>{7ea99684-eda3-4627-bab6-913ba6c048ce}</t>
  </si>
  <si>
    <t>ZTI , ÚT</t>
  </si>
  <si>
    <t>{9a0ca511-5756-47cb-9551-1399adb61575}</t>
  </si>
  <si>
    <t>SO 05</t>
  </si>
  <si>
    <t>Bar</t>
  </si>
  <si>
    <t>{437cff2e-7836-492c-ab4f-c74b3c65437e}</t>
  </si>
  <si>
    <t>{8f64a419-fd47-4254-ad28-1ec53ffde41e}</t>
  </si>
  <si>
    <t>{66816b5f-7d01-484a-ac57-a40916ba7bec}</t>
  </si>
  <si>
    <t>{aa104340-ad29-4c83-aceb-bce245124597}</t>
  </si>
  <si>
    <t>SO 06</t>
  </si>
  <si>
    <t>Hygienické zázemí</t>
  </si>
  <si>
    <t>{2cd04b2a-6461-4568-930c-bab6dc0dce20}</t>
  </si>
  <si>
    <t>{dbf2eb0f-e6b6-4905-9d5c-a62038f71017}</t>
  </si>
  <si>
    <t>{d14bba63-b601-4f0f-9b87-063b2eb20d4f}</t>
  </si>
  <si>
    <t>{9f996007-da2d-4d51-bb7a-3f79889a9498}</t>
  </si>
  <si>
    <t>SO 07</t>
  </si>
  <si>
    <t>{a7acd914-41bf-4900-b62b-efef44633cd7}</t>
  </si>
  <si>
    <t>{7b2afd33-1d4d-45f2-98a7-8361fe19f760}</t>
  </si>
  <si>
    <t>{1d9713e1-0d20-403c-a6fb-3e058f157c01}</t>
  </si>
  <si>
    <t>SO 08</t>
  </si>
  <si>
    <t>{d518f9a1-4a36-42d0-84d6-3dbc9249d9c2}</t>
  </si>
  <si>
    <t>{b8bbbb64-c5a8-4331-8f0d-d9d1b84496e6}</t>
  </si>
  <si>
    <t>{d6e3600b-468b-4628-ab0d-79cae139fe1a}</t>
  </si>
  <si>
    <t>{b7342f3e-1639-463f-a6c6-54f336661093}</t>
  </si>
  <si>
    <t>SO 09</t>
  </si>
  <si>
    <t>Prostor pro mobilní WC</t>
  </si>
  <si>
    <t>{4a586d49-8951-4baa-b6a3-8c9fac0fd132}</t>
  </si>
  <si>
    <t>{b17c4152-92c8-49b4-9455-51cfa8f6cbba}</t>
  </si>
  <si>
    <t>{7a6ff612-c972-417d-8dea-b6fa5be5b5cd}</t>
  </si>
  <si>
    <t>SO 10</t>
  </si>
  <si>
    <t>Jímka, venkovní rozvody ZTI a dešťová kanalizace</t>
  </si>
  <si>
    <t>{f4764ac5-3e8e-4b23-87a6-f49f1e7258bf}</t>
  </si>
  <si>
    <t>SO 11</t>
  </si>
  <si>
    <t>Obratiště</t>
  </si>
  <si>
    <t>{01e7b618-46a5-4e34-9342-4770ac46759a}</t>
  </si>
  <si>
    <t>SO 12</t>
  </si>
  <si>
    <t>Úprava ploch</t>
  </si>
  <si>
    <t>{51e57a62-4134-49ab-a62a-d54e70d36a6f}</t>
  </si>
  <si>
    <t>12.1.</t>
  </si>
  <si>
    <t>Zpevněné plochy a mobiliář</t>
  </si>
  <si>
    <t>{63172ad6-74d8-460c-8435-055abcd42be8}</t>
  </si>
  <si>
    <t>12.2.</t>
  </si>
  <si>
    <t>Workoutové a dětské hřiště</t>
  </si>
  <si>
    <t>{aefbf987-9cf6-45ca-80e5-9b3c9b887865}</t>
  </si>
  <si>
    <t>12.3.</t>
  </si>
  <si>
    <t>Úprava zeleně</t>
  </si>
  <si>
    <t>{fadeeac4-41d1-4b59-be86-b665ebddcd34}</t>
  </si>
  <si>
    <t>3</t>
  </si>
  <si>
    <t>###NOINSERT###</t>
  </si>
  <si>
    <t>12.3.1</t>
  </si>
  <si>
    <t>Navazující rozvojová péče (5 let)</t>
  </si>
  <si>
    <t>{5edf5897-51e9-4f87-b9df-f42226dea90b}</t>
  </si>
  <si>
    <t>VON</t>
  </si>
  <si>
    <t>Vedlejší a ostatní náklady</t>
  </si>
  <si>
    <t>{161a1330-006d-4700-a466-0a4193af37b6}</t>
  </si>
  <si>
    <t>KRYCÍ LIST SOUPISU PRACÍ</t>
  </si>
  <si>
    <t>Objekt:</t>
  </si>
  <si>
    <t>SO 01 - Molo</t>
  </si>
  <si>
    <t>Soupis:</t>
  </si>
  <si>
    <t>D.1.1 - Stavební část</t>
  </si>
  <si>
    <t xml:space="preserve">Nejméně 70 % (hmotnostních) stavebního a demoličního odpadu neklasifikovaného jako nebezpečný ( s výjimkou v přírodě se vyskytujících materiálů uvedených v kategorii 17 05 04 v Evropském seznamu odpadů stanoveném rozhodnutím 2000/532/ES) vzniklého na staveništi je připraveno k opětovnému použití, recyklaci a k jiným druhům materiálového využití, včetně zásypů, při nichž jsou jiné materiály nahrazeny odpadem, v souladu s hierarchií způsobů nakládání s odpady a protokolem EU pro nakládání se stavebním a demoličním odpadem.  Na stavbě je omezován vznik odpadů v souladu s EU Construction and Demolition Waste Management Protocol a berou se do úvahy nejlepší dostupné techniky sloužící k odstranění nebezpečného odpadu a znovuvyužití materiálů. Dříve zmíněné je v souladu s odpadovou legislativou zejména zákonem č. 541/2020 Sb., o odpadech a navazujícími právními předpisy vyhláškou č. 273/2021 Sb., o podrobnostech nakládání s odpady a vyhláškou č. 8/2021 Sb., Katalogem odpadů, doplněné metodickým návodem pro řízení vzniku stavebních a demoličních odpadů a pro nakládání s nimi. 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</si>
  <si>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</si>
  <si>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</si>
  <si>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</si>
  <si>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</si>
  <si>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</si>
  <si>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2 - Zakládání</t>
  </si>
  <si>
    <t xml:space="preserve">    4 - Vodorovné konstrukce</t>
  </si>
  <si>
    <t xml:space="preserve">    998 - Přesun hmot</t>
  </si>
  <si>
    <t>PSV - Práce a dodávky PSV</t>
  </si>
  <si>
    <t xml:space="preserve">    762 - Konstrukce tesařské</t>
  </si>
  <si>
    <t xml:space="preserve">    783 - Dokončovací práce - nátěry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</si>
  <si>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</si>
  <si>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</si>
  <si>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</si>
  <si>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</si>
  <si>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</si>
  <si>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</si>
  <si>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</si>
  <si>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</si>
  <si>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</si>
  <si>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</si>
  <si>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</si>
  <si>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</si>
  <si>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Dodavatel</t>
  </si>
  <si>
    <t>Náklady soupisu celkem</t>
  </si>
  <si>
    <t>HSV</t>
  </si>
  <si>
    <t>Práce a dodávky HSV</t>
  </si>
  <si>
    <t>ROZPOCET</t>
  </si>
  <si>
    <t>Zakládání</t>
  </si>
  <si>
    <t>K</t>
  </si>
  <si>
    <t>232312111</t>
  </si>
  <si>
    <t>Opracování pilot ze dřeva průměru přes 120 mm</t>
  </si>
  <si>
    <t>m3</t>
  </si>
  <si>
    <t>CS ÚRS 2025 02</t>
  </si>
  <si>
    <t>4</t>
  </si>
  <si>
    <t>-955440421</t>
  </si>
  <si>
    <t>Online PSC</t>
  </si>
  <si>
    <t>https://podminky.urs.cz/item/CS_URS_2025_02/232312111</t>
  </si>
  <si>
    <t>232321121</t>
  </si>
  <si>
    <t>Zaražení nebo nastražení a zaberanění dřevěných kůlů nebo pilot svislých průměru přes 120 mm, na délku od 0 do 3 m</t>
  </si>
  <si>
    <t>m</t>
  </si>
  <si>
    <t>-1893759566</t>
  </si>
  <si>
    <t>https://podminky.urs.cz/item/CS_URS_2025_02/232321121</t>
  </si>
  <si>
    <t>VV</t>
  </si>
  <si>
    <t>"1T_04" 20*1,3</t>
  </si>
  <si>
    <t>M</t>
  </si>
  <si>
    <t>05217118R</t>
  </si>
  <si>
    <t xml:space="preserve">tyče dřevěné  D 160mm </t>
  </si>
  <si>
    <t>8</t>
  </si>
  <si>
    <t>1793662336</t>
  </si>
  <si>
    <t>20*1,3*3,14*0,08*0,08</t>
  </si>
  <si>
    <t>42412013R</t>
  </si>
  <si>
    <t>kotevní botka kruhová D 160</t>
  </si>
  <si>
    <t>kus</t>
  </si>
  <si>
    <t>1156650007</t>
  </si>
  <si>
    <t>Vodorovné konstrukce</t>
  </si>
  <si>
    <t>5</t>
  </si>
  <si>
    <t>430321515</t>
  </si>
  <si>
    <t>Schodišťové konstrukce a rampy z betonu železového (bez výztuže) stupně, schodnice, ramena, podesty s nosníky tř. C 20/25</t>
  </si>
  <si>
    <t>-1716118830</t>
  </si>
  <si>
    <t>https://podminky.urs.cz/item/CS_URS_2025_02/430321515</t>
  </si>
  <si>
    <t>0,3*0,656*7,12</t>
  </si>
  <si>
    <t>0,3*0,685*7,12</t>
  </si>
  <si>
    <t>1,08*0,4*7,12</t>
  </si>
  <si>
    <t>Součet</t>
  </si>
  <si>
    <t>6</t>
  </si>
  <si>
    <t>430361821</t>
  </si>
  <si>
    <t>Výztuž schodišťových konstrukcí a ramp stupňů, schodnic, ramen, podest s nosníky z betonářské oceli 10 505 (R) nebo BSt 500</t>
  </si>
  <si>
    <t>t</t>
  </si>
  <si>
    <t>2130032515</t>
  </si>
  <si>
    <t>https://podminky.urs.cz/item/CS_URS_2025_02/430361821</t>
  </si>
  <si>
    <t>7,12*30*0,001</t>
  </si>
  <si>
    <t>7</t>
  </si>
  <si>
    <t>431351121</t>
  </si>
  <si>
    <t>Bednění podest, podstupňových desek a ramp včetně podpěrné konstrukce výšky do 4 m půdorysně přímočarých zřízení</t>
  </si>
  <si>
    <t>m2</t>
  </si>
  <si>
    <t>1289678436</t>
  </si>
  <si>
    <t>https://podminky.urs.cz/item/CS_URS_2025_02/431351121</t>
  </si>
  <si>
    <t>(0,98+0,98)*7,12</t>
  </si>
  <si>
    <t>431351122</t>
  </si>
  <si>
    <t>Bednění podest, podstupňových desek a ramp včetně podpěrné konstrukce výšky do 4 m půdorysně přímočarých odstranění</t>
  </si>
  <si>
    <t>-1496679504</t>
  </si>
  <si>
    <t>https://podminky.urs.cz/item/CS_URS_2025_02/431351122</t>
  </si>
  <si>
    <t>998</t>
  </si>
  <si>
    <t>Přesun hmot</t>
  </si>
  <si>
    <t>9</t>
  </si>
  <si>
    <t>998003111</t>
  </si>
  <si>
    <t>Přesun hmot pro piloty, kůly, jehly, zápory, štětové nebo tabulové stěny ocelové nebo dřevěné, zřizované z terénu</t>
  </si>
  <si>
    <t>-1637645190</t>
  </si>
  <si>
    <t>https://podminky.urs.cz/item/CS_URS_2025_02/998003111</t>
  </si>
  <si>
    <t>PSV</t>
  </si>
  <si>
    <t>Práce a dodávky PSV</t>
  </si>
  <si>
    <t>762</t>
  </si>
  <si>
    <t>Konstrukce tesařské</t>
  </si>
  <si>
    <t>10</t>
  </si>
  <si>
    <t>762083122</t>
  </si>
  <si>
    <t>Impregnace řeziva máčením proti dřevokaznému hmyzu, houbám a plísním, třída ohrožení 3 a 4 (dřevo v exteriéru)</t>
  </si>
  <si>
    <t>16</t>
  </si>
  <si>
    <t>-832330392</t>
  </si>
  <si>
    <t>https://podminky.urs.cz/item/CS_URS_2025_02/762083122</t>
  </si>
  <si>
    <t>11</t>
  </si>
  <si>
    <t>762523108</t>
  </si>
  <si>
    <t>Položení podlah hoblovaných na sraz z fošen</t>
  </si>
  <si>
    <t>18979220</t>
  </si>
  <si>
    <t>https://podminky.urs.cz/item/CS_URS_2025_02/762523108</t>
  </si>
  <si>
    <t>1,12*3,2</t>
  </si>
  <si>
    <t>2,7*7,12</t>
  </si>
  <si>
    <t>6051102R</t>
  </si>
  <si>
    <t>řezivo jehličnaté středové smrk sibiřský tl 33-100mm dl 2-3,5m</t>
  </si>
  <si>
    <t>32</t>
  </si>
  <si>
    <t>-2054049803</t>
  </si>
  <si>
    <t>22,808*0,05</t>
  </si>
  <si>
    <t>1,14*1,2 'Přepočtené koeficientem množství</t>
  </si>
  <si>
    <t>13</t>
  </si>
  <si>
    <t>762713110</t>
  </si>
  <si>
    <t>Montáž prostorových vázaných konstrukcí z řeziva hraněného nebo polohraněného pomocí tesařských spojů průřezové plochy do 120 cm2</t>
  </si>
  <si>
    <t>-87712834</t>
  </si>
  <si>
    <t>https://podminky.urs.cz/item/CS_URS_2025_02/762713110</t>
  </si>
  <si>
    <t>"1T_01 80x140" 16*0,93</t>
  </si>
  <si>
    <t>14</t>
  </si>
  <si>
    <t>60512125</t>
  </si>
  <si>
    <t>hranol stavební řezivo průřezu do 120cm2 do dl 6m</t>
  </si>
  <si>
    <t>-105878545</t>
  </si>
  <si>
    <t>"1T_01 80x140" 16*0,93*0,08*0,14</t>
  </si>
  <si>
    <t>0,167*1,2 'Přepočtené koeficientem množství</t>
  </si>
  <si>
    <t>15</t>
  </si>
  <si>
    <t>762713120</t>
  </si>
  <si>
    <t>Montáž prostorových vázaných konstrukcí z řeziva hraněného nebo polohraněného pomocí tesařských spojů průřezové plochy přes 120 do 224 cm2</t>
  </si>
  <si>
    <t>-566423359</t>
  </si>
  <si>
    <t>https://podminky.urs.cz/item/CS_URS_2025_02/762713120</t>
  </si>
  <si>
    <t>"1T_02 120x200" 2*5,9</t>
  </si>
  <si>
    <t>"1T_03 120x200" 6*2,7</t>
  </si>
  <si>
    <t>60512130</t>
  </si>
  <si>
    <t>hranol stavební řezivo průřezu do 224cm2 do dl 6m</t>
  </si>
  <si>
    <t>801539042</t>
  </si>
  <si>
    <t>"1T_02 120x200" 2*5,9*0,12*0,2</t>
  </si>
  <si>
    <t>"1T_03 120x200" 6*2,7*0,12*0,2</t>
  </si>
  <si>
    <t>0,672*1,2 'Přepočtené koeficientem množství</t>
  </si>
  <si>
    <t>17</t>
  </si>
  <si>
    <t>762795000</t>
  </si>
  <si>
    <t>Spojovací prostředky prostorových vázaných konstrukcí hřebíky, svorníky, fixační prkna</t>
  </si>
  <si>
    <t>-1589774911</t>
  </si>
  <si>
    <t>https://podminky.urs.cz/item/CS_URS_2025_02/762795000</t>
  </si>
  <si>
    <t>0,2+0,806</t>
  </si>
  <si>
    <t>18</t>
  </si>
  <si>
    <t>998762101</t>
  </si>
  <si>
    <t>Přesun hmot pro konstrukce tesařské stanovený z hmotnosti přesunovaného materiálu vodorovná dopravní vzdálenost do 50 m základní v objektech výšky do 6 m</t>
  </si>
  <si>
    <t>1691825839</t>
  </si>
  <si>
    <t>https://podminky.urs.cz/item/CS_URS_2025_02/998762101</t>
  </si>
  <si>
    <t>783</t>
  </si>
  <si>
    <t>Dokončovací práce - nátěry</t>
  </si>
  <si>
    <t>19</t>
  </si>
  <si>
    <t>783201201</t>
  </si>
  <si>
    <t>Příprava podkladu tesařských konstrukcí před provedením nátěru broušení</t>
  </si>
  <si>
    <t>1598633710</t>
  </si>
  <si>
    <t>https://podminky.urs.cz/item/CS_URS_2025_02/783201201</t>
  </si>
  <si>
    <t>20</t>
  </si>
  <si>
    <t>783201401</t>
  </si>
  <si>
    <t>Příprava podkladu tesařských konstrukcí před provedením nátěru ometení</t>
  </si>
  <si>
    <t>-1876678126</t>
  </si>
  <si>
    <t>https://podminky.urs.cz/item/CS_URS_2025_02/783201401</t>
  </si>
  <si>
    <t>783213101</t>
  </si>
  <si>
    <t>Napouštěcí nátěr tesařských konstrukcí zabudovaných do konstrukce jednonásobný syntetický</t>
  </si>
  <si>
    <t>-754333491</t>
  </si>
  <si>
    <t>https://podminky.urs.cz/item/CS_URS_2025_02/783213101</t>
  </si>
  <si>
    <t>22</t>
  </si>
  <si>
    <t>783214101</t>
  </si>
  <si>
    <t>Základní nátěr tesařských konstrukcí jednonásobný syntetický</t>
  </si>
  <si>
    <t>1009144912</t>
  </si>
  <si>
    <t>https://podminky.urs.cz/item/CS_URS_2025_02/783214101</t>
  </si>
  <si>
    <t>23</t>
  </si>
  <si>
    <t>783217101</t>
  </si>
  <si>
    <t>Krycí nátěr tesařských konstrukcí jednonásobný syntetický</t>
  </si>
  <si>
    <t>1030107328</t>
  </si>
  <si>
    <t>https://podminky.urs.cz/item/CS_URS_2025_02/783217101</t>
  </si>
  <si>
    <t>22,808*2</t>
  </si>
  <si>
    <t>"1T_01 80x140" 16*0,93*(0,08+0,14+0,08+0,14)</t>
  </si>
  <si>
    <t>"1T_02 120x200" 2*5,9*(0,12+0,2+0,12+0,2)</t>
  </si>
  <si>
    <t>"1T_03 120x200" 6*2,7*(0,12+0,2+0,12+0,2)</t>
  </si>
  <si>
    <t>SO 02 - Sklad</t>
  </si>
  <si>
    <t xml:space="preserve">    1 - Zemní práce</t>
  </si>
  <si>
    <t xml:space="preserve">    3 - Svislé a kompletní konstrukce</t>
  </si>
  <si>
    <t xml:space="preserve">    6 - Úpravy povrchů, podlahy a osazování výplní</t>
  </si>
  <si>
    <t xml:space="preserve">    9 - Ostatní konstrukce a práce, bourání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</si>
  <si>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</si>
  <si>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</si>
  <si>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</si>
  <si>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</si>
  <si>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</si>
  <si>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</si>
  <si>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</si>
  <si>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777 - Podlahy lité</t>
  </si>
  <si>
    <t>Zemní práce</t>
  </si>
  <si>
    <t>115101201R</t>
  </si>
  <si>
    <t>Čerpání vody na dopravní výšku do 10 m s uvažovaným průměrným přítokem do 500 l/min</t>
  </si>
  <si>
    <t>kpl</t>
  </si>
  <si>
    <t>-484528335</t>
  </si>
  <si>
    <t>115101301</t>
  </si>
  <si>
    <t>Pohotovost záložní čerpací soupravy pro dopravní výšku do 10 m s uvažovaným průměrným přítokem do 500 l/min</t>
  </si>
  <si>
    <t>den</t>
  </si>
  <si>
    <t>-891376686</t>
  </si>
  <si>
    <t>https://podminky.urs.cz/item/CS_URS_2025_02/115101301</t>
  </si>
  <si>
    <t>121151103</t>
  </si>
  <si>
    <t>Sejmutí ornice strojně při souvislé ploše do 100 m2, tl. vrstvy do 200 mm</t>
  </si>
  <si>
    <t>682434497</t>
  </si>
  <si>
    <t>https://podminky.urs.cz/item/CS_URS_2025_02/121151103</t>
  </si>
  <si>
    <t>7,48*5,42</t>
  </si>
  <si>
    <t>131351100</t>
  </si>
  <si>
    <t>Hloubení nezapažených jam a zářezů strojně s urovnáním dna do předepsaného profilu a spádu v hornině třídy těžitelnosti II skupiny 4 do 20 m3</t>
  </si>
  <si>
    <t>398419021</t>
  </si>
  <si>
    <t>https://podminky.urs.cz/item/CS_URS_2025_02/131351100</t>
  </si>
  <si>
    <t>5,48*3,42*0,3</t>
  </si>
  <si>
    <t>132351101</t>
  </si>
  <si>
    <t>Hloubení nezapažených rýh šířky do 800 mm strojně s urovnáním dna do předepsaného profilu a spádu v hornině třídy těžitelnosti II skupiny 4 do 20 m3</t>
  </si>
  <si>
    <t>-1579431897</t>
  </si>
  <si>
    <t>https://podminky.urs.cz/item/CS_URS_2025_02/132351101</t>
  </si>
  <si>
    <t>(5,42+2,63+5,42+2,63)*0,5*0,55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</si>
  <si>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</si>
  <si>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</si>
  <si>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-2006307068</t>
  </si>
  <si>
    <t>https://podminky.urs.cz/item/CS_URS_2025_02/162751137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</si>
  <si>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</si>
  <si>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</si>
  <si>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-1231871890</t>
  </si>
  <si>
    <t>https://podminky.urs.cz/item/CS_URS_2025_02/162751139</t>
  </si>
  <si>
    <t>167151102</t>
  </si>
  <si>
    <t>Nakládání, skládání a překládání neulehlého výkopku nebo sypaniny strojně nakládání, množství do 100 m3, z horniny třídy těžitelnosti II, skupiny 4 a 5</t>
  </si>
  <si>
    <t>-384586798</t>
  </si>
  <si>
    <t>https://podminky.urs.cz/item/CS_URS_2025_02/167151102</t>
  </si>
  <si>
    <t>"ornice" 40,542*0,2</t>
  </si>
  <si>
    <t>"zemina" 5,622+4,428-1,005</t>
  </si>
  <si>
    <t>171201221</t>
  </si>
  <si>
    <t>Poplatek za uložení stavebního odpadu na skládce (skládkovné) zeminy a kamení zatříděného do Katalogu odpadů pod kódem 17 05 04</t>
  </si>
  <si>
    <t>1925410435</t>
  </si>
  <si>
    <t>https://podminky.urs.cz/item/CS_URS_2025_02/171201221</t>
  </si>
  <si>
    <t>17,153*1,7 'Přepočtené koeficientem množství</t>
  </si>
  <si>
    <t>171251201</t>
  </si>
  <si>
    <t>Uložení sypaniny na skládky nebo meziskládky bez hutnění s upravením uložené sypaniny do předepsaného tvaru</t>
  </si>
  <si>
    <t>2101504810</t>
  </si>
  <si>
    <t>https://podminky.urs.cz/item/CS_URS_2025_02/171251201</t>
  </si>
  <si>
    <t>174151101</t>
  </si>
  <si>
    <t>Zásyp sypaninou z jakékoliv horniny strojně s uložením výkopku ve vrstvách se zhutněním jam, šachet, rýh nebo kolem objektů v těchto vykopávkách</t>
  </si>
  <si>
    <t>-991209299</t>
  </si>
  <si>
    <t>https://podminky.urs.cz/item/CS_URS_2025_02/174151101</t>
  </si>
  <si>
    <t xml:space="preserve">ke zpětnému zásypu použito 10% objemu </t>
  </si>
  <si>
    <t>(5,622+4,428)*0,1</t>
  </si>
  <si>
    <t>181951114</t>
  </si>
  <si>
    <t>Úprava pláně vyrovnáním výškových rozdílů strojně v hornině třídy těžitelnosti II, skupiny 4 a 5 se zhutněním</t>
  </si>
  <si>
    <t>1326225834</t>
  </si>
  <si>
    <t>https://podminky.urs.cz/item/CS_URS_2025_02/181951114</t>
  </si>
  <si>
    <t>5,42*3,36</t>
  </si>
  <si>
    <t>271532212</t>
  </si>
  <si>
    <t>Podsyp pod základové konstrukce se zhutněním a urovnáním povrchu z kameniva hrubého, frakce 16 - 32 mm</t>
  </si>
  <si>
    <t>-1219504590</t>
  </si>
  <si>
    <t>https://podminky.urs.cz/item/CS_URS_2025_02/271532212</t>
  </si>
  <si>
    <t>4,63*2,63*0,25</t>
  </si>
  <si>
    <t>273321411</t>
  </si>
  <si>
    <t>Základy z betonu železového (bez výztuže) desky z betonu bez zvláštních nároků na prostředí tř. C 20/25</t>
  </si>
  <si>
    <t>-274585733</t>
  </si>
  <si>
    <t>https://podminky.urs.cz/item/CS_URS_2025_02/273321411</t>
  </si>
  <si>
    <t>5,23*3,23*0,15</t>
  </si>
  <si>
    <t>273351121</t>
  </si>
  <si>
    <t>Bednění základů desek zřízení</t>
  </si>
  <si>
    <t>-1358037629</t>
  </si>
  <si>
    <t>https://podminky.urs.cz/item/CS_URS_2025_02/273351121</t>
  </si>
  <si>
    <t>(5,23+3,23+5,23+3,23)*0,15</t>
  </si>
  <si>
    <t>273351122</t>
  </si>
  <si>
    <t>Bednění základů desek odstranění</t>
  </si>
  <si>
    <t>-1265355379</t>
  </si>
  <si>
    <t>https://podminky.urs.cz/item/CS_URS_2025_02/273351122</t>
  </si>
  <si>
    <t>273362021</t>
  </si>
  <si>
    <t>Výztuž základů desek ze svařovaných sítí z drátů typu KARI</t>
  </si>
  <si>
    <t>-250767443</t>
  </si>
  <si>
    <t>https://podminky.urs.cz/item/CS_URS_2025_02/273362021</t>
  </si>
  <si>
    <t>síť 8/200/200</t>
  </si>
  <si>
    <t>5,23*3,23*3,95*0,001</t>
  </si>
  <si>
    <t>0,067*1,2 'Přepočtené koeficientem množství</t>
  </si>
  <si>
    <t>274313711</t>
  </si>
  <si>
    <t>Základy z betonu prostého pasy betonu kamenem neprokládaného tř. C 20/25</t>
  </si>
  <si>
    <t>60733850</t>
  </si>
  <si>
    <t>https://podminky.urs.cz/item/CS_URS_2025_02/274313711</t>
  </si>
  <si>
    <t>(2,63+5,23+2,63+5,23)*0,3*0,8</t>
  </si>
  <si>
    <t>274351121</t>
  </si>
  <si>
    <t>Bednění základů pasů rovné zřízení</t>
  </si>
  <si>
    <t>2129841140</t>
  </si>
  <si>
    <t>https://podminky.urs.cz/item/CS_URS_2025_02/274351121</t>
  </si>
  <si>
    <t>(2,63+5,23+2,63+5,23)*2*0,8</t>
  </si>
  <si>
    <t>274351122</t>
  </si>
  <si>
    <t>Bednění základů pasů rovné odstranění</t>
  </si>
  <si>
    <t>1221346196</t>
  </si>
  <si>
    <t>https://podminky.urs.cz/item/CS_URS_2025_02/274351122</t>
  </si>
  <si>
    <t>Svislé a kompletní konstrukce</t>
  </si>
  <si>
    <t>311321511</t>
  </si>
  <si>
    <t>Nadzákladové zdi z betonu železového (bez výztuže) nosné bez zvláštních nároků na vliv prostředí tř. C 20/25</t>
  </si>
  <si>
    <t>-696691602</t>
  </si>
  <si>
    <t>https://podminky.urs.cz/item/CS_URS_2025_02/311321511</t>
  </si>
  <si>
    <t>(5,23+2,99+5,23+2,99)*0,12*0,27</t>
  </si>
  <si>
    <t>311351121</t>
  </si>
  <si>
    <t>Bednění nadzákladových zdí nosných rovné oboustranné za každou stranu zřízení</t>
  </si>
  <si>
    <t>-1635058635</t>
  </si>
  <si>
    <t>https://podminky.urs.cz/item/CS_URS_2025_02/311351121</t>
  </si>
  <si>
    <t>(5,23+2,99+5,23+2,99)*2*0,27</t>
  </si>
  <si>
    <t>311351122</t>
  </si>
  <si>
    <t>Bednění nadzákladových zdí nosných rovné oboustranné za každou stranu odstranění</t>
  </si>
  <si>
    <t>-1394363067</t>
  </si>
  <si>
    <t>https://podminky.urs.cz/item/CS_URS_2025_02/311351122</t>
  </si>
  <si>
    <t>24</t>
  </si>
  <si>
    <t>311361821</t>
  </si>
  <si>
    <t>Výztuž nadzákladových zdí nosných svislých nebo odkloněných od svislice, rovných nebo oblých z betonářské oceli 10 505 (R) nebo BSt 500</t>
  </si>
  <si>
    <t>-1726277734</t>
  </si>
  <si>
    <t>https://podminky.urs.cz/item/CS_URS_2025_02/311361821</t>
  </si>
  <si>
    <t>"dle D.3.4.2" 285,0*0,001</t>
  </si>
  <si>
    <t>Úpravy povrchů, podlahy a osazování výplní</t>
  </si>
  <si>
    <t>25</t>
  </si>
  <si>
    <t>622131121</t>
  </si>
  <si>
    <t>Podkladní a spojovací vrstva vnějších omítaných ploch penetrace nanášená ručně stěn</t>
  </si>
  <si>
    <t>324872541</t>
  </si>
  <si>
    <t>https://podminky.urs.cz/item/CS_URS_2025_02/622131121</t>
  </si>
  <si>
    <t>26</t>
  </si>
  <si>
    <t>622142001</t>
  </si>
  <si>
    <t>Pletivo vnějších ploch v ploše nebo pruzích, na plném podkladu sklovláknité vtlačené do tmelu stěn</t>
  </si>
  <si>
    <t>2080521881</t>
  </si>
  <si>
    <t>https://podminky.urs.cz/item/CS_URS_2025_02/622142001</t>
  </si>
  <si>
    <t>"sokl" (5,42+3,36+5,42+3,36)*0,14</t>
  </si>
  <si>
    <t>27</t>
  </si>
  <si>
    <t>622331141R</t>
  </si>
  <si>
    <t>Stěrka betonová vnějších ploch nanášená ručně ,tloušťky do 30 mm stěn</t>
  </si>
  <si>
    <t>1673589574</t>
  </si>
  <si>
    <t>28</t>
  </si>
  <si>
    <t>631311114</t>
  </si>
  <si>
    <t>Mazanina z betonu prostého bez zvýšených nároků na prostředí tl. přes 50 do 80 mm tř. C 16/20</t>
  </si>
  <si>
    <t>2034190908</t>
  </si>
  <si>
    <t>https://podminky.urs.cz/item/CS_URS_2025_02/631311114</t>
  </si>
  <si>
    <t>2,99*4,99*0,06</t>
  </si>
  <si>
    <t>29</t>
  </si>
  <si>
    <t>631319011</t>
  </si>
  <si>
    <t>Příplatek k cenám mazanin za úpravu povrchu mazaniny přehlazením, mazanina tl. přes 50 do 80 mm</t>
  </si>
  <si>
    <t>1966896064</t>
  </si>
  <si>
    <t>https://podminky.urs.cz/item/CS_URS_2025_02/631319011</t>
  </si>
  <si>
    <t>30</t>
  </si>
  <si>
    <t>634112113</t>
  </si>
  <si>
    <t>Obvodová dilatace mezi stěnou a mazaninou nebo potěrem podlahovým páskem z pěnového PE tl. do 10 mm, výšky 80 mm</t>
  </si>
  <si>
    <t>375307101</t>
  </si>
  <si>
    <t>https://podminky.urs.cz/item/CS_URS_2025_02/634112113</t>
  </si>
  <si>
    <t>2,99+4,99+2,99+4,99</t>
  </si>
  <si>
    <t>Ostatní konstrukce a práce, bourání</t>
  </si>
  <si>
    <t>31</t>
  </si>
  <si>
    <t>949101111</t>
  </si>
  <si>
    <t>Lešení pomocné pracovní pro objekty pozemních staveb pro zatížení do 150 kg/m2, o výšce lešeňové podlahy do 1,9 m</t>
  </si>
  <si>
    <t>-495263138</t>
  </si>
  <si>
    <t>https://podminky.urs.cz/item/CS_URS_2025_02/949101111</t>
  </si>
  <si>
    <t>14,68</t>
  </si>
  <si>
    <t>(5,48+1,0+3,42+1,0+5,48+1,0+3,42+1,0)*1,0</t>
  </si>
  <si>
    <t>953943211</t>
  </si>
  <si>
    <t>Osazování drobných kovových předmětů kotvených do stěny hasicího přístroje</t>
  </si>
  <si>
    <t>2003284042</t>
  </si>
  <si>
    <t>https://podminky.urs.cz/item/CS_URS_2025_02/953943211</t>
  </si>
  <si>
    <t>33</t>
  </si>
  <si>
    <t>44932002</t>
  </si>
  <si>
    <t>přístroj hasicí ruční práškový hasební schopnost 34A, 183B, C</t>
  </si>
  <si>
    <t>-1732384905</t>
  </si>
  <si>
    <t>34</t>
  </si>
  <si>
    <t>953961212R</t>
  </si>
  <si>
    <t>Kotva chemická s vyvrtáním otvoru do betonu, železobetonu nebo tvrdého kamene chemická patrona, velikost M 10, hloubka 100 mm</t>
  </si>
  <si>
    <t>-1902194130</t>
  </si>
  <si>
    <t>6+4+6+4</t>
  </si>
  <si>
    <t>35</t>
  </si>
  <si>
    <t>953965116</t>
  </si>
  <si>
    <t>Kotva chemická s vyvrtáním otvoru kotevní šrouby pro chemické kotvy, velikost M 10, délka 170 mm</t>
  </si>
  <si>
    <t>-2143476858</t>
  </si>
  <si>
    <t>https://podminky.urs.cz/item/CS_URS_2025_02/953965116</t>
  </si>
  <si>
    <t>36</t>
  </si>
  <si>
    <t>998011001</t>
  </si>
  <si>
    <t>Přesun hmot pro budovy občanské výstavby, bydlení, výrobu a služby s nosnou svislou konstrukcí zděnou z cihel, tvárnic nebo kamene vodorovná dopravní vzdálenost do 100 m základní pro budovy výšky do 6 m</t>
  </si>
  <si>
    <t>2054203483</t>
  </si>
  <si>
    <t>https://podminky.urs.cz/item/CS_URS_2025_02/998011001</t>
  </si>
  <si>
    <t>711</t>
  </si>
  <si>
    <t>Izolace proti vodě, vlhkosti a plynům</t>
  </si>
  <si>
    <t>37</t>
  </si>
  <si>
    <t>711111001</t>
  </si>
  <si>
    <t>Provedení izolace proti zemní vlhkosti natěradly a tmely za studena na ploše vodorovné V jednonásobným nátěrem penetračním</t>
  </si>
  <si>
    <t>1163309905</t>
  </si>
  <si>
    <t>https://podminky.urs.cz/item/CS_URS_2025_02/711111001</t>
  </si>
  <si>
    <t>38</t>
  </si>
  <si>
    <t>11163150</t>
  </si>
  <si>
    <t>lak penetrační asfaltový</t>
  </si>
  <si>
    <t>-504003263</t>
  </si>
  <si>
    <t>16,893*0,0003 'Přepočtené koeficientem množství</t>
  </si>
  <si>
    <t>39</t>
  </si>
  <si>
    <t>711112001</t>
  </si>
  <si>
    <t>Provedení izolace proti zemní vlhkosti natěradly a tmely za studena na ploše svislé S jednonásobným nátěrem penetračním</t>
  </si>
  <si>
    <t>50803043</t>
  </si>
  <si>
    <t>https://podminky.urs.cz/item/CS_URS_2025_02/711112001</t>
  </si>
  <si>
    <t>40</t>
  </si>
  <si>
    <t>459762437</t>
  </si>
  <si>
    <t>10,406*0,00034 'Přepočtené koeficientem množství</t>
  </si>
  <si>
    <t>41</t>
  </si>
  <si>
    <t>711141559</t>
  </si>
  <si>
    <t>Provedení izolace proti zemní vlhkosti pásy přitavením NAIP na ploše vodorovné V</t>
  </si>
  <si>
    <t>1333876752</t>
  </si>
  <si>
    <t>https://podminky.urs.cz/item/CS_URS_2025_02/711141559</t>
  </si>
  <si>
    <t>5,23*3,23</t>
  </si>
  <si>
    <t>42</t>
  </si>
  <si>
    <t>62853004</t>
  </si>
  <si>
    <t>pás asfaltový natavitelný modifikovaný SBS s vložkou ze skleněné tkaniny a spalitelnou PE fólií nebo jemnozrnným minerálním posypem na horním povrchu tl 4,0mm</t>
  </si>
  <si>
    <t>-1184018005</t>
  </si>
  <si>
    <t>16,893*1,1655 'Přepočtené koeficientem množství</t>
  </si>
  <si>
    <t>43</t>
  </si>
  <si>
    <t>711142559</t>
  </si>
  <si>
    <t>Provedení izolace proti zemní vlhkosti pásy přitavením NAIP na ploše svislé S</t>
  </si>
  <si>
    <t>1678464519</t>
  </si>
  <si>
    <t>https://podminky.urs.cz/item/CS_URS_2025_02/711142559</t>
  </si>
  <si>
    <t>(5,23+3,23+5,23+3,23)*0,615</t>
  </si>
  <si>
    <t>44</t>
  </si>
  <si>
    <t>396070998</t>
  </si>
  <si>
    <t>10,406*1,221 'Přepočtené koeficientem množství</t>
  </si>
  <si>
    <t>45</t>
  </si>
  <si>
    <t>998711101</t>
  </si>
  <si>
    <t>Přesun hmot pro izolace proti vodě, vlhkosti a plynům stanovený z hmotnosti přesunovaného materiálu vodorovná dopravní vzdálenost do 50 m základní v objektech výšky do 6 m</t>
  </si>
  <si>
    <t>142551435</t>
  </si>
  <si>
    <t>https://podminky.urs.cz/item/CS_URS_2025_02/998711101</t>
  </si>
  <si>
    <t>712</t>
  </si>
  <si>
    <t>Povlakové krytiny</t>
  </si>
  <si>
    <t>46</t>
  </si>
  <si>
    <t>712311115</t>
  </si>
  <si>
    <t>Provedení povlakové krytiny střech plochých do 10° natěradly a tmely za studena nátěrem tmelem asfaltovým</t>
  </si>
  <si>
    <t>-774487311</t>
  </si>
  <si>
    <t>https://podminky.urs.cz/item/CS_URS_2025_02/712311115</t>
  </si>
  <si>
    <t>4,96*2,96</t>
  </si>
  <si>
    <t>47</t>
  </si>
  <si>
    <t>24638020</t>
  </si>
  <si>
    <t>tmel bitumenový izolační trvale pružný</t>
  </si>
  <si>
    <t>kg</t>
  </si>
  <si>
    <t>-1013329828</t>
  </si>
  <si>
    <t>14,682*1,2 'Přepočtené koeficientem množství</t>
  </si>
  <si>
    <t>48</t>
  </si>
  <si>
    <t>712341559</t>
  </si>
  <si>
    <t>Provedení povlakové krytiny střech plochých do 10° pásy přitavením NAIP v plné ploše</t>
  </si>
  <si>
    <t>-1624693497</t>
  </si>
  <si>
    <t>https://podminky.urs.cz/item/CS_URS_2025_02/712341559</t>
  </si>
  <si>
    <t>49</t>
  </si>
  <si>
    <t>1740673208</t>
  </si>
  <si>
    <t>14,682*1,1655 'Přepočtené koeficientem množství</t>
  </si>
  <si>
    <t>50</t>
  </si>
  <si>
    <t>712361703</t>
  </si>
  <si>
    <t>Provedení povlakové krytiny střech plochých do 10° fólií přilepenou lepidlem v plné ploše</t>
  </si>
  <si>
    <t>-2116200161</t>
  </si>
  <si>
    <t>https://podminky.urs.cz/item/CS_URS_2025_02/712361703</t>
  </si>
  <si>
    <t>5,48*3,42</t>
  </si>
  <si>
    <t>51</t>
  </si>
  <si>
    <t>28322001R</t>
  </si>
  <si>
    <t>fólie hydroizolační střešní EPDM tl 2,0mm</t>
  </si>
  <si>
    <t>1037838920</t>
  </si>
  <si>
    <t>18,742*1,2 'Přepočtené koeficientem množství</t>
  </si>
  <si>
    <t>52</t>
  </si>
  <si>
    <t>712811115</t>
  </si>
  <si>
    <t>Provedení povlakové krytiny střech samostatným vytažením izolačního povlaku za studena na konstrukce převyšující úroveň střechy, nátěrem tmelem asfaltovým</t>
  </si>
  <si>
    <t>573184080</t>
  </si>
  <si>
    <t>https://podminky.urs.cz/item/CS_URS_2025_02/712811115</t>
  </si>
  <si>
    <t>(4,96+2,96+4,96+2,96)*0,325</t>
  </si>
  <si>
    <t>53</t>
  </si>
  <si>
    <t>-8915057</t>
  </si>
  <si>
    <t>5,148*1,2 'Přepočtené koeficientem množství</t>
  </si>
  <si>
    <t>54</t>
  </si>
  <si>
    <t>712841559</t>
  </si>
  <si>
    <t>Provedení povlakové krytiny střech samostatným vytažením izolačního povlaku pásy přitavením na konstrukce převyšující úroveň střechy, NAIP</t>
  </si>
  <si>
    <t>1282830818</t>
  </si>
  <si>
    <t>https://podminky.urs.cz/item/CS_URS_2025_02/712841559</t>
  </si>
  <si>
    <t>55</t>
  </si>
  <si>
    <t>1038564029</t>
  </si>
  <si>
    <t>56</t>
  </si>
  <si>
    <t>712861703</t>
  </si>
  <si>
    <t>Provedení povlakové krytiny střech samostatným vytažením izolačního povlaku fólií na konstrukce převyšující úroveň střechy, přilepenou lepidlem v plné ploše</t>
  </si>
  <si>
    <t>671689160</t>
  </si>
  <si>
    <t>https://podminky.urs.cz/item/CS_URS_2025_02/712861703</t>
  </si>
  <si>
    <t>(4,96+2,96+4,96+2,96)*0,3</t>
  </si>
  <si>
    <t>57</t>
  </si>
  <si>
    <t>-444254439</t>
  </si>
  <si>
    <t>4,752*1,2 'Přepočtené koeficientem množství</t>
  </si>
  <si>
    <t>58</t>
  </si>
  <si>
    <t>998712101</t>
  </si>
  <si>
    <t>Přesun hmot pro povlakové krytiny stanovený z hmotnosti přesunovaného materiálu vodorovná dopravní vzdálenost do 50 m základní v objektech výšky do 6 m</t>
  </si>
  <si>
    <t>1579006877</t>
  </si>
  <si>
    <t>https://podminky.urs.cz/item/CS_URS_2025_02/998712101</t>
  </si>
  <si>
    <t>713</t>
  </si>
  <si>
    <t>Izolace tepelné</t>
  </si>
  <si>
    <t>59</t>
  </si>
  <si>
    <t>713123111</t>
  </si>
  <si>
    <t>Montáž tepelně izolačního systému základové desky z XPS desek na vodorovné ploše jednovrstvého tloušťky izolace do 100 mm</t>
  </si>
  <si>
    <t>-765671526</t>
  </si>
  <si>
    <t>https://podminky.urs.cz/item/CS_URS_2025_02/713123111</t>
  </si>
  <si>
    <t>(5,295+3,36+5,295)*0,615</t>
  </si>
  <si>
    <t>60</t>
  </si>
  <si>
    <t>28376379</t>
  </si>
  <si>
    <t>deska XPS hrana polodrážková a hladký povrch 500kPA λ=0,035 tl 50mm</t>
  </si>
  <si>
    <t>1256960472</t>
  </si>
  <si>
    <t>8,579*1,08 'Přepočtené koeficientem množství</t>
  </si>
  <si>
    <t>61</t>
  </si>
  <si>
    <t>713123112</t>
  </si>
  <si>
    <t>Montáž tepelně izolačního systému základové desky z XPS desek na vodorovné ploše jednovrstvého tloušťky izolace přes 100 do 200 mm</t>
  </si>
  <si>
    <t>-1753841585</t>
  </si>
  <si>
    <t>https://podminky.urs.cz/item/CS_URS_2025_02/713123112</t>
  </si>
  <si>
    <t>3,36*0,615</t>
  </si>
  <si>
    <t>62</t>
  </si>
  <si>
    <t>28376458R</t>
  </si>
  <si>
    <t>deska XPS hrana polodrážková a hladký povrch 500kPA λ=0,035 tl 110mm</t>
  </si>
  <si>
    <t>-1680206806</t>
  </si>
  <si>
    <t>2,066*1,08 'Přepočtené koeficientem množství</t>
  </si>
  <si>
    <t>63</t>
  </si>
  <si>
    <t>713141321</t>
  </si>
  <si>
    <t>Montáž tepelné izolace střech plochých spádovými klíny v ploše přilepenými asfaltem za horka zplna</t>
  </si>
  <si>
    <t>-28435139</t>
  </si>
  <si>
    <t>https://podminky.urs.cz/item/CS_URS_2025_02/713141321</t>
  </si>
  <si>
    <t>2,96*4,96</t>
  </si>
  <si>
    <t>64</t>
  </si>
  <si>
    <t>28376142</t>
  </si>
  <si>
    <t>klín izolační spád do 5% EPS 150</t>
  </si>
  <si>
    <t>547474622</t>
  </si>
  <si>
    <t>2,96*4,96*((0,2+0,11)/2)</t>
  </si>
  <si>
    <t>65</t>
  </si>
  <si>
    <t>998713101</t>
  </si>
  <si>
    <t>Přesun hmot pro izolace tepelné stanovený z hmotnosti přesunovaného materiálu vodorovná dopravní vzdálenost do 50 m s užitím mechanizace v objektech výšky do 6 m</t>
  </si>
  <si>
    <t>-1771731069</t>
  </si>
  <si>
    <t>https://podminky.urs.cz/item/CS_URS_2025_02/998713101</t>
  </si>
  <si>
    <t>66</t>
  </si>
  <si>
    <t>762083111</t>
  </si>
  <si>
    <t>Impregnace řeziva máčením proti dřevokaznému hmyzu a houbám, třída ohrožení 1 a 2 (dřevo v interiéru)</t>
  </si>
  <si>
    <t>1528957406</t>
  </si>
  <si>
    <t>https://podminky.urs.cz/item/CS_URS_2025_02/762083111</t>
  </si>
  <si>
    <t>67</t>
  </si>
  <si>
    <t>762421033</t>
  </si>
  <si>
    <t>Obložení stropů nebo střešních podhledů z dřevoštěpkových desek OSB šroubovaných na pero a drážku broušených, tloušťky desky 15 mm</t>
  </si>
  <si>
    <t>361528034</t>
  </si>
  <si>
    <t>https://podminky.urs.cz/item/CS_URS_2025_02/762421033</t>
  </si>
  <si>
    <t>68</t>
  </si>
  <si>
    <t>762431033</t>
  </si>
  <si>
    <t>Obložení stěn z dřevoštěpkových desek OSB přibíjených na pero a drážku broušených, tloušťky desky 15 mm</t>
  </si>
  <si>
    <t>1260799247</t>
  </si>
  <si>
    <t>https://podminky.urs.cz/item/CS_URS_2025_02/762431033</t>
  </si>
  <si>
    <t>"in" (4,96+2,96+4,96+2,96)*2,5</t>
  </si>
  <si>
    <t>-0,89*1,895</t>
  </si>
  <si>
    <t>"ex" (5,26+3,26+5,26+3,26)*2,875</t>
  </si>
  <si>
    <t>"at" (4,96+2,96+4,96+2,96)*0,5</t>
  </si>
  <si>
    <t>69</t>
  </si>
  <si>
    <t>762495000</t>
  </si>
  <si>
    <t>Spojovací prostředky olištování spár, obložení stropů, střešních podhledů a stěn hřebíky, vruty</t>
  </si>
  <si>
    <t>-1708787825</t>
  </si>
  <si>
    <t>https://podminky.urs.cz/item/CS_URS_2025_02/762495000</t>
  </si>
  <si>
    <t>14,68+93,136</t>
  </si>
  <si>
    <t>70</t>
  </si>
  <si>
    <t>762723311</t>
  </si>
  <si>
    <t>Montáž prostorových vázaných konstrukcí z lepených hranolů pomocí tesařských spojů průřezové plochy do 120 cm2</t>
  </si>
  <si>
    <t>-847570847</t>
  </si>
  <si>
    <t>https://podminky.urs.cz/item/CS_URS_2025_02/762723311</t>
  </si>
  <si>
    <t xml:space="preserve">"2T_01 60x120" 2,155*35 </t>
  </si>
  <si>
    <t>"2T_02 60x120" 0,420*17</t>
  </si>
  <si>
    <t>"2T_03 60x120" 0,14*18</t>
  </si>
  <si>
    <t>"2T_08 60x120" 4,96*14</t>
  </si>
  <si>
    <t>"2T_09 60x120" 3,23*8</t>
  </si>
  <si>
    <t>"2T_10 60x120" 2,1*2</t>
  </si>
  <si>
    <t>"2T_11 60x120" 0,24*2</t>
  </si>
  <si>
    <t>"2T_12 60x120" 0,89*1</t>
  </si>
  <si>
    <t>"2T_13 60x160" 0,39*3</t>
  </si>
  <si>
    <t>"2T_14 60x160" 0,45*2</t>
  </si>
  <si>
    <t>"2T_15 60x160" 3,23*10</t>
  </si>
  <si>
    <t>"2T_16 60x160" 2,525*1</t>
  </si>
  <si>
    <t>71</t>
  </si>
  <si>
    <t>61223262</t>
  </si>
  <si>
    <t>hranol konstrukční KVH lepený průřezu 60x60-280mm nepohledový</t>
  </si>
  <si>
    <t>19698438</t>
  </si>
  <si>
    <t>"2T_01 60x120" 2,155*35 *0,06*0,12</t>
  </si>
  <si>
    <t>"2T_02 60x120" 0,420*17*0,06*0,12</t>
  </si>
  <si>
    <t>"2T_03 60x120" 0,14*18*0,06*0,12</t>
  </si>
  <si>
    <t>"2T_08 60x120" 4,96*14*0,06*0,12</t>
  </si>
  <si>
    <t>"2T_09 60x120" 3,23*8*0,06*0,12</t>
  </si>
  <si>
    <t>"2T_10 60x120" 2,1*2*0,06*0,12</t>
  </si>
  <si>
    <t>"2T_11 60x120" 0,24*2*0,06*0,12</t>
  </si>
  <si>
    <t>"2T_12 60x120" 0,89*1*0,06*0,12</t>
  </si>
  <si>
    <t>"2T_13 60x160" 0,39*3*0,06*0,16</t>
  </si>
  <si>
    <t>"2T_14 60x160" 0,45*2*0,06*0,16</t>
  </si>
  <si>
    <t>"2T_15 60x160" 3,23*10*0,06*0,16</t>
  </si>
  <si>
    <t>"2T_16 60x160" 2,525*1*0,06*0,16</t>
  </si>
  <si>
    <t>1,691*1,2 'Přepočtené koeficientem množství</t>
  </si>
  <si>
    <t>72</t>
  </si>
  <si>
    <t>2050229386</t>
  </si>
  <si>
    <t>73</t>
  </si>
  <si>
    <t>762810023</t>
  </si>
  <si>
    <t>Záklop stropů z dřevoštěpkových desek OSB šroubovaných na trámy na pero a drážku, tloušťky desky 15 mm</t>
  </si>
  <si>
    <t>1189191920</t>
  </si>
  <si>
    <t>https://podminky.urs.cz/item/CS_URS_2025_02/762810023</t>
  </si>
  <si>
    <t>74</t>
  </si>
  <si>
    <t>762810027R</t>
  </si>
  <si>
    <t>Záklop stropů z dřevoštěpkových desek OSB šroubovaných na trámy na pero a drážku, tloušťky desky 30 mm</t>
  </si>
  <si>
    <t>-2139660023</t>
  </si>
  <si>
    <t>75</t>
  </si>
  <si>
    <t>-175502340</t>
  </si>
  <si>
    <t>763</t>
  </si>
  <si>
    <t>Konstrukce suché výstavby</t>
  </si>
  <si>
    <t>76</t>
  </si>
  <si>
    <t>763111741R</t>
  </si>
  <si>
    <t>Ostatní konstrukce a práce na příčkách - montáž parotěsné zábrany</t>
  </si>
  <si>
    <t>-399153667</t>
  </si>
  <si>
    <t>77</t>
  </si>
  <si>
    <t>28329274</t>
  </si>
  <si>
    <t>fólie PE vyztužená pro parotěsnou vrstvu (reakce na oheň - třída E) 110g/m2</t>
  </si>
  <si>
    <t>1002811399</t>
  </si>
  <si>
    <t>45,833*1,1235 'Přepočtené koeficientem množství</t>
  </si>
  <si>
    <t>78</t>
  </si>
  <si>
    <t>998763301</t>
  </si>
  <si>
    <t>Přesun hmot pro konstrukce montované z desek sádrokartonových, sádrovláknitých, cementovláknitých nebo cementových stanovený z hmotnosti přesunovaného materiálu vodorovná dopravní vzdálenost do 50 m základní v objektech výšky do 6 m</t>
  </si>
  <si>
    <t>241182536</t>
  </si>
  <si>
    <t>https://podminky.urs.cz/item/CS_URS_2025_02/998763301</t>
  </si>
  <si>
    <t>764</t>
  </si>
  <si>
    <t>Konstrukce klempířské</t>
  </si>
  <si>
    <t>79</t>
  </si>
  <si>
    <t>764244303</t>
  </si>
  <si>
    <t>Oplechování horních ploch zdí a nadezdívek (atik) z titanzinkového lesklého válcovaného plechu mechanicky kotvené rš 250 mm</t>
  </si>
  <si>
    <t>853210993</t>
  </si>
  <si>
    <t>https://podminky.urs.cz/item/CS_URS_2025_02/764244303</t>
  </si>
  <si>
    <t>"2K_05" 5,5*2</t>
  </si>
  <si>
    <t>"2K_06" 3,44*2</t>
  </si>
  <si>
    <t>80</t>
  </si>
  <si>
    <t>7642584R</t>
  </si>
  <si>
    <t>Oplechování prahu dveří z nerezového plechu, mechanicky kotvené rš 370 mm</t>
  </si>
  <si>
    <t>1758714796</t>
  </si>
  <si>
    <t>"2K_07" 0,89</t>
  </si>
  <si>
    <t>81</t>
  </si>
  <si>
    <t>998764101</t>
  </si>
  <si>
    <t>Přesun hmot pro konstrukce klempířské stanovený z hmotnosti přesunovaného materiálu vodorovná dopravní vzdálenost do 50 m základní v objektech výšky do 6 m</t>
  </si>
  <si>
    <t>730809573</t>
  </si>
  <si>
    <t>https://podminky.urs.cz/item/CS_URS_2025_02/998764101</t>
  </si>
  <si>
    <t>766</t>
  </si>
  <si>
    <t>Konstrukce truhlářské</t>
  </si>
  <si>
    <t>82</t>
  </si>
  <si>
    <t>766417211</t>
  </si>
  <si>
    <t>Montáž obložení stěn rošt podkladový</t>
  </si>
  <si>
    <t>1355168887</t>
  </si>
  <si>
    <t>https://podminky.urs.cz/item/CS_URS_2025_02/766417211</t>
  </si>
  <si>
    <t>"2T_04 60x120" 2,875*6</t>
  </si>
  <si>
    <t>"2T_05 60x60" 2,875*23</t>
  </si>
  <si>
    <t>"2T_06 60x60" 2,275*2</t>
  </si>
  <si>
    <t>"2T_07 60x60" 0,92*1</t>
  </si>
  <si>
    <t>83</t>
  </si>
  <si>
    <t>1596416074</t>
  </si>
  <si>
    <t>"2T_04 60x120" 2,875*6*0,06*0,12</t>
  </si>
  <si>
    <t>"2T_05 60x60" 2,875*23*0,06*0,06</t>
  </si>
  <si>
    <t>"2T_06 60x60" 2,275*2*0,06*0,06</t>
  </si>
  <si>
    <t>"2T_07 60x60" 0,92*1*0,06*0,06</t>
  </si>
  <si>
    <t>0,381*1,2 'Přepočtené koeficientem množství</t>
  </si>
  <si>
    <t>84</t>
  </si>
  <si>
    <t>766417421</t>
  </si>
  <si>
    <t>Montáž provětrávané fasády z dřevěných profilů plochy přes 5 m2 šířky profilu přes 60 do 80 mm, tloušťky do 20 mm</t>
  </si>
  <si>
    <t>-1628271246</t>
  </si>
  <si>
    <t>https://podminky.urs.cz/item/CS_URS_2025_02/766417421</t>
  </si>
  <si>
    <t>(5,48+3,42+5,48+3,42)*2,88</t>
  </si>
  <si>
    <t>85</t>
  </si>
  <si>
    <t>60511081</t>
  </si>
  <si>
    <t>řezivo jehličnaté středové smrk tl 18-32mm dl 4-5m</t>
  </si>
  <si>
    <t>940169906</t>
  </si>
  <si>
    <t>49,577*0,02</t>
  </si>
  <si>
    <t>0,992*1,2 'Přepočtené koeficientem množství</t>
  </si>
  <si>
    <t>86</t>
  </si>
  <si>
    <t>766417523</t>
  </si>
  <si>
    <t>Montáž provětrávané fasády z dřevěných profilů difúzní paropropustné fólie s lepenými přesahy</t>
  </si>
  <si>
    <t>1725595515</t>
  </si>
  <si>
    <t>https://podminky.urs.cz/item/CS_URS_2025_02/766417523</t>
  </si>
  <si>
    <t>87</t>
  </si>
  <si>
    <t>28329040</t>
  </si>
  <si>
    <t>fólie PES difuzně propustná fasádní (spára max 50 mm, max. 50% plochy), 270 g/m2</t>
  </si>
  <si>
    <t>-673178593</t>
  </si>
  <si>
    <t>47,303*1,111 'Přepočtené koeficientem množství</t>
  </si>
  <si>
    <t>88</t>
  </si>
  <si>
    <t>766417541</t>
  </si>
  <si>
    <t>Montáž provětrávané fasády z dřevěných profilů lišty ukončovací, soklové</t>
  </si>
  <si>
    <t>-1827966335</t>
  </si>
  <si>
    <t>https://podminky.urs.cz/item/CS_URS_2025_02/766417541</t>
  </si>
  <si>
    <t>"2K_08" 5,44*2</t>
  </si>
  <si>
    <t>"2K_09" 3,38</t>
  </si>
  <si>
    <t>"2K_10" 2,175</t>
  </si>
  <si>
    <t>"2K_11" 0,315</t>
  </si>
  <si>
    <t>89</t>
  </si>
  <si>
    <t>15441028</t>
  </si>
  <si>
    <t>profil Pz ocelový perforovaný pro spodní ukončení obkladu fasády</t>
  </si>
  <si>
    <t>119783557</t>
  </si>
  <si>
    <t>16,75*1,1 'Přepočtené koeficientem množství</t>
  </si>
  <si>
    <t>90</t>
  </si>
  <si>
    <t>7664175R</t>
  </si>
  <si>
    <t xml:space="preserve">Montáž síťky proti hmyzu </t>
  </si>
  <si>
    <t>-2088091434</t>
  </si>
  <si>
    <t>91</t>
  </si>
  <si>
    <t>70921002R</t>
  </si>
  <si>
    <t xml:space="preserve">síťka proti hmyzu </t>
  </si>
  <si>
    <t>-533321786</t>
  </si>
  <si>
    <t>49,577*1,111 'Přepočtené koeficientem množství</t>
  </si>
  <si>
    <t>92</t>
  </si>
  <si>
    <t>998766101</t>
  </si>
  <si>
    <t>Přesun hmot pro konstrukce truhlářské stanovený z hmotnosti přesunovaného materiálu vodorovná dopravní vzdálenost do 50 m základní v objektech výšky do 6 m</t>
  </si>
  <si>
    <t>685643391</t>
  </si>
  <si>
    <t>https://podminky.urs.cz/item/CS_URS_2025_02/998766101</t>
  </si>
  <si>
    <t>767</t>
  </si>
  <si>
    <t>Konstrukce zámečnické</t>
  </si>
  <si>
    <t>93</t>
  </si>
  <si>
    <t>767411R</t>
  </si>
  <si>
    <t>Montáž opláštění stěn plechem</t>
  </si>
  <si>
    <t>686900443</t>
  </si>
  <si>
    <t>"2K_01" 2*4,96*0,12</t>
  </si>
  <si>
    <t>"2K_02" 2,96*0,12</t>
  </si>
  <si>
    <t>"2K_03" 0,105*0,12</t>
  </si>
  <si>
    <t>"2K_04" 1,965*0,12</t>
  </si>
  <si>
    <t>94</t>
  </si>
  <si>
    <t>13756620</t>
  </si>
  <si>
    <t>plech nerezový tl 0,5mm tabule</t>
  </si>
  <si>
    <t>-1086389078</t>
  </si>
  <si>
    <t>1,794*0,0045 'Přepočtené koeficientem množství</t>
  </si>
  <si>
    <t>95</t>
  </si>
  <si>
    <t>767626104</t>
  </si>
  <si>
    <t>Ostatní práce a doplňky při montáži oken a stěn těsnění oken kovovým páskem</t>
  </si>
  <si>
    <t>310189916</t>
  </si>
  <si>
    <t>https://podminky.urs.cz/item/CS_URS_2025_02/767626104</t>
  </si>
  <si>
    <t>"2Z_01" (1,985+0,89+1,985)</t>
  </si>
  <si>
    <t>"2Z_02" (1,985+0,89+1,985)</t>
  </si>
  <si>
    <t>96</t>
  </si>
  <si>
    <t>13010172</t>
  </si>
  <si>
    <t>tyč ocelová plochá jakost S235JR (11 375) 25x5mm</t>
  </si>
  <si>
    <t>-1564360873</t>
  </si>
  <si>
    <t>"2Z_02" (1,985+0,89+1,985)*0,99*0,001</t>
  </si>
  <si>
    <t>97</t>
  </si>
  <si>
    <t>13010240</t>
  </si>
  <si>
    <t>tyč ocelová plochá jakost S235JR (11 375) 60x5mm</t>
  </si>
  <si>
    <t>255306376</t>
  </si>
  <si>
    <t>"2Z_01" (1,985+0,89+1,985)*2,59*0,001</t>
  </si>
  <si>
    <t>0,013*1,05 'Přepočtené koeficientem množství</t>
  </si>
  <si>
    <t>98</t>
  </si>
  <si>
    <t>767640111</t>
  </si>
  <si>
    <t>Montáž dveří ocelových nebo hliníkových vchodových jednokřídlových bez nadsvětlíku</t>
  </si>
  <si>
    <t>-1616331911</t>
  </si>
  <si>
    <t>https://podminky.urs.cz/item/CS_URS_2025_02/767640111</t>
  </si>
  <si>
    <t>99</t>
  </si>
  <si>
    <t>55341155</t>
  </si>
  <si>
    <t>D1 - dveře jednokřídlé ocelové vchodové 800x1970mm</t>
  </si>
  <si>
    <t>1306009201</t>
  </si>
  <si>
    <t>P</t>
  </si>
  <si>
    <t>Poznámka k položce:_x000d_
- vstupní jednokřídlé dveře tvořeny vnitřním ocelovým rámem a dvěma plášti z pozinkovaného plechu o tloušťce 1,25 mm_x000d_
- zárubeň ocelová s těsněním YHT je kotvena k ocelovým nosným profilům vrtaným k hlavní nosné konstrukci_x000d_
- oplechování prahu_x000d_
- prostup tepla up = 2,2 W_x000d_
- povrchová úprava - nátěrový systém, 2x základový reaktivní nátěr, vrchní nástřik RAL 9006 (barva bude stejná jako na stávajícím objektu), barva bude vzorkovaná a odsouhlasená)</t>
  </si>
  <si>
    <t>100</t>
  </si>
  <si>
    <t>998767101</t>
  </si>
  <si>
    <t>Přesun hmot pro zámečnické konstrukce stanovený z hmotnosti přesunovaného materiálu vodorovná dopravní vzdálenost do 50 m základní v objektech výšky do 6 m</t>
  </si>
  <si>
    <t>2091452642</t>
  </si>
  <si>
    <t>https://podminky.urs.cz/item/CS_URS_2025_02/998767101</t>
  </si>
  <si>
    <t>777</t>
  </si>
  <si>
    <t>Podlahy lité</t>
  </si>
  <si>
    <t>101</t>
  </si>
  <si>
    <t>777111111</t>
  </si>
  <si>
    <t>Příprava podkladu před provedením litých podlah vysátí</t>
  </si>
  <si>
    <t>741780830</t>
  </si>
  <si>
    <t>https://podminky.urs.cz/item/CS_URS_2025_02/777111111</t>
  </si>
  <si>
    <t>102</t>
  </si>
  <si>
    <t>777131113</t>
  </si>
  <si>
    <t>Penetrační nátěr podlahy polyuretanový na podklad vlhký nebo s nízkou nasákavostí</t>
  </si>
  <si>
    <t>-497157667</t>
  </si>
  <si>
    <t>https://podminky.urs.cz/item/CS_URS_2025_02/777131113</t>
  </si>
  <si>
    <t>103</t>
  </si>
  <si>
    <t>777521101</t>
  </si>
  <si>
    <t>Krycí stěrka dekorativní polyuretanová, tloušťky do 1 mm</t>
  </si>
  <si>
    <t>-745707029</t>
  </si>
  <si>
    <t>https://podminky.urs.cz/item/CS_URS_2025_02/777521101</t>
  </si>
  <si>
    <t>2,99*4,99</t>
  </si>
  <si>
    <t>104</t>
  </si>
  <si>
    <t>998777101</t>
  </si>
  <si>
    <t>Přesun hmot pro podlahy lité stanovený z hmotnosti přesunovaného materiálu vodorovná dopravní vzdálenost do 50 m základní v objektech výšky do 6 m</t>
  </si>
  <si>
    <t>969074162</t>
  </si>
  <si>
    <t>https://podminky.urs.cz/item/CS_URS_2025_02/998777101</t>
  </si>
  <si>
    <t>105</t>
  </si>
  <si>
    <t>783101203</t>
  </si>
  <si>
    <t>Příprava podkladu truhlářských konstrukcí před provedením nátěru broušení smirkovým papírem nebo plátnem jemné</t>
  </si>
  <si>
    <t>-295147573</t>
  </si>
  <si>
    <t>https://podminky.urs.cz/item/CS_URS_2025_02/783101203</t>
  </si>
  <si>
    <t>106</t>
  </si>
  <si>
    <t>783101403</t>
  </si>
  <si>
    <t>Příprava podkladu truhlářských konstrukcí před provedením nátěru oprášení</t>
  </si>
  <si>
    <t>-570773386</t>
  </si>
  <si>
    <t>https://podminky.urs.cz/item/CS_URS_2025_02/783101403</t>
  </si>
  <si>
    <t>107</t>
  </si>
  <si>
    <t>783113111</t>
  </si>
  <si>
    <t>Napouštěcí nátěr truhlářských konstrukcí jednonásobný fungicidní syntetický</t>
  </si>
  <si>
    <t>-14729278</t>
  </si>
  <si>
    <t>https://podminky.urs.cz/item/CS_URS_2025_02/783113111</t>
  </si>
  <si>
    <t>108</t>
  </si>
  <si>
    <t>783114101</t>
  </si>
  <si>
    <t>Základní nátěr truhlářských konstrukcí jednonásobný syntetický</t>
  </si>
  <si>
    <t>-602272151</t>
  </si>
  <si>
    <t>https://podminky.urs.cz/item/CS_URS_2025_02/783114101</t>
  </si>
  <si>
    <t>109</t>
  </si>
  <si>
    <t>783118101</t>
  </si>
  <si>
    <t>Lazurovací nátěr truhlářských konstrukcí jednonásobný syntetický</t>
  </si>
  <si>
    <t>834143493</t>
  </si>
  <si>
    <t>https://podminky.urs.cz/item/CS_URS_2025_02/783118101</t>
  </si>
  <si>
    <t>49,577*2</t>
  </si>
  <si>
    <t>110</t>
  </si>
  <si>
    <t>729526681</t>
  </si>
  <si>
    <t>111</t>
  </si>
  <si>
    <t>1144923440</t>
  </si>
  <si>
    <t>112</t>
  </si>
  <si>
    <t>783213011</t>
  </si>
  <si>
    <t>Preventivní napouštěcí nátěr tesařských prvků proti dřevokazným houbám, hmyzu a plísním nezabudovaných do konstrukce jednonásobný syntetický</t>
  </si>
  <si>
    <t>-2130469054</t>
  </si>
  <si>
    <t>https://podminky.urs.cz/item/CS_URS_2025_02/783213011</t>
  </si>
  <si>
    <t>113</t>
  </si>
  <si>
    <t>-216570522</t>
  </si>
  <si>
    <t>114</t>
  </si>
  <si>
    <t>-923813350</t>
  </si>
  <si>
    <t>(2,96+4,96+2,96+4,96)*2,5</t>
  </si>
  <si>
    <t>D.1.2.5 - TPS silnoproud</t>
  </si>
  <si>
    <t>D1 - Dodávky Rozvaděče RSO02</t>
  </si>
  <si>
    <t>D2 - Montážní materiál a práce</t>
  </si>
  <si>
    <t>D3 - HZS</t>
  </si>
  <si>
    <t xml:space="preserve">D4 - Doprava a přesun hmot </t>
  </si>
  <si>
    <t>D1</t>
  </si>
  <si>
    <t>Dodávky Rozvaděče RSO02</t>
  </si>
  <si>
    <t>Pol21</t>
  </si>
  <si>
    <t>Dodávka a výroba rozvaděče dle schématu</t>
  </si>
  <si>
    <t>ks</t>
  </si>
  <si>
    <t>Pol22</t>
  </si>
  <si>
    <t>Zkoušky</t>
  </si>
  <si>
    <t>Pol23</t>
  </si>
  <si>
    <t>Atesty</t>
  </si>
  <si>
    <t>D2</t>
  </si>
  <si>
    <t>Montážní materiál a práce</t>
  </si>
  <si>
    <t>Pol3</t>
  </si>
  <si>
    <t>Svítidlo C - LED prachotěsné svítidlo polyesterové tělo, opálový PC kryt, 32W, 4400lm, 4000K</t>
  </si>
  <si>
    <t>Pol24</t>
  </si>
  <si>
    <t>SPÍNAČ DO VLHKA V IZOL. IP44 BARVA ŠEDÁ - 1-pólový vypínač</t>
  </si>
  <si>
    <t>Pol25</t>
  </si>
  <si>
    <t>ZÁSUVKA NASTĚNNÁ IP44 - S 2p+PE, šedá</t>
  </si>
  <si>
    <t>Pol26</t>
  </si>
  <si>
    <t>KABEL SILOVÝ,IZOLACE PVC S VODIČEM PE - CYKY-J 3x1,5 , pevně</t>
  </si>
  <si>
    <t>Pol27</t>
  </si>
  <si>
    <t>KABEL SILOVÝ,IZOLACE PVC S VODIČEM PE - CYKY-J 3x2,5 , pevně</t>
  </si>
  <si>
    <t>Pol28</t>
  </si>
  <si>
    <t>TRUBKA OHEBNÁ STŘEDNÍ MECHANICKÁ O DOLNOST- 1220 d 20 mm, pevně</t>
  </si>
  <si>
    <t>Pol9</t>
  </si>
  <si>
    <t>Příchytka PVC šedá, včetně uchycení</t>
  </si>
  <si>
    <t>Pol29</t>
  </si>
  <si>
    <t>OCELOVÝ PÁSEK POZINKOVANÝ - FeZn30x4 (0,95 kg/m), pevně</t>
  </si>
  <si>
    <t>Pol30</t>
  </si>
  <si>
    <t>SVORKOVNICE HLAVNIHO - Pospojování</t>
  </si>
  <si>
    <t>Pol31</t>
  </si>
  <si>
    <t>PODPĚRKA VEDENÍ - DP držák pásky do základů</t>
  </si>
  <si>
    <t>Pol32</t>
  </si>
  <si>
    <t>SVORKA FeZn - SR3b spoj pásek-drát</t>
  </si>
  <si>
    <t>Pol33</t>
  </si>
  <si>
    <t>Podružný materiál</t>
  </si>
  <si>
    <t>D3</t>
  </si>
  <si>
    <t>HZS</t>
  </si>
  <si>
    <t>Pol36</t>
  </si>
  <si>
    <t>Koordinace postupu prací - s ostatními profesemi + provedení revizních zkoušek dle ČSN 33 2000 ed.2 - revizní technik + spolupráce s revizním technikem</t>
  </si>
  <si>
    <t>D4</t>
  </si>
  <si>
    <t xml:space="preserve">Doprava a přesun hmot </t>
  </si>
  <si>
    <t>Pol40</t>
  </si>
  <si>
    <t>Doprava a přesun hmot</t>
  </si>
  <si>
    <t>D.1.4.1 - ZTI</t>
  </si>
  <si>
    <t>74138103</t>
  </si>
  <si>
    <t>Ing.Jan Řehoř</t>
  </si>
  <si>
    <t xml:space="preserve">    721 - Zdravotechnika - vnitřní kanalizace</t>
  </si>
  <si>
    <t>132312131</t>
  </si>
  <si>
    <t>Hloubení nezapažených rýh šířky do 800 mm ručně s urovnáním dna do předepsaného profilu a spádu v hornině třídy těžitelnosti II skupiny 4 soudržných</t>
  </si>
  <si>
    <t>-1574166028</t>
  </si>
  <si>
    <t>https://podminky.urs.cz/item/CS_URS_2025_02/132312131</t>
  </si>
  <si>
    <t>2*1,1*0,6</t>
  </si>
  <si>
    <t>162211211</t>
  </si>
  <si>
    <t>Vodorovné přemístění výkopku nebo sypaniny nošením s vyprázdněním nádoby na hromady nebo do dopravního prostředku na vzdálenost do 10 m z horniny třídy těžitelnosti II, skupiny 4 a 5</t>
  </si>
  <si>
    <t>-1265093983</t>
  </si>
  <si>
    <t>https://podminky.urs.cz/item/CS_URS_2025_02/162211211</t>
  </si>
  <si>
    <t>1,32</t>
  </si>
  <si>
    <t>162211219</t>
  </si>
  <si>
    <t>Vodorovné přemístění výkopku nebo sypaniny nošením s vyprázdněním nádoby na hromady nebo do dopravního prostředku na vzdálenost do 10 m Příplatek za každých dalších 10 m k ceně -1211</t>
  </si>
  <si>
    <t>-606321382</t>
  </si>
  <si>
    <t>https://podminky.urs.cz/item/CS_URS_2025_02/162211219</t>
  </si>
  <si>
    <t>-93620247</t>
  </si>
  <si>
    <t>2*0,4*0,4</t>
  </si>
  <si>
    <t>167111102</t>
  </si>
  <si>
    <t>Nakládání, skládání a překládání neulehlého výkopku nebo sypaniny ručně nakládání, z hornin třídy těžitelnosti II, skupiny 4 a 5</t>
  </si>
  <si>
    <t>1738375063</t>
  </si>
  <si>
    <t>https://podminky.urs.cz/item/CS_URS_2025_02/167111102</t>
  </si>
  <si>
    <t>0,32</t>
  </si>
  <si>
    <t>171201231</t>
  </si>
  <si>
    <t>Poplatek za uložení stavebního odpadu na recyklační skládce (skládkovné) zeminy a kamení zatříděného do Katalogu odpadů pod kódem 17 05 04</t>
  </si>
  <si>
    <t>114506290</t>
  </si>
  <si>
    <t>https://podminky.urs.cz/item/CS_URS_2025_02/171201231</t>
  </si>
  <si>
    <t>0,32*2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</si>
  <si>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</si>
  <si>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</si>
  <si>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2133762524</t>
  </si>
  <si>
    <t>https://podminky.urs.cz/item/CS_URS_2025_02/175111101</t>
  </si>
  <si>
    <t>58337308</t>
  </si>
  <si>
    <t>štěrkopísek frakce 0/2</t>
  </si>
  <si>
    <t>72846819</t>
  </si>
  <si>
    <t>0,32*2 "Přepočtené koeficientem množství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</si>
  <si>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</si>
  <si>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</si>
  <si>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1977378640</t>
  </si>
  <si>
    <t>https://podminky.urs.cz/item/CS_URS_2025_02/998011010</t>
  </si>
  <si>
    <t>721</t>
  </si>
  <si>
    <t>Zdravotechnika - vnitřní kanalizace</t>
  </si>
  <si>
    <t>721173316</t>
  </si>
  <si>
    <t>Potrubí z trub PVC SN4 dešťové DN 125</t>
  </si>
  <si>
    <t>-1228059060</t>
  </si>
  <si>
    <t>https://podminky.urs.cz/item/CS_URS_2025_02/721173316</t>
  </si>
  <si>
    <t>721174024</t>
  </si>
  <si>
    <t>Potrubí z trub polypropylenových odpadní (svislé) DN 75</t>
  </si>
  <si>
    <t>1488511731</t>
  </si>
  <si>
    <t>https://podminky.urs.cz/item/CS_URS_2025_02/721174024</t>
  </si>
  <si>
    <t>721233141</t>
  </si>
  <si>
    <t>Střešní vtoky (vpusti) polypropylenové (PP) pro ploché střechy s odtokem svislým s vyhříváním asfaltová manžeta nebo PVC příruba DN 75</t>
  </si>
  <si>
    <t>1970241762</t>
  </si>
  <si>
    <t>https://podminky.urs.cz/item/CS_URS_2025_02/721233141</t>
  </si>
  <si>
    <t>721290111</t>
  </si>
  <si>
    <t>Zkouška těsnosti kanalizace v objektech vodou do DN 125</t>
  </si>
  <si>
    <t>-799648707</t>
  </si>
  <si>
    <t>https://podminky.urs.cz/item/CS_URS_2025_02/721290111</t>
  </si>
  <si>
    <t>6,5</t>
  </si>
  <si>
    <t>998721201</t>
  </si>
  <si>
    <t>Přesun hmot pro vnitřní kanalizaci stanovený procentní sazbou (%) z ceny vodorovná dopravní vzdálenost do 50 m základní v objektech výšky do 6 m</t>
  </si>
  <si>
    <t>%</t>
  </si>
  <si>
    <t>1826183712</t>
  </si>
  <si>
    <t>https://podminky.urs.cz/item/CS_URS_2025_02/998721201</t>
  </si>
  <si>
    <t>SO 03 - Zastřešení</t>
  </si>
  <si>
    <t xml:space="preserve">    786 - Dokončovací práce - čalounické úpravy</t>
  </si>
  <si>
    <t xml:space="preserve">    789 - Povrchové úpravy ocelových konstrukcí a technologických zařízení</t>
  </si>
  <si>
    <t>-476465660</t>
  </si>
  <si>
    <t>1869822801</t>
  </si>
  <si>
    <t>674018424</t>
  </si>
  <si>
    <t>30,529*24,8</t>
  </si>
  <si>
    <t>131351104</t>
  </si>
  <si>
    <t>Hloubení nezapažených jam a zářezů strojně s urovnáním dna do předepsaného profilu a spádu v hornině třídy těžitelnosti II skupiny 4 přes 100 do 500 m3</t>
  </si>
  <si>
    <t>2085296070</t>
  </si>
  <si>
    <t>https://podminky.urs.cz/item/CS_URS_2025_02/131351104</t>
  </si>
  <si>
    <t>1,8*1,8*1,2*22</t>
  </si>
  <si>
    <t>1,0*1,0*1,2*8</t>
  </si>
  <si>
    <t>1,8*3,16*1,2</t>
  </si>
  <si>
    <t>1,8*2,64*1,2</t>
  </si>
  <si>
    <t>1,8*3,3*1,2</t>
  </si>
  <si>
    <t>1,8*2,2*1,2</t>
  </si>
  <si>
    <t>-1216687577</t>
  </si>
  <si>
    <t>(1,087+0,812+1,265+1,265+1,098+0,43+0,328+0,111+2,662+1,492+4,081+1,375)*0,7*0,5</t>
  </si>
  <si>
    <t>(1,749+0,763+1,105+1,897+1,942+0,558+1,603+0,985)*0,7*0,5</t>
  </si>
  <si>
    <t>(2,892+2,877+0,589+1,265+1,265+1,265+1,322)*0,7*0,5</t>
  </si>
  <si>
    <t>(1,902+1,308+0,734+4,669+0,623+1,057)*0,7*0,5</t>
  </si>
  <si>
    <t>132351252</t>
  </si>
  <si>
    <t>Hloubení nezapažených rýh šířky přes 800 do 2 000 mm strojně s urovnáním dna do předepsaného profilu a spádu v hornině třídy těžitelnosti II skupiny 4 přes 20 do 50 m3</t>
  </si>
  <si>
    <t>-1293236992</t>
  </si>
  <si>
    <t>https://podminky.urs.cz/item/CS_URS_2025_02/132351252</t>
  </si>
  <si>
    <t>(8,63+6,29)*1,2*1,2</t>
  </si>
  <si>
    <t>2,85*1,4*1,2</t>
  </si>
  <si>
    <t>68781707</t>
  </si>
  <si>
    <t>-276977087</t>
  </si>
  <si>
    <t>167151112</t>
  </si>
  <si>
    <t>Nakládání, skládání a překládání neulehlého výkopku nebo sypaniny strojně nakládání, množství přes 100 m3, z hornin třídy těžitelnosti II, skupiny 4 a 5</t>
  </si>
  <si>
    <t>1276306785</t>
  </si>
  <si>
    <t>https://podminky.urs.cz/item/CS_URS_2025_02/167151112</t>
  </si>
  <si>
    <t>"ornice" 757,119*0,2</t>
  </si>
  <si>
    <t>"zemina" 119,544+16,932+26,273-16,275</t>
  </si>
  <si>
    <t>-27985813</t>
  </si>
  <si>
    <t>297,898*1,7 'Přepočtené koeficientem množství</t>
  </si>
  <si>
    <t>-135702291</t>
  </si>
  <si>
    <t>1955284077</t>
  </si>
  <si>
    <t>(119,544+16,932+26,273)*0,1</t>
  </si>
  <si>
    <t>-1953245780</t>
  </si>
  <si>
    <t>274321411</t>
  </si>
  <si>
    <t>Základy z betonu železového (bez výztuže) pasy z betonu bez zvláštních nároků na prostředí tř. C 20/25</t>
  </si>
  <si>
    <t>-1296673893</t>
  </si>
  <si>
    <t>https://podminky.urs.cz/item/CS_URS_2025_02/274321411</t>
  </si>
  <si>
    <t>"ZP01" (1,087+0,812+1,265+1,265+1,098+0,43+0,328+0,111+2,662+1,492+4,081+1,375)*0,5*0,5</t>
  </si>
  <si>
    <t>(1,749+0,763+1,105+1,897+1,942+0,558+1,603+0,985)*0,5*0,5</t>
  </si>
  <si>
    <t>(2,892+2,877+0,589+1,265+1,265+1,265+1,322)*0,5*0,5</t>
  </si>
  <si>
    <t>(1,902+1,308+0,734+4,669+0,623+1,057)*0,5*0,5</t>
  </si>
  <si>
    <t>(8,63+6,29)*1,0*1,2</t>
  </si>
  <si>
    <t>2,85*1,2*1,2</t>
  </si>
  <si>
    <t>-184581024</t>
  </si>
  <si>
    <t>"ZP01" (1,087+0,812+1,265+1,265+1,098+0,43+0,328+0,111+2,662+1,492+4,081+1,375)*2*0,5</t>
  </si>
  <si>
    <t>(1,749+0,763+1,105+1,897+1,942+0,558+1,603+0,985)*2*0,5</t>
  </si>
  <si>
    <t>(2,892+2,877+0,589+1,265+1,265+1,265+1,322)*2*0,5</t>
  </si>
  <si>
    <t>(1,902+1,308+0,734+4,669+0,623+1,057)*2*0,5</t>
  </si>
  <si>
    <t>(8,63+6,29)*2*1,2</t>
  </si>
  <si>
    <t>2,85*2*1,2</t>
  </si>
  <si>
    <t>-1257748830</t>
  </si>
  <si>
    <t>275313711</t>
  </si>
  <si>
    <t>Základy z betonu prostého patky a bloky z betonu kamenem neprokládaného tř. C 20/25</t>
  </si>
  <si>
    <t>1689906801</t>
  </si>
  <si>
    <t>https://podminky.urs.cz/item/CS_URS_2025_02/275313711</t>
  </si>
  <si>
    <t>"PP01" 0,8*0,8*1,2*8</t>
  </si>
  <si>
    <t>275321411</t>
  </si>
  <si>
    <t>Základy z betonu železového (bez výztuže) patky z betonu bez zvláštních nároků na prostředí tř. C 20/25</t>
  </si>
  <si>
    <t>222114269</t>
  </si>
  <si>
    <t>https://podminky.urs.cz/item/CS_URS_2025_02/275321411</t>
  </si>
  <si>
    <t>"ŽP01" 1,6*1,6*1,2*22</t>
  </si>
  <si>
    <t>"ŽP02" 1,6*2,98*1,2</t>
  </si>
  <si>
    <t>"ŽP03" 1,6*2,44*1,2</t>
  </si>
  <si>
    <t>"ŽP04" 1,6*3,1*1,2</t>
  </si>
  <si>
    <t>"ŽP05" 1,6*2,0*1,2</t>
  </si>
  <si>
    <t>275351121</t>
  </si>
  <si>
    <t>Bednění základů patek zřízení</t>
  </si>
  <si>
    <t>235474653</t>
  </si>
  <si>
    <t>https://podminky.urs.cz/item/CS_URS_2025_02/275351121</t>
  </si>
  <si>
    <t>"PP01" (0,8+0,8+0,8+0,8)*1,2*8</t>
  </si>
  <si>
    <t>"ŽP01" (1,6+1,6+1,6+1,6)*1,2*22</t>
  </si>
  <si>
    <t>"ŽP02" (1,6+2,98+1,6+2,98)*1,2</t>
  </si>
  <si>
    <t>"ŽP03" (1,6+2,44+1,6+2,44)*1,2</t>
  </si>
  <si>
    <t>"ŽP04" (1,6+3,1+1,6+3,1)*1,2</t>
  </si>
  <si>
    <t>"ŽP05" (1,6+2,0+1,6+2,0)*1,2</t>
  </si>
  <si>
    <t>275351122</t>
  </si>
  <si>
    <t>Bednění základů patek odstranění</t>
  </si>
  <si>
    <t>-860703223</t>
  </si>
  <si>
    <t>https://podminky.urs.cz/item/CS_URS_2025_02/275351122</t>
  </si>
  <si>
    <t>275361821R</t>
  </si>
  <si>
    <t>Výztuž základů z betonářské oceli 10 505 (R)</t>
  </si>
  <si>
    <t>2078872625</t>
  </si>
  <si>
    <t>dle D.3.4.112</t>
  </si>
  <si>
    <t>4533,4*0,001</t>
  </si>
  <si>
    <t>275362021R</t>
  </si>
  <si>
    <t>Výztuž základů ze svařovaných sítí z drátů typu KARI</t>
  </si>
  <si>
    <t>-524961286</t>
  </si>
  <si>
    <t>648,0*0,001</t>
  </si>
  <si>
    <t>596,28*0,001</t>
  </si>
  <si>
    <t>278311213</t>
  </si>
  <si>
    <t>Zálivka kotevních otvorů z cementové zálivkové malty do 0,25 m3</t>
  </si>
  <si>
    <t>-274739437</t>
  </si>
  <si>
    <t>https://podminky.urs.cz/item/CS_URS_2025_02/278311213</t>
  </si>
  <si>
    <t>"Det A" 0,35*0,35*0,03*29</t>
  </si>
  <si>
    <t>"Det B" 0,3*0,3*0,03*9</t>
  </si>
  <si>
    <t>"Det C" 0,25*0,25*0,03*28</t>
  </si>
  <si>
    <t>311213122R</t>
  </si>
  <si>
    <t>Zdivo nadzákladové z lomového kamene štípaného nebo ručně vybíraného na beton C25/30 XF2 z nepravidelných kamenů objemu 1 kusu kamene přes 0,02 m3, šířka spáry přes 4 do 10 mm</t>
  </si>
  <si>
    <t>1367244863</t>
  </si>
  <si>
    <t>(8,33+0,5+8,33+0,5)*3,07*0,15</t>
  </si>
  <si>
    <t>(2,55+0,7+2,55+0,7)*2,66*0,15</t>
  </si>
  <si>
    <t>(5,99+0,5+5,99+0,5)*3,07*0,15</t>
  </si>
  <si>
    <t>20212751</t>
  </si>
  <si>
    <t>8,33*0,2*3,07</t>
  </si>
  <si>
    <t>2,55*0,4*2,66</t>
  </si>
  <si>
    <t>5,99*0,2*3,07</t>
  </si>
  <si>
    <t>2091206309</t>
  </si>
  <si>
    <t>(8,33+0,2+8,33+0,2)*3,07</t>
  </si>
  <si>
    <t>(2,55+0,4+2,55+0,4)*3,07</t>
  </si>
  <si>
    <t>(5,99+0,2+5,99+0,2)*3,07</t>
  </si>
  <si>
    <t>861191224</t>
  </si>
  <si>
    <t>42894112R</t>
  </si>
  <si>
    <t xml:space="preserve">Osazení ložiska ocelového nebo hrncového ocelového </t>
  </si>
  <si>
    <t>292782949</t>
  </si>
  <si>
    <t>RMAT0001</t>
  </si>
  <si>
    <t xml:space="preserve">všesměrné ložisko </t>
  </si>
  <si>
    <t>517791406</t>
  </si>
  <si>
    <t>945412111</t>
  </si>
  <si>
    <t>Teleskopická hydraulická montážní plošina na samohybném podvozku, s otočným košem výšky zdvihu do 8 m</t>
  </si>
  <si>
    <t>-1605524779</t>
  </si>
  <si>
    <t>https://podminky.urs.cz/item/CS_URS_2025_02/945412111</t>
  </si>
  <si>
    <t>-967055296</t>
  </si>
  <si>
    <t>(6,29+1,0+0,5+1,0+6,29+1,0+0,5+1,0)*1,0</t>
  </si>
  <si>
    <t>(7,913+1,0+0,5+1,0+7,913+1,0+0,5+1,0)*1,0</t>
  </si>
  <si>
    <t>(3,135+1,0+0,7+1,0+3,135+1,0+0,7+1,0)*1,0</t>
  </si>
  <si>
    <t>-1766675768</t>
  </si>
  <si>
    <t>-2052054012</t>
  </si>
  <si>
    <t>953946115</t>
  </si>
  <si>
    <t>Montáž atypických ocelových konstrukcí profilů hmotnosti do 13 kg/m, hmotnosti konstrukce přes 10 do 20 t</t>
  </si>
  <si>
    <t>2082449109</t>
  </si>
  <si>
    <t>https://podminky.urs.cz/item/CS_URS_2025_02/953946115</t>
  </si>
  <si>
    <t>0,032+0,991+0,039+0,676+0,768+10,632+0,152+0,839+0,158+0,307+149,25*12,34*0,001+5,185*8,23*0,001+0,242+0,062</t>
  </si>
  <si>
    <t>13611218</t>
  </si>
  <si>
    <t>plech ocelový hladký jakost S235JR tl 5mm tabule</t>
  </si>
  <si>
    <t>830055944</t>
  </si>
  <si>
    <t xml:space="preserve">dle výpisu </t>
  </si>
  <si>
    <t>((0,003*2,062)+(0,008*0,08)+(0,01*0,084)+(0,014*0,16)+(0,015*0,16)+(0,016*0,08)+(0,018*0,08)+(0,02*0,084)+(0,022*0,08)+(0,023*0,08))*39,25*0,001</t>
  </si>
  <si>
    <t>((0,024*0,16)+(0,028*0,24)+(0,032*0,16)+(0,034*0,12)+(0,035*5,613)+(0,036*0,12)+(0,038*0,4)+(0,043*0,483)+(0,044*0,24)+(0,045*0,12))*39,25*0,001</t>
  </si>
  <si>
    <t>((0,046*0,16)+(0,048*0,16)+(0,052*0,32)+(0,054*0,084)+(0,055*2,564)+(0,056*0,16)+(0,056*0,24)+(0,062*0,08)+(0,064*0,084)+(0,065*0,12))*39,25*0,001</t>
  </si>
  <si>
    <t>((0,066*0,24)+(0,068*0,483)+(0,072*0,24)+(0,075*2,406)+(0,076*0,24)+(0,082*0,24))*39,25*0,001</t>
  </si>
  <si>
    <t>0,032*1,15 'Přepočtené koeficientem množství</t>
  </si>
  <si>
    <t>13611220</t>
  </si>
  <si>
    <t>plech ocelový hladký jakost S235JR tl 6mm tabule</t>
  </si>
  <si>
    <t>-290969008</t>
  </si>
  <si>
    <t>dle výpisu</t>
  </si>
  <si>
    <t>((0,12*46,396)+(0,22*70,355))*47,1*0,001</t>
  </si>
  <si>
    <t>0,991*1,15 'Přepočtené koeficientem množství</t>
  </si>
  <si>
    <t>136112R</t>
  </si>
  <si>
    <t>plech ocelový hladký jakost S235JR tl 8mm tabule</t>
  </si>
  <si>
    <t>-507434907</t>
  </si>
  <si>
    <t>0,06*18,0*35,81*0,001</t>
  </si>
  <si>
    <t>0,039*1,15 'Přepočtené koeficientem množství</t>
  </si>
  <si>
    <t>13611228</t>
  </si>
  <si>
    <t>plech ocelový hladký jakost S235JR tl 10mm tabule</t>
  </si>
  <si>
    <t>633425269</t>
  </si>
  <si>
    <t>((0,056*0,5)+(0,075*1,5)+(0,076*15,5)+(0,084*8,38)+(0,095*26,308)+(0,1*3,78)+(0,12*8,16)+(0,141*0,959)+(0,15*0,296))*78,5*0,001</t>
  </si>
  <si>
    <t>((0,17*0,184)+(0,17*7,68)+(0,181*2,16)+(0,38*1,07)+(0,535*0,77))*78,5*0,001</t>
  </si>
  <si>
    <t>0,676*1,15 'Přepočtené koeficientem množství</t>
  </si>
  <si>
    <t>13611232</t>
  </si>
  <si>
    <t>plech ocelový hladký jakost S235JR tl 12mm tabule</t>
  </si>
  <si>
    <t>-778396316</t>
  </si>
  <si>
    <t>((0,09*14,439)+(0,15*3,129)+(0,152*0,247)+(0,17*0,517)+(0,176*0,336)+(0,18*0,558)+(0,181*0,504)+(0,182*0,618))*94,2*0,001</t>
  </si>
  <si>
    <t>((0,183*0,262)+(0,186*0,288)+(0,187*0,334)+(0,2*2,427)+(0,203*0,265)+(0,204*0,364)+(0,209*0,301)+(0,21*0,439))*94,2*0,001</t>
  </si>
  <si>
    <t>((0,212*0,803)+(0,215*0,32)+(0,223*0,293)+(0,23*0,339)+(0,237*0,367)+(0,25*7,796)+(0,252*0,713)+(0,253*0,404)+(0,258*0,684))*94,2*0,001</t>
  </si>
  <si>
    <t>((0,263*0,327)+(0,274*0,375)+(0,28*0,396)+(0,289*0,335)+(0,292*0,427)+(0,295*0,65)+(0,296*0,345)+(0,3*0,702)+(0,304*0,357))*94,2*0,001</t>
  </si>
  <si>
    <t>((0,305*0,313)+(0,323*0,415)+(0,326*0,365)+(0,333*0,382)+(0,35*0,357)+(0,379*0,435)+(0,395*0,443))*94,2*0,001</t>
  </si>
  <si>
    <t>0,768*1,15 'Přepočtené koeficientem množství</t>
  </si>
  <si>
    <t>13611238</t>
  </si>
  <si>
    <t>plech ocelový hladký jakost S235JR tl 15mm tabule</t>
  </si>
  <si>
    <t>1529207652</t>
  </si>
  <si>
    <t>((0,12*4,149)+(0,14*260,19)+(0,16*1,205)+(0,19*0,25)+(0,191*0,5)+(0,192*0,517)+(0,2*0,9)+(0,201*0,25)+(0,203*0,25))*117,75*0,001</t>
  </si>
  <si>
    <t>((0,204*0,25)+(0,212*0,25)+(0,216*0,25)+(0,23*0,607)+(0,25*42,926)+(0,3*136,715)+(0,78*0,78))*117,75*0,001</t>
  </si>
  <si>
    <t>10,632*1,15 'Přepočtené koeficientem množství</t>
  </si>
  <si>
    <t>13611248</t>
  </si>
  <si>
    <t>plech ocelový hladký jakost S235JR tl 20mm tabule</t>
  </si>
  <si>
    <t>688900249</t>
  </si>
  <si>
    <t>((0,3*2,7)+(0,4*0,4))*157,0*0,001</t>
  </si>
  <si>
    <t>0,152*1,15 'Přepočtené koeficientem množství</t>
  </si>
  <si>
    <t>13611258</t>
  </si>
  <si>
    <t>plech ocelový hladký jakost S235JR tl 25mm tabule</t>
  </si>
  <si>
    <t>1686443248</t>
  </si>
  <si>
    <t>((0,35*10,15)+(0,85*0,85))*196,25*0,001</t>
  </si>
  <si>
    <t>0,839*1,15 'Přepočtené koeficientem množství</t>
  </si>
  <si>
    <t>13611264</t>
  </si>
  <si>
    <t>plech ocelový hladký jakost S235JR tl 30mm tabule</t>
  </si>
  <si>
    <t>-932894311</t>
  </si>
  <si>
    <t>0,28*2,4*235,5*0,001</t>
  </si>
  <si>
    <t>0,158*1,15 'Přepočtené koeficientem množství</t>
  </si>
  <si>
    <t>14550317</t>
  </si>
  <si>
    <t>profil ocelový svařovaný jakost S235 průřez čtvercový 80x80x4mm</t>
  </si>
  <si>
    <t>1224472468</t>
  </si>
  <si>
    <t>306,9*0,001</t>
  </si>
  <si>
    <t>0,307*1,15 'Přepočtené koeficientem množství</t>
  </si>
  <si>
    <t>552839R1</t>
  </si>
  <si>
    <t>trubka ocelová podélně svařovaná konstrukční hladká jakost S235JR 108,0x5,0mm</t>
  </si>
  <si>
    <t>769954704</t>
  </si>
  <si>
    <t>149,25</t>
  </si>
  <si>
    <t>149,25*1,15 'Přepočtené koeficientem množství</t>
  </si>
  <si>
    <t>552839R2</t>
  </si>
  <si>
    <t>trubka ocelová podélně svařovaná konstrukční hladká jakost S235JR 114,3x3,0mm</t>
  </si>
  <si>
    <t>-393961047</t>
  </si>
  <si>
    <t>5,185</t>
  </si>
  <si>
    <t>5,185*1,15 'Přepočtené koeficientem množství</t>
  </si>
  <si>
    <t>13010014</t>
  </si>
  <si>
    <t>tyč ocelová kruhová jakost S235JR (11 375) D 16mm</t>
  </si>
  <si>
    <t>975835754</t>
  </si>
  <si>
    <t>241,9*0,001</t>
  </si>
  <si>
    <t>0,242*1,15 'Přepočtené koeficientem množství</t>
  </si>
  <si>
    <t>13010420</t>
  </si>
  <si>
    <t>úhelník ocelový rovnostranný jakost S235JR (11 375) 50x50x5mm</t>
  </si>
  <si>
    <t>-375154597</t>
  </si>
  <si>
    <t>61,8*0,001</t>
  </si>
  <si>
    <t>0,062*1,15 'Přepočtené koeficientem množství</t>
  </si>
  <si>
    <t>953946123</t>
  </si>
  <si>
    <t>Montáž atypických ocelových konstrukcí profilů hmotnosti přes 13 do 30 kg/m, hmotnosti konstrukce přes 2,5 do 5 t</t>
  </si>
  <si>
    <t>138784076</t>
  </si>
  <si>
    <t>https://podminky.urs.cz/item/CS_URS_2025_02/953946123</t>
  </si>
  <si>
    <t>1,001+1,4+0,085+0,238+1,835</t>
  </si>
  <si>
    <t>14550301</t>
  </si>
  <si>
    <t>profil ocelový svařovaný jakost S235 průřez čtvercový 100x100x5mm</t>
  </si>
  <si>
    <t>42662039</t>
  </si>
  <si>
    <t>1001,1*0,001</t>
  </si>
  <si>
    <t>1,001*1,15 'Přepočtené koeficientem množství</t>
  </si>
  <si>
    <t>14550305</t>
  </si>
  <si>
    <t>profil ocelový svařovaný jakost S235 průřez čtvercový 120x120x4mm</t>
  </si>
  <si>
    <t>687408037</t>
  </si>
  <si>
    <t>1400,4*0,001</t>
  </si>
  <si>
    <t>1,4*1,15 'Přepočtené koeficientem množství</t>
  </si>
  <si>
    <t>14550306</t>
  </si>
  <si>
    <t>profil ocelový svařovaný jakost S235 průřez čtvercový 120x120x5mm</t>
  </si>
  <si>
    <t>-299780234</t>
  </si>
  <si>
    <t>84,9*0,001</t>
  </si>
  <si>
    <t>0,085*1,15 'Přepočtené koeficientem množství</t>
  </si>
  <si>
    <t>13010934</t>
  </si>
  <si>
    <t>ocel profilová jakost S235JR (11 375) průřez UPE 160</t>
  </si>
  <si>
    <t>-238359520</t>
  </si>
  <si>
    <t>237,7*0,001</t>
  </si>
  <si>
    <t>0,238*1,15 'Přepočtené koeficientem množství</t>
  </si>
  <si>
    <t>13010940</t>
  </si>
  <si>
    <t>ocel profilová jakost S235JR (11 375) průřez UPE 220</t>
  </si>
  <si>
    <t>844964457</t>
  </si>
  <si>
    <t>1834,5*0,001</t>
  </si>
  <si>
    <t>1,835*1,15 'Přepočtené koeficientem množství</t>
  </si>
  <si>
    <t>953946136</t>
  </si>
  <si>
    <t>Montáž atypických ocelových konstrukcí profilů hmotnosti přes 30 kg/m, hmotnosti konstrukce přes 20 do 40 t</t>
  </si>
  <si>
    <t>1052118441</t>
  </si>
  <si>
    <t>https://podminky.urs.cz/item/CS_URS_2025_02/953946136</t>
  </si>
  <si>
    <t>0,28*70,12*0,001+0,535*289,53*0,001+2,009+10,625+7,423</t>
  </si>
  <si>
    <t>552839R3</t>
  </si>
  <si>
    <t>trubka ocelová podélně svařovaná konstrukční hladká jakost S235JR 193,7x16,0mm</t>
  </si>
  <si>
    <t>408758030</t>
  </si>
  <si>
    <t>0,28</t>
  </si>
  <si>
    <t>0,28*1,15 'Přepočtené koeficientem množství</t>
  </si>
  <si>
    <t>552839R4</t>
  </si>
  <si>
    <t>trubka ocelová podélně svařovaná konstrukční hladká jakost S235JR 800,0x15,0mm</t>
  </si>
  <si>
    <t>127395027</t>
  </si>
  <si>
    <t>dle výkazu</t>
  </si>
  <si>
    <t>0,535</t>
  </si>
  <si>
    <t>0,535*1,15 'Přepočtené koeficientem množství</t>
  </si>
  <si>
    <t>13010956</t>
  </si>
  <si>
    <t>ocel profilová jakost S235JR (11 375) průřez HEA 160</t>
  </si>
  <si>
    <t>-828252599</t>
  </si>
  <si>
    <t>2008,6*0,001</t>
  </si>
  <si>
    <t>2,009*1,15 'Přepočtené koeficientem množství</t>
  </si>
  <si>
    <t>13011024</t>
  </si>
  <si>
    <t>ocel profilová jakost S235JR (11 375) průřez I (IPN) 500</t>
  </si>
  <si>
    <t>-556690814</t>
  </si>
  <si>
    <t>10625,3*0,001</t>
  </si>
  <si>
    <t>10,625*1,15 'Přepočtené koeficientem množství</t>
  </si>
  <si>
    <t>13011018</t>
  </si>
  <si>
    <t>ocel profilová jakost S235JR (11 375) průřez IPE 500</t>
  </si>
  <si>
    <t>-2036421596</t>
  </si>
  <si>
    <t>7422,7*0,001</t>
  </si>
  <si>
    <t>7,423*1,15 'Přepočtené koeficientem množství</t>
  </si>
  <si>
    <t>953961213R</t>
  </si>
  <si>
    <t>Kotva chemická s vyvrtáním otvoru do betonu, železobetonu nebo tvrdého kamene chemická patrona, velikost M 12, hloubka 150 mm</t>
  </si>
  <si>
    <t>-1735088754</t>
  </si>
  <si>
    <t>"Det C" 4*28</t>
  </si>
  <si>
    <t>953961215R</t>
  </si>
  <si>
    <t>Kotva chemická s vyvrtáním otvoru do betonu, železobetonu nebo tvrdého kamene chemická patrona, velikost M 20, hloubka 350 mm</t>
  </si>
  <si>
    <t>-1400678623</t>
  </si>
  <si>
    <t>"Det B" 4*9</t>
  </si>
  <si>
    <t>953961216R</t>
  </si>
  <si>
    <t>Kotva chemická s vyvrtáním otvoru do betonu, železobetonu nebo tvrdého kamene chemická patrona, velikost M 24, hloubka 350 mm</t>
  </si>
  <si>
    <t>1350865628</t>
  </si>
  <si>
    <t>"Det A" 4*29</t>
  </si>
  <si>
    <t>953965122</t>
  </si>
  <si>
    <t>Kotva chemická s vyvrtáním otvoru kotevní šrouby pro chemické kotvy, velikost M 12, délka 220 mm</t>
  </si>
  <si>
    <t>554599793</t>
  </si>
  <si>
    <t>https://podminky.urs.cz/item/CS_URS_2025_02/953965122</t>
  </si>
  <si>
    <t>953965145</t>
  </si>
  <si>
    <t>Kotva chemická s vyvrtáním otvoru kotevní šrouby pro chemické kotvy, velikost M 20, délka 400 mm</t>
  </si>
  <si>
    <t>-621066697</t>
  </si>
  <si>
    <t>https://podminky.urs.cz/item/CS_URS_2025_02/953965145</t>
  </si>
  <si>
    <t>953965151R</t>
  </si>
  <si>
    <t>Kotva chemická s vyvrtáním otvoru kotevní šrouby pro chemické kotvy, velikost M 24, délka 400 mm</t>
  </si>
  <si>
    <t>1465520518</t>
  </si>
  <si>
    <t>998011002</t>
  </si>
  <si>
    <t>Přesun hmot pro budovy občanské výstavby, bydlení, výrobu a služby s nosnou svislou konstrukcí zděnou z cihel, tvárnic nebo kamene vodorovná dopravní vzdálenost do 100 m základní pro budovy výšky přes 6 do 12 m</t>
  </si>
  <si>
    <t>-178337712</t>
  </si>
  <si>
    <t>https://podminky.urs.cz/item/CS_URS_2025_02/998011002</t>
  </si>
  <si>
    <t>1517136298</t>
  </si>
  <si>
    <t>518,38*1,2</t>
  </si>
  <si>
    <t>-1841489541</t>
  </si>
  <si>
    <t>622,056*1,2 'Přepočtené koeficientem množství</t>
  </si>
  <si>
    <t>-1926867497</t>
  </si>
  <si>
    <t>-381560447</t>
  </si>
  <si>
    <t>622,056*1,1655 'Přepočtené koeficientem množství</t>
  </si>
  <si>
    <t>998712102</t>
  </si>
  <si>
    <t>Přesun hmot pro povlakové krytiny stanovený z hmotnosti přesunovaného materiálu vodorovná dopravní vzdálenost do 50 m základní v objektech výšky přes 6 do 12 m</t>
  </si>
  <si>
    <t>861366091</t>
  </si>
  <si>
    <t>https://podminky.urs.cz/item/CS_URS_2025_02/998712102</t>
  </si>
  <si>
    <t>1788964623</t>
  </si>
  <si>
    <t>762713111</t>
  </si>
  <si>
    <t>Montáž prostorových vázaných konstrukcí z řeziva hoblovaného pomocí tesařských spojů průřezové plochy do 120 cm2</t>
  </si>
  <si>
    <t>161986992</t>
  </si>
  <si>
    <t>https://podminky.urs.cz/item/CS_URS_2025_02/762713111</t>
  </si>
  <si>
    <t>"80x120" 71,34</t>
  </si>
  <si>
    <t>589397615</t>
  </si>
  <si>
    <t>"80x120" 71,34*0,08*0,12</t>
  </si>
  <si>
    <t>0,685*1,2 'Přepočtené koeficientem množství</t>
  </si>
  <si>
    <t>762713121</t>
  </si>
  <si>
    <t>Montáž prostorových vázaných konstrukcí z řeziva hoblovaného pomocí tesařských spojů průřezové plochy přes 120 do 224 cm2</t>
  </si>
  <si>
    <t>-448330672</t>
  </si>
  <si>
    <t>https://podminky.urs.cz/item/CS_URS_2025_02/762713121</t>
  </si>
  <si>
    <t>"100x200" 176,502</t>
  </si>
  <si>
    <t>-1356541000</t>
  </si>
  <si>
    <t>"100x200" 176,502*0,1*0,2</t>
  </si>
  <si>
    <t>3,53*1,2 'Přepočtené koeficientem množství</t>
  </si>
  <si>
    <t>762713131</t>
  </si>
  <si>
    <t>Montáž prostorových vázaných konstrukcí z řeziva hoblovaného pomocí tesařských spojů průřezové plochy přes 224 do 288 cm2</t>
  </si>
  <si>
    <t>-1711726542</t>
  </si>
  <si>
    <t>https://podminky.urs.cz/item/CS_URS_2025_02/762713131</t>
  </si>
  <si>
    <t>"120x240" 270,767</t>
  </si>
  <si>
    <t>60512136</t>
  </si>
  <si>
    <t>hranol stavební řezivo průřezu do 288cm2 dl 6-8m</t>
  </si>
  <si>
    <t>1574499620</t>
  </si>
  <si>
    <t>"120x240" 270,767*0,12*0,24</t>
  </si>
  <si>
    <t>7,798*1,2 'Přepočtené koeficientem množství</t>
  </si>
  <si>
    <t>762713161</t>
  </si>
  <si>
    <t>Montáž prostorových vázaných konstrukcí z řeziva hoblovaného pomocí tesařských spojů průřezové plochy přes 600 cm2</t>
  </si>
  <si>
    <t>1444759317</t>
  </si>
  <si>
    <t>https://podminky.urs.cz/item/CS_URS_2025_02/762713161</t>
  </si>
  <si>
    <t>260,19/2</t>
  </si>
  <si>
    <t>136,715</t>
  </si>
  <si>
    <t>60512147R</t>
  </si>
  <si>
    <t>hranol stavební řezivo průřezu nad 450cm2 - kulatina</t>
  </si>
  <si>
    <t>-1275943151</t>
  </si>
  <si>
    <t>266,81*3,14*0,15*0,15</t>
  </si>
  <si>
    <t>18,85*1,2 'Přepočtené koeficientem množství</t>
  </si>
  <si>
    <t>1836401417</t>
  </si>
  <si>
    <t>0,822+4,236+9,358+22,62</t>
  </si>
  <si>
    <t>1874907766</t>
  </si>
  <si>
    <t>998762102</t>
  </si>
  <si>
    <t>Přesun hmot pro konstrukce tesařské stanovený z hmotnosti přesunovaného materiálu vodorovná dopravní vzdálenost do 50 m základní v objektech výšky přes 6 do 12 m</t>
  </si>
  <si>
    <t>591754676</t>
  </si>
  <si>
    <t>https://podminky.urs.cz/item/CS_URS_2025_02/998762102</t>
  </si>
  <si>
    <t>764141301</t>
  </si>
  <si>
    <t>Krytina ze svitků nebo tabulí z titanzinkového lesklého válcovaného plechu s úpravou u okapů, prostupů a výčnělků střechy rovné drážkováním ze svitků rš 500 mm, sklon střechy do 30°</t>
  </si>
  <si>
    <t>-202804205</t>
  </si>
  <si>
    <t>https://podminky.urs.cz/item/CS_URS_2025_02/764141301</t>
  </si>
  <si>
    <t>764244306R</t>
  </si>
  <si>
    <t>Oplechování horních ploch zdí a nadezdívek (atik) z titanzinkového lesklého válcovaného plechu mechanicky kotvené rš 450 mm</t>
  </si>
  <si>
    <t>-1276104891</t>
  </si>
  <si>
    <t>"3K_01" 12,99</t>
  </si>
  <si>
    <t>"3K_02" 13,44</t>
  </si>
  <si>
    <t>"3K_03" 6,635</t>
  </si>
  <si>
    <t>"3K_04" 7,275</t>
  </si>
  <si>
    <t>"3K_05" 10,275</t>
  </si>
  <si>
    <t>"3K_06" 9,73</t>
  </si>
  <si>
    <t>"3K_07" 7,52</t>
  </si>
  <si>
    <t>"3K_08" 4,38</t>
  </si>
  <si>
    <t>"3K_09" 8,865</t>
  </si>
  <si>
    <t>"3K_10" 9,985</t>
  </si>
  <si>
    <t>"3K_11" 7,17</t>
  </si>
  <si>
    <t>998764102</t>
  </si>
  <si>
    <t>Přesun hmot pro konstrukce klempířské stanovený z hmotnosti přesunovaného materiálu vodorovná dopravní vzdálenost do 50 m základní v objektech výšky přes 6 do 12 m</t>
  </si>
  <si>
    <t>-1875785965</t>
  </si>
  <si>
    <t>https://podminky.urs.cz/item/CS_URS_2025_02/998764102</t>
  </si>
  <si>
    <t>766422211</t>
  </si>
  <si>
    <t>Montáž obložení podhledů jednoduchých panely obkladovými z měkkého dřeva, plochy do 0,60 m2</t>
  </si>
  <si>
    <t>289787128</t>
  </si>
  <si>
    <t>https://podminky.urs.cz/item/CS_URS_2025_02/766422211</t>
  </si>
  <si>
    <t>(30,313+24,019+13,409+12,679+16,858)*1,0</t>
  </si>
  <si>
    <t>2131616796</t>
  </si>
  <si>
    <t>719,334*0,018</t>
  </si>
  <si>
    <t>12,948*1,2 'Přepočtené koeficientem množství</t>
  </si>
  <si>
    <t>766427112</t>
  </si>
  <si>
    <t>Montáž obložení podhledů rošt podkladový</t>
  </si>
  <si>
    <t>1393205325</t>
  </si>
  <si>
    <t>https://podminky.urs.cz/item/CS_URS_2025_02/766427112</t>
  </si>
  <si>
    <t>(71,34+176,502+270,767)</t>
  </si>
  <si>
    <t>-788412205</t>
  </si>
  <si>
    <t>(71,34+176,502+270,767)*0,08*0,08</t>
  </si>
  <si>
    <t>3,319*1,2 'Přepočtené koeficientem množství</t>
  </si>
  <si>
    <t>766660734R</t>
  </si>
  <si>
    <t>Montáž vratových doplňků dveřního kování bezpečnostního panikového kování</t>
  </si>
  <si>
    <t>1054989994</t>
  </si>
  <si>
    <t>54914136</t>
  </si>
  <si>
    <t>kování panikové madlo/klika</t>
  </si>
  <si>
    <t>1600446935</t>
  </si>
  <si>
    <t>7666981R2</t>
  </si>
  <si>
    <t>Montáž otočných křídel vč. provedení kotvení do podlahy</t>
  </si>
  <si>
    <t>1625358218</t>
  </si>
  <si>
    <t>RMAT0002</t>
  </si>
  <si>
    <t xml:space="preserve">D1 - otočné křídlo 1100x4586 mm </t>
  </si>
  <si>
    <t>-488867605</t>
  </si>
  <si>
    <t>Poznámka k položce:_x000d_
specifikace dle SO 03 - D1.1.3.13</t>
  </si>
  <si>
    <t>RMAT0003</t>
  </si>
  <si>
    <t>D2 - otočné křídlo 1100x4683 mm</t>
  </si>
  <si>
    <t>214252655</t>
  </si>
  <si>
    <t>Poznámka k položce:_x000d_
specifikace dle SO 03 - D.1.1.3.13</t>
  </si>
  <si>
    <t>RMAT0004</t>
  </si>
  <si>
    <t>D3 - otočné křídlo 1100x4152 mm</t>
  </si>
  <si>
    <t>1165636358</t>
  </si>
  <si>
    <t>Poznámka k položce:_x000d_
specifikace dle SO 03 - D.1.1.3.14</t>
  </si>
  <si>
    <t>RMAT0005</t>
  </si>
  <si>
    <t>D4 - otočné křídlo 1100x3947 mm</t>
  </si>
  <si>
    <t>-98858384</t>
  </si>
  <si>
    <t>RMAT0006</t>
  </si>
  <si>
    <t xml:space="preserve">D5 - otočné křídlo 1100x3645 mm </t>
  </si>
  <si>
    <t>-767898126</t>
  </si>
  <si>
    <t>RMAT0007</t>
  </si>
  <si>
    <t xml:space="preserve">D6 - otočné křídlo 1100x3440 mm </t>
  </si>
  <si>
    <t>1162051961</t>
  </si>
  <si>
    <t>RMAT0008</t>
  </si>
  <si>
    <t>D7 - otočné křídlo 1100x3132 mm</t>
  </si>
  <si>
    <t>1290411243</t>
  </si>
  <si>
    <t>RMAT0009</t>
  </si>
  <si>
    <t>D8 - otočné křídlo 1730x3565 mm</t>
  </si>
  <si>
    <t>1495908283</t>
  </si>
  <si>
    <t>Poznámka k položce:_x000d_
specifikace dle SO 03 - D.1.1.3.15</t>
  </si>
  <si>
    <t>RMAT0010</t>
  </si>
  <si>
    <t>D9 - otočné křídlo 1730x3490 mm</t>
  </si>
  <si>
    <t>595597930</t>
  </si>
  <si>
    <t>RMAT0011</t>
  </si>
  <si>
    <t xml:space="preserve">D10 - otočné křídlo 1730x3309 mm </t>
  </si>
  <si>
    <t>1551594324</t>
  </si>
  <si>
    <t>RMAT0012</t>
  </si>
  <si>
    <t>D11 - ototčné křídlo 1730x3508 mm</t>
  </si>
  <si>
    <t>-1373772222</t>
  </si>
  <si>
    <t>RMAT0013</t>
  </si>
  <si>
    <t>D12 - ototčné křídlo 1100x5743 mm</t>
  </si>
  <si>
    <t>1508881829</t>
  </si>
  <si>
    <t>Poznámka k položce:_x000d_
specifikace dle SO 03 - D.1.1.3.16</t>
  </si>
  <si>
    <t>RMAT0014</t>
  </si>
  <si>
    <t>D13 - ototčné křídlo 1100x5581 mm</t>
  </si>
  <si>
    <t>-471212050</t>
  </si>
  <si>
    <t>RMAT0015</t>
  </si>
  <si>
    <t>D14 - ototčné křídlo 1100x5352 mm</t>
  </si>
  <si>
    <t>25414</t>
  </si>
  <si>
    <t>RMAT0016</t>
  </si>
  <si>
    <t>D15 - otočné křídlo 1100x5183 mm</t>
  </si>
  <si>
    <t>-984487700</t>
  </si>
  <si>
    <t>7666981R</t>
  </si>
  <si>
    <t>Montáž křídel fixních</t>
  </si>
  <si>
    <t>352294532</t>
  </si>
  <si>
    <t>60,0</t>
  </si>
  <si>
    <t>611730R</t>
  </si>
  <si>
    <t xml:space="preserve">fixní křídlo </t>
  </si>
  <si>
    <t>-2081330551</t>
  </si>
  <si>
    <t>998766102</t>
  </si>
  <si>
    <t>Přesun hmot pro konstrukce truhlářské stanovený z hmotnosti přesunovaného materiálu vodorovná dopravní vzdálenost do 50 m základní v objektech výšky přes 6 do 12 m</t>
  </si>
  <si>
    <t>-1574072873</t>
  </si>
  <si>
    <t>https://podminky.urs.cz/item/CS_URS_2025_02/998766102</t>
  </si>
  <si>
    <t>-616642631</t>
  </si>
  <si>
    <t>210872779</t>
  </si>
  <si>
    <t>115</t>
  </si>
  <si>
    <t>-1264484696</t>
  </si>
  <si>
    <t>116</t>
  </si>
  <si>
    <t>-1683222211</t>
  </si>
  <si>
    <t>117</t>
  </si>
  <si>
    <t>66168099</t>
  </si>
  <si>
    <t>719,334*2</t>
  </si>
  <si>
    <t>(4,92+5,11+4,47+4,15+2,0+1,77+3,59+3,31+6,06+3,58+2,17+3,35+2,17+5,75+6,18+5,96+5,75+3,67+1,77+60,0)*2</t>
  </si>
  <si>
    <t>118</t>
  </si>
  <si>
    <t>-1370284141</t>
  </si>
  <si>
    <t>119</t>
  </si>
  <si>
    <t>1464354721</t>
  </si>
  <si>
    <t>120</t>
  </si>
  <si>
    <t>-990394286</t>
  </si>
  <si>
    <t>121</t>
  </si>
  <si>
    <t>1884561242</t>
  </si>
  <si>
    <t>122</t>
  </si>
  <si>
    <t>-1910356886</t>
  </si>
  <si>
    <t>336,23</t>
  </si>
  <si>
    <t>266,81*3,14*0,3</t>
  </si>
  <si>
    <t>786</t>
  </si>
  <si>
    <t>Dokončovací práce - čalounické úpravy</t>
  </si>
  <si>
    <t>123</t>
  </si>
  <si>
    <t>786-R01</t>
  </si>
  <si>
    <t>Montáž a dodávka kolejnic pro závěs vč. jezdců</t>
  </si>
  <si>
    <t>1776796659</t>
  </si>
  <si>
    <t>Poznámka k položce:_x000d_
specifikace dle PD</t>
  </si>
  <si>
    <t xml:space="preserve">"Z1" 6,44 </t>
  </si>
  <si>
    <t>"Z2" 1,895</t>
  </si>
  <si>
    <t>"Z3" 4,145</t>
  </si>
  <si>
    <t>"Z4" 6,195</t>
  </si>
  <si>
    <t>"Z5" 5,055</t>
  </si>
  <si>
    <t>"Z6" 4,84</t>
  </si>
  <si>
    <t>"Z7" 1,1</t>
  </si>
  <si>
    <t>"Z8" 1,31</t>
  </si>
  <si>
    <t>"Z9" 5,265</t>
  </si>
  <si>
    <t>"Z10" 2,145</t>
  </si>
  <si>
    <t>"Z11" 5,325</t>
  </si>
  <si>
    <t>"Z12" 2,575</t>
  </si>
  <si>
    <t>"Z13" 3,87</t>
  </si>
  <si>
    <t>124</t>
  </si>
  <si>
    <t>786-R02</t>
  </si>
  <si>
    <t xml:space="preserve">Montáž a dodávka závěsů </t>
  </si>
  <si>
    <t>-603106851</t>
  </si>
  <si>
    <t>Poznámka k položce:_x000d_
specifikace dle SO 03 - D.1.1.3.17-21</t>
  </si>
  <si>
    <t>"Z1" 32,29</t>
  </si>
  <si>
    <t>"Z2" 9,29</t>
  </si>
  <si>
    <t>"Z3" 19,35</t>
  </si>
  <si>
    <t>"Z4" 18,73</t>
  </si>
  <si>
    <t>"Z5" 17,36</t>
  </si>
  <si>
    <t>"Z6" 17,72</t>
  </si>
  <si>
    <t>"Z7" 4,02</t>
  </si>
  <si>
    <t>"Z8" 4,87</t>
  </si>
  <si>
    <t>"Z9" 22,89</t>
  </si>
  <si>
    <t>"Z10" 10,14</t>
  </si>
  <si>
    <t>"Z11" 24,52</t>
  </si>
  <si>
    <t>"Z12" 11,52</t>
  </si>
  <si>
    <t>"Z13" 16,9</t>
  </si>
  <si>
    <t>209,6*1,5 'Přepočtené koeficientem množství</t>
  </si>
  <si>
    <t>125</t>
  </si>
  <si>
    <t>786-R03</t>
  </si>
  <si>
    <t xml:space="preserve">Montáž a dodávka mechanického systému posunu závěsů </t>
  </si>
  <si>
    <t>-1576433547</t>
  </si>
  <si>
    <t>Poznámka k položce:_x000d_
- zastavení závěsu v jakékoliv poloze</t>
  </si>
  <si>
    <t>126</t>
  </si>
  <si>
    <t>786-R04</t>
  </si>
  <si>
    <t xml:space="preserve">Montáž a dodávka ocelových háků pro kotvení závěsů </t>
  </si>
  <si>
    <t>1215134965</t>
  </si>
  <si>
    <t xml:space="preserve">Poznámka k položce:_x000d_
- háky bdou osazeny v dlažbě </t>
  </si>
  <si>
    <t>127</t>
  </si>
  <si>
    <t>998786102</t>
  </si>
  <si>
    <t>Přesun hmot pro stínění a čalounické úpravy stanovený z hmotnosti přesunovaného materiálu vodorovná dopravní vzdálenost do 50 m základní v objektech výšky (hloubky) přes 6 do 12 m</t>
  </si>
  <si>
    <t>733766777</t>
  </si>
  <si>
    <t>https://podminky.urs.cz/item/CS_URS_2025_02/998786102</t>
  </si>
  <si>
    <t>789</t>
  </si>
  <si>
    <t>Povrchové úpravy ocelových konstrukcí a technologických zařízení</t>
  </si>
  <si>
    <t>128</t>
  </si>
  <si>
    <t>789323111</t>
  </si>
  <si>
    <t>Zhotovení nátěru ocelových konstrukcí třídy III jednosložkového základního, tloušťky do 80 μm</t>
  </si>
  <si>
    <t>948198068</t>
  </si>
  <si>
    <t>https://podminky.urs.cz/item/CS_URS_2025_02/789323111</t>
  </si>
  <si>
    <t>822,29</t>
  </si>
  <si>
    <t>129</t>
  </si>
  <si>
    <t>24629024</t>
  </si>
  <si>
    <t>hmota nátěrová syntetická základní na ocelové konstrukce</t>
  </si>
  <si>
    <t>384536771</t>
  </si>
  <si>
    <t>822,29*0,603 'Přepočtené koeficientem množství</t>
  </si>
  <si>
    <t>130</t>
  </si>
  <si>
    <t>789323121</t>
  </si>
  <si>
    <t>Zhotovení nátěru ocelových konstrukcí třídy III jednosložkového krycího (vrchního), tloušťky do 80 μm</t>
  </si>
  <si>
    <t>-1751243186</t>
  </si>
  <si>
    <t>https://podminky.urs.cz/item/CS_URS_2025_02/789323121</t>
  </si>
  <si>
    <t>131</t>
  </si>
  <si>
    <t>24629162</t>
  </si>
  <si>
    <t>hmota nátěrová alkydová krycí (email) na ocelové konstrukce</t>
  </si>
  <si>
    <t>-2050325643</t>
  </si>
  <si>
    <t>822,29*0,299 'Přepočtené koeficientem množství</t>
  </si>
  <si>
    <t xml:space="preserve">D.1.2.5 -  TPS Silnoproud</t>
  </si>
  <si>
    <t>D1 - Montážní materiál a práce</t>
  </si>
  <si>
    <t>D2 - HZS</t>
  </si>
  <si>
    <t xml:space="preserve">D3 - Doprava a přesun hmot </t>
  </si>
  <si>
    <t>Pol1</t>
  </si>
  <si>
    <t>Přisazené LED svítidlo, opálový kryt, 18W, 2600lm, Ra80,</t>
  </si>
  <si>
    <t>Pol2</t>
  </si>
  <si>
    <t>Přisazené LED svítidlo, opálový kryt, 11W, 1300lm, Ra80,</t>
  </si>
  <si>
    <t>Pol4</t>
  </si>
  <si>
    <t>Nouzové svítidlo 3W, 1h, 410lm, IP65, včetně ohřívače do nízkých teplot</t>
  </si>
  <si>
    <t>Pol5</t>
  </si>
  <si>
    <t>KRABICOVÁ ROZVODKA, IP 54, PRÁZDNÁ (BETTERMANN) A11 85x85 mm</t>
  </si>
  <si>
    <t>Pol6</t>
  </si>
  <si>
    <t>SPÍNAČ DO VLHKA V IZOL. IP44 BARVA ŠEDÁ 1-pólový vypínač</t>
  </si>
  <si>
    <t>Pol7</t>
  </si>
  <si>
    <t>STROJEK SPÍNAČE IP44 tlačítko(1/0)</t>
  </si>
  <si>
    <t>Pol8</t>
  </si>
  <si>
    <t>ZÁSUVKA NASTĚNNÁ IP44 S 2p+PE, šedá</t>
  </si>
  <si>
    <t>Pol10</t>
  </si>
  <si>
    <t>ZÁSUVKA PRŮMYSLOVÁ NÁSTĚNNÁ, IZN1653 16A,400V,3p+N+PE, IP44</t>
  </si>
  <si>
    <t>Pol11</t>
  </si>
  <si>
    <t>KABEL SILOVÝ,IZOLACE PVC S VODIČEM PE CYKY-J 3x1,5 , pevně</t>
  </si>
  <si>
    <t>Pol12</t>
  </si>
  <si>
    <t>KABEL SILOVÝ,IZOLACE PVC S VODIČEM PE CYKY-J 3x2,5 , pevně</t>
  </si>
  <si>
    <t>Pol13</t>
  </si>
  <si>
    <t>KABEL SILOVÝ,IZOLACE PVC S VODIČEM PE CYKY-J 5x2,5 , pevně</t>
  </si>
  <si>
    <t>Pol14</t>
  </si>
  <si>
    <t>TRUBKA OHEBNÁ STŘEDNÍ MECHANICKÁ ODOLNOST 1220 d 20 mm, pevně</t>
  </si>
  <si>
    <t>Pol15</t>
  </si>
  <si>
    <t>OCELOVÝ PÁSEK POZINKOVANÝ FeZn30x4 (0,95 kg/m), pevně</t>
  </si>
  <si>
    <t>Pol16</t>
  </si>
  <si>
    <t>OCELOVÝ DRÁT POZINKOVANÝ FeZn-D10 (0,62kg/m), pevně</t>
  </si>
  <si>
    <t>Pol17</t>
  </si>
  <si>
    <t>PODPĚRA VEDENÍ PV21d na ploch.střechy-beton</t>
  </si>
  <si>
    <t>Pol18</t>
  </si>
  <si>
    <t>JÍMACÍ TYČ JV1,5 1,5 m</t>
  </si>
  <si>
    <t>Pol19</t>
  </si>
  <si>
    <t>Držák jímací tyče</t>
  </si>
  <si>
    <t>Pol20</t>
  </si>
  <si>
    <t>Vodič AlMgSi Rd 8 polotvrdý</t>
  </si>
  <si>
    <t>Poznámka k položce:_x000d_
SVORKA FeZn</t>
  </si>
  <si>
    <t>Pol34</t>
  </si>
  <si>
    <t>SK křížová v krabici</t>
  </si>
  <si>
    <t>Pol35</t>
  </si>
  <si>
    <t>Dilatační prvek</t>
  </si>
  <si>
    <t>Pol38</t>
  </si>
  <si>
    <t>SU univerzální</t>
  </si>
  <si>
    <t>Pol37</t>
  </si>
  <si>
    <t>SZa zkušební</t>
  </si>
  <si>
    <t>Pol42</t>
  </si>
  <si>
    <t>OCHRANNÝ ÚHELNÍK A DRŽÁK OU1,7 ohranný úhelník 1700 mm</t>
  </si>
  <si>
    <t>Pol43</t>
  </si>
  <si>
    <t>DUDa-18 držák úhelníku do dřeva 18 mm</t>
  </si>
  <si>
    <t>Pol44</t>
  </si>
  <si>
    <t>PODPĚRKA VEDENÍ DP držák pásky do základů</t>
  </si>
  <si>
    <t>Pol45</t>
  </si>
  <si>
    <t>SVORKA FeZn SR3b spoj pásek-drát</t>
  </si>
  <si>
    <t>Pol46</t>
  </si>
  <si>
    <t>Pol47</t>
  </si>
  <si>
    <t>Lešení - pronájem, 2 sady pracovní výška 3,5m, pojizdné</t>
  </si>
  <si>
    <t>Pol48</t>
  </si>
  <si>
    <t>Pol49</t>
  </si>
  <si>
    <t>2107848094</t>
  </si>
  <si>
    <t>2*1,3*0,6</t>
  </si>
  <si>
    <t>-1812271147</t>
  </si>
  <si>
    <t>1,56</t>
  </si>
  <si>
    <t>2126994995</t>
  </si>
  <si>
    <t>-148140116</t>
  </si>
  <si>
    <t>1774115131</t>
  </si>
  <si>
    <t>1559006582</t>
  </si>
  <si>
    <t>1156356390</t>
  </si>
  <si>
    <t>-68236024</t>
  </si>
  <si>
    <t>-2112180943</t>
  </si>
  <si>
    <t>721173317</t>
  </si>
  <si>
    <t>Potrubí z trub PVC SN4 dešťové DN 160</t>
  </si>
  <si>
    <t>-997907972</t>
  </si>
  <si>
    <t>https://podminky.urs.cz/item/CS_URS_2025_02/721173317</t>
  </si>
  <si>
    <t>721173404</t>
  </si>
  <si>
    <t>Potrubí z trub PVC SN4 svodné (ležaté) DN 200</t>
  </si>
  <si>
    <t>-961556019</t>
  </si>
  <si>
    <t>https://podminky.urs.cz/item/CS_URS_2025_02/721173404</t>
  </si>
  <si>
    <t>721173405</t>
  </si>
  <si>
    <t>Potrubí z trub PVC SN4 svodné (ležaté) DN 250</t>
  </si>
  <si>
    <t>-54511112</t>
  </si>
  <si>
    <t>https://podminky.urs.cz/item/CS_URS_2025_02/721173405</t>
  </si>
  <si>
    <t>721233144</t>
  </si>
  <si>
    <t>Střešní vtoky (vpusti) polypropylenové (PP) pro ploché střechy s odtokem svislým s vyhříváním asfaltová manžeta nebo PVC příruba DN 160</t>
  </si>
  <si>
    <t>-1102058449</t>
  </si>
  <si>
    <t>https://podminky.urs.cz/item/CS_URS_2025_02/721233144</t>
  </si>
  <si>
    <t>721290112</t>
  </si>
  <si>
    <t>Zkouška těsnosti kanalizace v objektech vodou DN 150 nebo DN 200</t>
  </si>
  <si>
    <t>-1070957519</t>
  </si>
  <si>
    <t>https://podminky.urs.cz/item/CS_URS_2025_02/721290112</t>
  </si>
  <si>
    <t>721290113</t>
  </si>
  <si>
    <t>Zkouška těsnosti kanalizace v objektech vodou DN 250 nebo DN 300</t>
  </si>
  <si>
    <t>-932926089</t>
  </si>
  <si>
    <t>https://podminky.urs.cz/item/CS_URS_2025_02/721290113</t>
  </si>
  <si>
    <t>112206480</t>
  </si>
  <si>
    <t>SO 04 - Sklad</t>
  </si>
  <si>
    <t>230213201</t>
  </si>
  <si>
    <t>156267631</t>
  </si>
  <si>
    <t>-1038767595</t>
  </si>
  <si>
    <t>5,71*6,71</t>
  </si>
  <si>
    <t>-380763896</t>
  </si>
  <si>
    <t>3,71*4,71*0,3</t>
  </si>
  <si>
    <t>-2012443762</t>
  </si>
  <si>
    <t>(3,71+3,98+3,71+3,98)*0,5*0,55</t>
  </si>
  <si>
    <t>-2005372599</t>
  </si>
  <si>
    <t>389147470</t>
  </si>
  <si>
    <t>-501912682</t>
  </si>
  <si>
    <t>"ornice" 38,314*0,2</t>
  </si>
  <si>
    <t>"zemina" 5,242+4,23-0,947</t>
  </si>
  <si>
    <t>-1799771712</t>
  </si>
  <si>
    <t>16,188*1,7 'Přepočtené koeficientem množství</t>
  </si>
  <si>
    <t>-1452778545</t>
  </si>
  <si>
    <t>1823996832</t>
  </si>
  <si>
    <t>(5,242+4,23)*0,1</t>
  </si>
  <si>
    <t>637495014</t>
  </si>
  <si>
    <t>3,71*4,71</t>
  </si>
  <si>
    <t>-123882276</t>
  </si>
  <si>
    <t>3,98*2,98*0,25</t>
  </si>
  <si>
    <t>-2027293364</t>
  </si>
  <si>
    <t>4,58*3,56*0,15</t>
  </si>
  <si>
    <t>-382200654</t>
  </si>
  <si>
    <t>(4,58+3,56+4,58+3,56)*0,15</t>
  </si>
  <si>
    <t>2091087654</t>
  </si>
  <si>
    <t>-306239910</t>
  </si>
  <si>
    <t>4,58*3,56*3,95*0,001</t>
  </si>
  <si>
    <t>0,064*1,2 'Přepočtené koeficientem množství</t>
  </si>
  <si>
    <t>-936157560</t>
  </si>
  <si>
    <t>(4,58+2,98+4,58+2,98)*0,3*0,8</t>
  </si>
  <si>
    <t>-1586245339</t>
  </si>
  <si>
    <t>(4,58+2,98+4,58+2,98)*2*0,8</t>
  </si>
  <si>
    <t>-1381930252</t>
  </si>
  <si>
    <t>-1158386241</t>
  </si>
  <si>
    <t>(4,58+3,34+4,58+3,34+3,34)*0,12*0,27</t>
  </si>
  <si>
    <t>-848745805</t>
  </si>
  <si>
    <t>(4,58+3,34+4,58+3,34+3,34)*2*0,27</t>
  </si>
  <si>
    <t>-620130462</t>
  </si>
  <si>
    <t>1257342953</t>
  </si>
  <si>
    <t>"dle D.3.4.2" 265,0*0,001</t>
  </si>
  <si>
    <t>1765048764</t>
  </si>
  <si>
    <t>-1701569169</t>
  </si>
  <si>
    <t>"sokl" (3,71+4,71+3,71+4,71)*0,14</t>
  </si>
  <si>
    <t>493274419</t>
  </si>
  <si>
    <t>-398627431</t>
  </si>
  <si>
    <t>3,34*2,11*0,06</t>
  </si>
  <si>
    <t>1,61*2,11*0,06*2</t>
  </si>
  <si>
    <t>-1391451841</t>
  </si>
  <si>
    <t>632481213</t>
  </si>
  <si>
    <t>Separační vrstva k oddělení podlahových vrstev z polyetylénové fólie</t>
  </si>
  <si>
    <t>-2096529035</t>
  </si>
  <si>
    <t>https://podminky.urs.cz/item/CS_URS_2025_02/632481213</t>
  </si>
  <si>
    <t>3,34*4,34</t>
  </si>
  <si>
    <t>1512842885</t>
  </si>
  <si>
    <t>3,34+2,11+3,34+2,11</t>
  </si>
  <si>
    <t>(1,61+2,11+1,61+2,11)*2</t>
  </si>
  <si>
    <t>1207067469</t>
  </si>
  <si>
    <t>3,29+3,29+6,88</t>
  </si>
  <si>
    <t>(3,77+1,0+4,77+1,0+3,77+1,0+4,77+1,0)*1,0</t>
  </si>
  <si>
    <t>401933683</t>
  </si>
  <si>
    <t>-1506381044</t>
  </si>
  <si>
    <t>-12198071</t>
  </si>
  <si>
    <t>5+5+5+5+5+3</t>
  </si>
  <si>
    <t>-114357437</t>
  </si>
  <si>
    <t>-1315134809</t>
  </si>
  <si>
    <t>872225674</t>
  </si>
  <si>
    <t>-1445033156</t>
  </si>
  <si>
    <t>16,305*0,0003 'Přepočtené koeficientem množství</t>
  </si>
  <si>
    <t>-1806972012</t>
  </si>
  <si>
    <t>-385816425</t>
  </si>
  <si>
    <t>10,012*0,00034 'Přepočtené koeficientem množství</t>
  </si>
  <si>
    <t>933870818</t>
  </si>
  <si>
    <t>4,58*3,56</t>
  </si>
  <si>
    <t>696136810</t>
  </si>
  <si>
    <t>16,305*1,1655 'Přepočtené koeficientem množství</t>
  </si>
  <si>
    <t>-716852944</t>
  </si>
  <si>
    <t>(4,58+3,56+4,58+3,56)*0,615</t>
  </si>
  <si>
    <t>482434680</t>
  </si>
  <si>
    <t>10,012*1,221 'Přepočtené koeficientem množství</t>
  </si>
  <si>
    <t>-1054456555</t>
  </si>
  <si>
    <t>329105148</t>
  </si>
  <si>
    <t>3,31*4,31</t>
  </si>
  <si>
    <t>792121076</t>
  </si>
  <si>
    <t>14,266*1,2 'Přepočtené koeficientem množství</t>
  </si>
  <si>
    <t>1002321045</t>
  </si>
  <si>
    <t>1785559580</t>
  </si>
  <si>
    <t>14,266*1,1655 'Přepočtené koeficientem množství</t>
  </si>
  <si>
    <t>-689956551</t>
  </si>
  <si>
    <t>4,77*3,77</t>
  </si>
  <si>
    <t>1195059993</t>
  </si>
  <si>
    <t>17,983*1,2 'Přepočtené koeficientem množství</t>
  </si>
  <si>
    <t>-1597088159</t>
  </si>
  <si>
    <t>(3,31+4,31+3,31+4,31)*0,21</t>
  </si>
  <si>
    <t>1098158129</t>
  </si>
  <si>
    <t>3,2*1,2 'Přepočtené koeficientem množství</t>
  </si>
  <si>
    <t>404260766</t>
  </si>
  <si>
    <t>885912245</t>
  </si>
  <si>
    <t>316316754</t>
  </si>
  <si>
    <t>-1842616718</t>
  </si>
  <si>
    <t>651951775</t>
  </si>
  <si>
    <t>713121111</t>
  </si>
  <si>
    <t>Montáž tepelné izolace podlah rohožemi, pásy, deskami, dílci, bloky (izolační materiál ve specifikaci) kladenými volně jednovrstvá</t>
  </si>
  <si>
    <t>-1044086158</t>
  </si>
  <si>
    <t>https://podminky.urs.cz/item/CS_URS_2025_02/713121111</t>
  </si>
  <si>
    <t>3,34*2,11</t>
  </si>
  <si>
    <t>1,61*2,11*2</t>
  </si>
  <si>
    <t>28375910</t>
  </si>
  <si>
    <t>deska EPS 150 pro konstrukce s vysokým zatížením λ=0,035 tl 60mm</t>
  </si>
  <si>
    <t>-575993070</t>
  </si>
  <si>
    <t>13,841*1,05 'Přepočtené koeficientem množství</t>
  </si>
  <si>
    <t>-1148265512</t>
  </si>
  <si>
    <t>(3,71+4,71+3,71+4,71)*0,615</t>
  </si>
  <si>
    <t>760459465</t>
  </si>
  <si>
    <t>10,357*1,08 'Přepočtené koeficientem množství</t>
  </si>
  <si>
    <t>713131151</t>
  </si>
  <si>
    <t>Montáž tepelné izolace stěn rohožemi, pásy, deskami, dílci, bloky (izolační materiál ve specifikaci) vložením jednovrstvě</t>
  </si>
  <si>
    <t>-308320508</t>
  </si>
  <si>
    <t>https://podminky.urs.cz/item/CS_URS_2025_02/713131151</t>
  </si>
  <si>
    <t>(3,61+4,61+3,61+4,61)*2,975</t>
  </si>
  <si>
    <t>-1,69*1,895</t>
  </si>
  <si>
    <t>63148155</t>
  </si>
  <si>
    <t>deska tepelně izolační minerální univerzální λ=0,033-0,035 tl 120mm</t>
  </si>
  <si>
    <t>-284062642</t>
  </si>
  <si>
    <t>1576105764</t>
  </si>
  <si>
    <t>4,31*3,31</t>
  </si>
  <si>
    <t>-639199875</t>
  </si>
  <si>
    <t>3,31*4,31*((0,2+0,11)/2)</t>
  </si>
  <si>
    <t>-1525382490</t>
  </si>
  <si>
    <t>976047028</t>
  </si>
  <si>
    <t>639753099</t>
  </si>
  <si>
    <t>1966588236</t>
  </si>
  <si>
    <t>"in" (3,31+2,08+3,31+2,08)*2,685</t>
  </si>
  <si>
    <t>(1,58+2,08+1,58+2,08)*2,685</t>
  </si>
  <si>
    <t>-0,7*1,85</t>
  </si>
  <si>
    <t>"ex" (3,61+4,61+3,61+4,61)*2,975</t>
  </si>
  <si>
    <t>"atik" (3,31+4,31+3,31+4,31)*0,4</t>
  </si>
  <si>
    <t>-471883502</t>
  </si>
  <si>
    <t>13,46+110,887</t>
  </si>
  <si>
    <t>196472205</t>
  </si>
  <si>
    <t>"4T_01 60x120" 2,340*35</t>
  </si>
  <si>
    <t>"4T_02 60x120" 2,58*19</t>
  </si>
  <si>
    <t>"4T_03 60x120" 0,335*18</t>
  </si>
  <si>
    <t>"4T_04 60x120" 0,055*18</t>
  </si>
  <si>
    <t>"4T_05 60x120" 0,565*1</t>
  </si>
  <si>
    <t>"4T_06 60x120" 0,505*4</t>
  </si>
  <si>
    <t>"4T_10 60x120" 4,31*12</t>
  </si>
  <si>
    <t>"4T_11 60x120" 3,58*8</t>
  </si>
  <si>
    <t>"4T_12 60x120" 2,81*2</t>
  </si>
  <si>
    <t>"4T_13 60x120" 2,745*4</t>
  </si>
  <si>
    <t>"4T_14 60x120" 0,435*4</t>
  </si>
  <si>
    <t>"4T_15 60x120" 0,58*1</t>
  </si>
  <si>
    <t>"4T_16 60x120" 0,71*1</t>
  </si>
  <si>
    <t>"4T_17 60x120" 2,08*3</t>
  </si>
  <si>
    <t>"4T_18 60x120" 1,65*2</t>
  </si>
  <si>
    <t>"4T_19 60x120" 0,61*2</t>
  </si>
  <si>
    <t>"4T_20 60x120" 0,24*2</t>
  </si>
  <si>
    <t>"4T_21 60x120" 0,89*1</t>
  </si>
  <si>
    <t>"4T_22 60x120" 0,79*1</t>
  </si>
  <si>
    <t>"4T_23 60x120" 1,69*1</t>
  </si>
  <si>
    <t>"4T_24 60x160" 3,58*1,0</t>
  </si>
  <si>
    <t>"4T_25 60x160" 0,315*4</t>
  </si>
  <si>
    <t>"4T_26 60x160" 0,44*2</t>
  </si>
  <si>
    <t>-1319699840</t>
  </si>
  <si>
    <t>"4T_01 60x120" 2,340*35*0,06*0,12</t>
  </si>
  <si>
    <t>"4T_02 60x120" 2,58*19*0,06*0,12</t>
  </si>
  <si>
    <t>"4T_03 60x120" 0,335*18*0,06*0,12</t>
  </si>
  <si>
    <t>"4T_04 60x120" 0,055*18*0,06*0,12</t>
  </si>
  <si>
    <t>"4T_05 60x120" 0,565*1*0,06*0,12</t>
  </si>
  <si>
    <t>"4T_06 60x120" 0,505*4*0,06*0,12</t>
  </si>
  <si>
    <t>"4T_10 60x120" 4,31*12*0,06*0,12</t>
  </si>
  <si>
    <t>"4T_11 60x120" 3,58*8*0,06*0,12</t>
  </si>
  <si>
    <t>"4T_12 60x120" 2,81*2*0,06*0,12</t>
  </si>
  <si>
    <t>"4T_13 60x120" 2,745*4*0,06*0,12</t>
  </si>
  <si>
    <t>"4T_14 60x120" 0,435*4*0,06*0,12</t>
  </si>
  <si>
    <t>"4T_15 60x120" 0,58*1*0,06*0,12</t>
  </si>
  <si>
    <t>"4T_16 60x120" 0,71*1*0,06*0,12</t>
  </si>
  <si>
    <t>"4T_17 60x120" 2,08*3*0,06*0,12</t>
  </si>
  <si>
    <t>"4T_18 60x120" 1,65*2*0,06*0,12</t>
  </si>
  <si>
    <t>"4T_19 60x120" 0,61*2*0,06*0,12</t>
  </si>
  <si>
    <t>"4T_20 60x120" 0,24*2*0,06*0,12</t>
  </si>
  <si>
    <t>"4T_21 60x120" 0,89*1*0,06*0,12</t>
  </si>
  <si>
    <t>"4T_22 60x120" 0,79*1*0,06*0,12</t>
  </si>
  <si>
    <t>"4T_23 60x120" 1,69*1*0,06*0,12</t>
  </si>
  <si>
    <t>"4T_24 60x160" 3,58*1,0*0,06*0,16</t>
  </si>
  <si>
    <t>"4T_25 60x160" 0,315*4*0,06*0,16</t>
  </si>
  <si>
    <t>"4T_26 60x160" 0,44*2*0,06*0,16</t>
  </si>
  <si>
    <t>1,89*1,2 'Přepočtené koeficientem množství</t>
  </si>
  <si>
    <t>-368870641</t>
  </si>
  <si>
    <t>2079940087</t>
  </si>
  <si>
    <t>-21376391</t>
  </si>
  <si>
    <t>1717489288</t>
  </si>
  <si>
    <t>-1123456383</t>
  </si>
  <si>
    <t>"in" (3,31+4,31+3,31+4,31)*2,685</t>
  </si>
  <si>
    <t>-1642224118</t>
  </si>
  <si>
    <t>42,125*1,1235 'Přepočtené koeficientem množství</t>
  </si>
  <si>
    <t>1762708432</t>
  </si>
  <si>
    <t>-1277089311</t>
  </si>
  <si>
    <t>"4K_09" 4,79*2</t>
  </si>
  <si>
    <t>"4K_10" 3,79*2</t>
  </si>
  <si>
    <t>7642584R1</t>
  </si>
  <si>
    <t>Oplechování prahu dveří z nerezového plechu, mechanicky kotvené rš 250 mm</t>
  </si>
  <si>
    <t>-735031199</t>
  </si>
  <si>
    <t>"4K_13" 0,79</t>
  </si>
  <si>
    <t>-789158778</t>
  </si>
  <si>
    <t>"4K_11" 0,89</t>
  </si>
  <si>
    <t>"4K_12" 1,69</t>
  </si>
  <si>
    <t>-21885583</t>
  </si>
  <si>
    <t>1265885250</t>
  </si>
  <si>
    <t xml:space="preserve">"4T_07 60x60" 2,975*28 </t>
  </si>
  <si>
    <t>"4T_08 60x60" 2,575*3</t>
  </si>
  <si>
    <t>"4T_09 60x60" 1,085*4</t>
  </si>
  <si>
    <t>-1699449028</t>
  </si>
  <si>
    <t>"4T_07 60x60" 2,975*28*0,06*0,06</t>
  </si>
  <si>
    <t>"4T_08 60x60" 2,575*3*0,06*0,06</t>
  </si>
  <si>
    <t>"4T_09 60x60" 1,085*4*0,06*0,06</t>
  </si>
  <si>
    <t>0,344*1,2 'Přepočtené koeficientem množství</t>
  </si>
  <si>
    <t>-819921162</t>
  </si>
  <si>
    <t>(3,77+4,77+3,77+4,77)*2,98</t>
  </si>
  <si>
    <t>-1141230621</t>
  </si>
  <si>
    <t>46,008*0,02</t>
  </si>
  <si>
    <t>0,92*1,2 'Přepočtené koeficientem množství</t>
  </si>
  <si>
    <t>-1582028724</t>
  </si>
  <si>
    <t>1318442629</t>
  </si>
  <si>
    <t>44,019*1,111 'Přepočtené koeficientem množství</t>
  </si>
  <si>
    <t>1519862175</t>
  </si>
  <si>
    <t>"4K_14" 4,77</t>
  </si>
  <si>
    <t>"4K_15" 3,77</t>
  </si>
  <si>
    <t>"4K_16" 0,84</t>
  </si>
  <si>
    <t>"4K_17" 3,04</t>
  </si>
  <si>
    <t>"4K_18" 0,335</t>
  </si>
  <si>
    <t>"4K_19" 1,745</t>
  </si>
  <si>
    <t>-2110180767</t>
  </si>
  <si>
    <t>14,5*1,1 'Přepočtené koeficientem množství</t>
  </si>
  <si>
    <t>1909896357</t>
  </si>
  <si>
    <t>932524012</t>
  </si>
  <si>
    <t>46,008*1,111 'Přepočtené koeficientem množství</t>
  </si>
  <si>
    <t>-876991155</t>
  </si>
  <si>
    <t>60838319</t>
  </si>
  <si>
    <t>"4K_01" 2,08*3*0,12</t>
  </si>
  <si>
    <t>"4K_02" 3,31*0,12</t>
  </si>
  <si>
    <t>"4K_03" 0,105*0,12</t>
  </si>
  <si>
    <t>"4K_04" 1,515*0,12</t>
  </si>
  <si>
    <t>"4K_05" 1,58*4*0,12</t>
  </si>
  <si>
    <t>"4K_06" 0,85*3*0,12</t>
  </si>
  <si>
    <t>"4K_07" 0,71*2*0,12</t>
  </si>
  <si>
    <t>"4K_08" 0,61*0,12</t>
  </si>
  <si>
    <t>1274948978</t>
  </si>
  <si>
    <t>2,648*0,0045 'Přepočtené koeficientem množství</t>
  </si>
  <si>
    <t>339748779</t>
  </si>
  <si>
    <t>"4Z_01" (1,985+0,89+1,985)</t>
  </si>
  <si>
    <t>"4Z_02" (1,985+0,89+1,985)</t>
  </si>
  <si>
    <t>"4Z_03" (1,985+1,69+1,985)</t>
  </si>
  <si>
    <t>"4Z_04" (1,985+1,69+1,985)</t>
  </si>
  <si>
    <t>"4Z_05" (1,985+0,79+1,985)*2</t>
  </si>
  <si>
    <t>521111602</t>
  </si>
  <si>
    <t>"4Z_01" (1,985+0,89+1,985)*2,59*0,001</t>
  </si>
  <si>
    <t>"4Z_03" (1,985+1,69+1,985)*2,59*0,001</t>
  </si>
  <si>
    <t>0,028*1,05 'Přepočtené koeficientem množství</t>
  </si>
  <si>
    <t>-523629827</t>
  </si>
  <si>
    <t>"4Z_02" (1,985+0,89+1,985)*0,99*0,001</t>
  </si>
  <si>
    <t>"4Z_04" (1,985+1,69+1,985)*0,99*0,001</t>
  </si>
  <si>
    <t>13010162</t>
  </si>
  <si>
    <t>tyč ocelová plochá jakost S235JR (11 375) 20x5mm</t>
  </si>
  <si>
    <t>-681529226</t>
  </si>
  <si>
    <t>"4Z_05" (1,985+0,79+1,985)*2*0,79*0,001</t>
  </si>
  <si>
    <t>-1379347368</t>
  </si>
  <si>
    <t>55341154</t>
  </si>
  <si>
    <t>D3 - dveře jednokřídlé ocelové vchodové 700x1970mm</t>
  </si>
  <si>
    <t>-1600390277</t>
  </si>
  <si>
    <t>-241117209</t>
  </si>
  <si>
    <t>767640221</t>
  </si>
  <si>
    <t>Montáž dveří ocelových nebo hliníkových vchodových dvoukřídlové bez nadsvětlíku</t>
  </si>
  <si>
    <t>-465665503</t>
  </si>
  <si>
    <t>https://podminky.urs.cz/item/CS_URS_2025_02/767640221</t>
  </si>
  <si>
    <t>55341160R</t>
  </si>
  <si>
    <t>D2 - dveře dvoukřídlé ocelové vchodové 1600x1970mm</t>
  </si>
  <si>
    <t>622477436</t>
  </si>
  <si>
    <t>Poznámka k položce:_x000d_
- vstupní dvoukřídlé dveře tvořeny vnitřním ocelovým rámem a dvěma plášti z pozinkovaného plechu o tloušťce 1,25 mm_x000d_
- zárubeň ocelová s těsněním YHT je kotvena k ocelovým nosným profilům vrtaným k hlavní nosné konstrukci_x000d_
- oplechování prahu_x000d_
- prostup tepla up = 2,2 W_x000d_
- povrchová úprava - nátěrový systém, 2x základový reaktivní nátěr, vrchní nástřik RAL 9006 (barva bude stejná jako na stávajícím objektu), barva bude vzorkovaná a odsouhlasená)</t>
  </si>
  <si>
    <t>-316198300</t>
  </si>
  <si>
    <t>707625030</t>
  </si>
  <si>
    <t>-353034073</t>
  </si>
  <si>
    <t>-209647237</t>
  </si>
  <si>
    <t>-462941388</t>
  </si>
  <si>
    <t>-826242810</t>
  </si>
  <si>
    <t>-18229587</t>
  </si>
  <si>
    <t>-1548785980</t>
  </si>
  <si>
    <t>13171055</t>
  </si>
  <si>
    <t>-116478169</t>
  </si>
  <si>
    <t>46,008*2</t>
  </si>
  <si>
    <t>124236632</t>
  </si>
  <si>
    <t>-393513469</t>
  </si>
  <si>
    <t>310071815</t>
  </si>
  <si>
    <t>2146358234</t>
  </si>
  <si>
    <t>338774061</t>
  </si>
  <si>
    <t>(2,08+3,31+2,08+3,31)*2,685</t>
  </si>
  <si>
    <t>6,88</t>
  </si>
  <si>
    <t>3,29</t>
  </si>
  <si>
    <t>D.1.2.5 - TPS Silnoproud</t>
  </si>
  <si>
    <t>D1 - Dodávky Rozvaděče RSO04</t>
  </si>
  <si>
    <t>Dodávky Rozvaděče RSO04</t>
  </si>
  <si>
    <t>Pol50</t>
  </si>
  <si>
    <t>Pol51</t>
  </si>
  <si>
    <t>Svítidlo A - LED prachotěsné svítidlo polyesterové tělo, opálový PC kryt, 20W, 2750lm, 4000K</t>
  </si>
  <si>
    <t>Pol52</t>
  </si>
  <si>
    <t>Svítidlo B - Přisazené LED svítidlo opálový PMMA kryt, 27W, 3000lm, 4000K</t>
  </si>
  <si>
    <t>Pol53</t>
  </si>
  <si>
    <t>ZÁSUVKA PRŮMYSLOVÁ NÁSTĚNNÁ, IP44 32A,400V,3p+N+PE</t>
  </si>
  <si>
    <t>TRUBKA OHEBNÁ STŘEDNÍ MECHANICKÁ O DOLNOST 1220 d 20 mm, pevně</t>
  </si>
  <si>
    <t>Pol54</t>
  </si>
  <si>
    <t>PSVORKOVNICE HLAVNIHO pospojování</t>
  </si>
  <si>
    <t>Pol55</t>
  </si>
  <si>
    <t>Pol56</t>
  </si>
  <si>
    <t>D.1.4.1 - ZTI , ÚT</t>
  </si>
  <si>
    <t xml:space="preserve">    722 - Zdravotechnika - vnitřní vodovod</t>
  </si>
  <si>
    <t xml:space="preserve">    725 - Zdravotechnika - zařizovací předměty</t>
  </si>
  <si>
    <t xml:space="preserve">    726 - Zdravotechnika - předstěnové instalace</t>
  </si>
  <si>
    <t xml:space="preserve">    735 - Ústřední vytápění - otopná tělesa</t>
  </si>
  <si>
    <t xml:space="preserve">    751 - Vzduchotechnika</t>
  </si>
  <si>
    <t>-560787735</t>
  </si>
  <si>
    <t>(5,877+1,14+7,658)*0,6*1,35</t>
  </si>
  <si>
    <t>1275584588</t>
  </si>
  <si>
    <t>11,887</t>
  </si>
  <si>
    <t>-368658656</t>
  </si>
  <si>
    <t>-802517727</t>
  </si>
  <si>
    <t>(5,877+1,14+7,658)*0,4*0,4</t>
  </si>
  <si>
    <t>409328944</t>
  </si>
  <si>
    <t>2,348</t>
  </si>
  <si>
    <t>129080467</t>
  </si>
  <si>
    <t>2,348*2</t>
  </si>
  <si>
    <t>-2049382535</t>
  </si>
  <si>
    <t>586196140</t>
  </si>
  <si>
    <t>2,348*2 "Přepočtené koeficientem množství</t>
  </si>
  <si>
    <t>638543318</t>
  </si>
  <si>
    <t>721173315</t>
  </si>
  <si>
    <t>Potrubí z trub PVC SN4 dešťové DN 110</t>
  </si>
  <si>
    <t>-165672795</t>
  </si>
  <si>
    <t>https://podminky.urs.cz/item/CS_URS_2025_02/721173315</t>
  </si>
  <si>
    <t>1704569072</t>
  </si>
  <si>
    <t>721173401</t>
  </si>
  <si>
    <t>Potrubí z trub PVC SN4 svodné (ležaté) DN 110</t>
  </si>
  <si>
    <t>1616876529</t>
  </si>
  <si>
    <t>https://podminky.urs.cz/item/CS_URS_2025_02/721173401</t>
  </si>
  <si>
    <t>721173402</t>
  </si>
  <si>
    <t>Potrubí z trub PVC SN4 svodné (ležaté) DN 125</t>
  </si>
  <si>
    <t>-863914004</t>
  </si>
  <si>
    <t>https://podminky.urs.cz/item/CS_URS_2025_02/721173402</t>
  </si>
  <si>
    <t>721174042</t>
  </si>
  <si>
    <t>Potrubí z trub polypropylenových připojovací DN 40</t>
  </si>
  <si>
    <t>-1235819986</t>
  </si>
  <si>
    <t>https://podminky.urs.cz/item/CS_URS_2025_02/721174042</t>
  </si>
  <si>
    <t>721174043</t>
  </si>
  <si>
    <t>Potrubí z trub polypropylenových připojovací DN 50</t>
  </si>
  <si>
    <t>-1609651322</t>
  </si>
  <si>
    <t>https://podminky.urs.cz/item/CS_URS_2025_02/721174043</t>
  </si>
  <si>
    <t>721174045</t>
  </si>
  <si>
    <t>Potrubí z trub polypropylenových připojovací DN 110</t>
  </si>
  <si>
    <t>586071304</t>
  </si>
  <si>
    <t>https://podminky.urs.cz/item/CS_URS_2025_02/721174045</t>
  </si>
  <si>
    <t>721174054</t>
  </si>
  <si>
    <t>Potrubí z trub polypropylenových dešťové DN 75</t>
  </si>
  <si>
    <t>16327332</t>
  </si>
  <si>
    <t>https://podminky.urs.cz/item/CS_URS_2025_02/721174054</t>
  </si>
  <si>
    <t>721194104</t>
  </si>
  <si>
    <t>Vyměření přípojek na potrubí vyvedení a upevnění odpadních výpustek DN 40</t>
  </si>
  <si>
    <t>2100631686</t>
  </si>
  <si>
    <t>https://podminky.urs.cz/item/CS_URS_2025_02/721194104</t>
  </si>
  <si>
    <t>721194105</t>
  </si>
  <si>
    <t>Vyměření přípojek na potrubí vyvedení a upevnění odpadních výpustek DN 50</t>
  </si>
  <si>
    <t>731138465</t>
  </si>
  <si>
    <t>https://podminky.urs.cz/item/CS_URS_2025_02/721194105</t>
  </si>
  <si>
    <t>721194109</t>
  </si>
  <si>
    <t>Vyměření přípojek na potrubí vyvedení a upevnění odpadních výpustek DN 110</t>
  </si>
  <si>
    <t>951436699</t>
  </si>
  <si>
    <t>https://podminky.urs.cz/item/CS_URS_2025_02/721194109</t>
  </si>
  <si>
    <t>721212123</t>
  </si>
  <si>
    <t>Odtokové sprchové žlaby se zápachovou uzávěrkou a krycím roštem délky 800 mm</t>
  </si>
  <si>
    <t>808509545</t>
  </si>
  <si>
    <t>https://podminky.urs.cz/item/CS_URS_2025_02/721212123</t>
  </si>
  <si>
    <t>1963188350</t>
  </si>
  <si>
    <t>721274126</t>
  </si>
  <si>
    <t>Ventily přivzdušňovací odpadních potrubí vnitřní DN 110</t>
  </si>
  <si>
    <t>-2136946717</t>
  </si>
  <si>
    <t>https://podminky.urs.cz/item/CS_URS_2025_02/721274126</t>
  </si>
  <si>
    <t>-1508807128</t>
  </si>
  <si>
    <t>9+3+4+1+1+1+3</t>
  </si>
  <si>
    <t>1655698772</t>
  </si>
  <si>
    <t>1136774161</t>
  </si>
  <si>
    <t>722</t>
  </si>
  <si>
    <t>Zdravotechnika - vnitřní vodovod</t>
  </si>
  <si>
    <t>722174002</t>
  </si>
  <si>
    <t>Potrubí z trubek polypropylenových spojovaných svařováním z jednovrstvého PP-R S3,2 (PN 16) D 20/2,8</t>
  </si>
  <si>
    <t>523708418</t>
  </si>
  <si>
    <t>https://podminky.urs.cz/item/CS_URS_2025_02/722174002</t>
  </si>
  <si>
    <t>722174003</t>
  </si>
  <si>
    <t>Potrubí z trubek polypropylenových spojovaných svařováním z jednovrstvého PP-R S3,2 (PN 16) D 25/3,5</t>
  </si>
  <si>
    <t>-2110349128</t>
  </si>
  <si>
    <t>https://podminky.urs.cz/item/CS_URS_2025_02/722174003</t>
  </si>
  <si>
    <t>722174004</t>
  </si>
  <si>
    <t>Potrubí z trubek polypropylenových spojovaných svařováním z jednovrstvého PP-R S3,2 (PN 16) D 32/4,4</t>
  </si>
  <si>
    <t>-546535265</t>
  </si>
  <si>
    <t>https://podminky.urs.cz/item/CS_URS_2025_02/722174004</t>
  </si>
  <si>
    <t>722174022</t>
  </si>
  <si>
    <t>Potrubí z trubek polypropylenových spojovaných svařováním z jednovrstvého PP-R S2,5 (PN 20) D 20/3,4</t>
  </si>
  <si>
    <t>2079208057</t>
  </si>
  <si>
    <t>https://podminky.urs.cz/item/CS_URS_2025_02/722174022</t>
  </si>
  <si>
    <t>722174024</t>
  </si>
  <si>
    <t>Potrubí z trubek polypropylenových spojovaných svařováním z jednovrstvého PP-R S2,5 (PN 20) D 32/5,4</t>
  </si>
  <si>
    <t>524088377</t>
  </si>
  <si>
    <t>https://podminky.urs.cz/item/CS_URS_2025_02/722174024</t>
  </si>
  <si>
    <t>722179191</t>
  </si>
  <si>
    <t>Příplatek k ceně rozvody vody z plastů za práce malého rozsahu na zakázce do 20 m rozvodu</t>
  </si>
  <si>
    <t>soubor</t>
  </si>
  <si>
    <t>-23071757</t>
  </si>
  <si>
    <t>https://podminky.urs.cz/item/CS_URS_2025_02/722179191</t>
  </si>
  <si>
    <t>722181211</t>
  </si>
  <si>
    <t>Ochrana potrubí termoizolačními trubicemi z pěnového polyetylenu PE přilepenými v příčných a podélných spojích, tloušťky izolace do 6 mm, vnitřního průměru izolace DN do 22 mm</t>
  </si>
  <si>
    <t>-2120271261</t>
  </si>
  <si>
    <t>https://podminky.urs.cz/item/CS_URS_2025_02/722181211</t>
  </si>
  <si>
    <t>4+8</t>
  </si>
  <si>
    <t>722181212</t>
  </si>
  <si>
    <t>Ochrana potrubí termoizolačními trubicemi z pěnového polyetylenu PE přilepenými v příčných a podélných spojích, tloušťky izolace do 6 mm, vnitřního průměru izolace DN přes 22 do 32 mm</t>
  </si>
  <si>
    <t>1750580832</t>
  </si>
  <si>
    <t>https://podminky.urs.cz/item/CS_URS_2025_02/722181212</t>
  </si>
  <si>
    <t>722181251</t>
  </si>
  <si>
    <t>Ochrana potrubí termoizolačními trubicemi z pěnového polyetylenu PE přilepenými v příčných a podélných spojích, tloušťky izolace přes 20 do 25 mm, vnitřního průměru izolace DN do 22 mm</t>
  </si>
  <si>
    <t>-801023159</t>
  </si>
  <si>
    <t>https://podminky.urs.cz/item/CS_URS_2025_02/722181251</t>
  </si>
  <si>
    <t>6+2</t>
  </si>
  <si>
    <t>722190401</t>
  </si>
  <si>
    <t>Zřízení přípojek na potrubí vyvedení a upevnění výpustek do DN 25</t>
  </si>
  <si>
    <t>809977928</t>
  </si>
  <si>
    <t>https://podminky.urs.cz/item/CS_URS_2025_02/722190401</t>
  </si>
  <si>
    <t>722220151</t>
  </si>
  <si>
    <t>Armatury s jedním závitem nástěnky plastové (PPR) PN 20 (SDR 6) DN 16 x G 1/2"</t>
  </si>
  <si>
    <t>1121048086</t>
  </si>
  <si>
    <t>https://podminky.urs.cz/item/CS_URS_2025_02/722220151</t>
  </si>
  <si>
    <t>722231072</t>
  </si>
  <si>
    <t>Armatury se dvěma závity ventily zpětné mosazné PN 10 do 110°C G 1/2"</t>
  </si>
  <si>
    <t>827376582</t>
  </si>
  <si>
    <t>https://podminky.urs.cz/item/CS_URS_2025_02/722231072</t>
  </si>
  <si>
    <t>722240121</t>
  </si>
  <si>
    <t>Armatury z plastických hmot kohouty (PPR) kulové DN 16</t>
  </si>
  <si>
    <t>-1343114319</t>
  </si>
  <si>
    <t>https://podminky.urs.cz/item/CS_URS_2025_02/722240121</t>
  </si>
  <si>
    <t>722262225</t>
  </si>
  <si>
    <t>Vodoměry pro vodu do 40°C závitové horizontální jednovtokové suchoběžné pro dálkový odečet G 1/2" x 110 mm Qn 1,6 R80</t>
  </si>
  <si>
    <t>-583895097</t>
  </si>
  <si>
    <t>https://podminky.urs.cz/item/CS_URS_2025_02/722262225</t>
  </si>
  <si>
    <t>722290246</t>
  </si>
  <si>
    <t>Zkoušky, proplach a desinfekce vodovodního potrubí zkoušky těsnosti vodovodního potrubí plastového do DN 40</t>
  </si>
  <si>
    <t>1989688490</t>
  </si>
  <si>
    <t>https://podminky.urs.cz/item/CS_URS_2025_02/722290246</t>
  </si>
  <si>
    <t>4+8+1+6+2</t>
  </si>
  <si>
    <t>998722201</t>
  </si>
  <si>
    <t>Přesun hmot pro vnitřní vodovod stanovený procentní sazbou (%) z ceny vodorovná dopravní vzdálenost do 50 m základní v objektech výšky do 6 m</t>
  </si>
  <si>
    <t>-1549665353</t>
  </si>
  <si>
    <t>https://podminky.urs.cz/item/CS_URS_2025_02/998722201</t>
  </si>
  <si>
    <t>725</t>
  </si>
  <si>
    <t>Zdravotechnika - zařizovací předměty</t>
  </si>
  <si>
    <t>725112022</t>
  </si>
  <si>
    <t>Zařízení záchodů klozety keramické závěsné na nosné stěny s hlubokým splachováním odpad vodorovný</t>
  </si>
  <si>
    <t>-1675005898</t>
  </si>
  <si>
    <t>https://podminky.urs.cz/item/CS_URS_2025_02/725112022</t>
  </si>
  <si>
    <t>Poznámka k položce:_x000d_
Plnění DNSH_x000d_
Splachování: 4 l / 2 l
Délka: 510 mm, výška osazení cca 430 mm
_x000d_
Technologie Rimless, sanitární keramika</t>
  </si>
  <si>
    <t>725211603</t>
  </si>
  <si>
    <t>Umyvadla keramická bílá bez výtokových armatur připevněná na stěnu šrouby bez sloupu nebo krytu na sifon, šířka umyvadla 600 mm</t>
  </si>
  <si>
    <t>-1358497660</t>
  </si>
  <si>
    <t>https://podminky.urs.cz/item/CS_URS_2025_02/725211603</t>
  </si>
  <si>
    <t>725244203</t>
  </si>
  <si>
    <t>Sprchové dveře a zástěny zástěny sprchové ke stěně bezdveřové, pevná stěna sklo tl. 6 mm, na vaničku šířky 900 mm</t>
  </si>
  <si>
    <t>-1875457383</t>
  </si>
  <si>
    <t>https://podminky.urs.cz/item/CS_URS_2025_02/725244203</t>
  </si>
  <si>
    <t>725291652</t>
  </si>
  <si>
    <t>Montáž doplňků zařízení koupelen a záchodů dávkovače tekutého mýdla</t>
  </si>
  <si>
    <t>-1825393692</t>
  </si>
  <si>
    <t>https://podminky.urs.cz/item/CS_URS_2025_02/725291652</t>
  </si>
  <si>
    <t>55431098</t>
  </si>
  <si>
    <t>dávkovač tekutého mýdla bílý 0,8L</t>
  </si>
  <si>
    <t>1352874567</t>
  </si>
  <si>
    <t>725291653</t>
  </si>
  <si>
    <t>Montáž doplňků zařízení koupelen a záchodů zásobníku toaletních papírů</t>
  </si>
  <si>
    <t>-1397817987</t>
  </si>
  <si>
    <t>https://podminky.urs.cz/item/CS_URS_2025_02/725291653</t>
  </si>
  <si>
    <t>55431092</t>
  </si>
  <si>
    <t>zásobník toaletních papírů komaxit bílý D 310mm</t>
  </si>
  <si>
    <t>663691628</t>
  </si>
  <si>
    <t>725291654</t>
  </si>
  <si>
    <t>Montáž doplňků zařízení koupelen a záchodů zásobníku papírových ručníků</t>
  </si>
  <si>
    <t>-265215347</t>
  </si>
  <si>
    <t>https://podminky.urs.cz/item/CS_URS_2025_02/725291654</t>
  </si>
  <si>
    <t>55431086</t>
  </si>
  <si>
    <t>zásobník papírových ručníků skládaných komaxit bílý</t>
  </si>
  <si>
    <t>1576222086</t>
  </si>
  <si>
    <t>725291678</t>
  </si>
  <si>
    <t>Montáž doplňků zařízení koupelen a záchodů zrcadla nástěnného</t>
  </si>
  <si>
    <t>1741436941</t>
  </si>
  <si>
    <t>https://podminky.urs.cz/item/CS_URS_2025_02/725291678</t>
  </si>
  <si>
    <t>55441014</t>
  </si>
  <si>
    <t>zrcadlo šroubované leštěný nerez 400x600mm</t>
  </si>
  <si>
    <t>-1303389425</t>
  </si>
  <si>
    <t>725535211</t>
  </si>
  <si>
    <t>Elektrické ohřívače zásobníkové pojistné armatury pojistný ventil G 1/2"</t>
  </si>
  <si>
    <t>159482525</t>
  </si>
  <si>
    <t>https://podminky.urs.cz/item/CS_URS_2025_02/725535211</t>
  </si>
  <si>
    <t>725539203</t>
  </si>
  <si>
    <t>Elektrické ohřívače zásobníkové montáž tlakových ohřívačů závěsných (svislých nebo vodorovných) přes 50 do 80 l</t>
  </si>
  <si>
    <t>683938821</t>
  </si>
  <si>
    <t>https://podminky.urs.cz/item/CS_URS_2025_02/725539203</t>
  </si>
  <si>
    <t>6000169258</t>
  </si>
  <si>
    <t>Ohřívač elektrický zásobníkový 65 l</t>
  </si>
  <si>
    <t>-1120758057</t>
  </si>
  <si>
    <t>725822611</t>
  </si>
  <si>
    <t>Baterie umyvadlové stojánkové pákové bez výpusti</t>
  </si>
  <si>
    <t>1442929614</t>
  </si>
  <si>
    <t>https://podminky.urs.cz/item/CS_URS_2025_02/725822611</t>
  </si>
  <si>
    <t>Poznámka k položce:_x000d_
Splnit limit ≤ 6 l/min (DNSH).</t>
  </si>
  <si>
    <t>725849411</t>
  </si>
  <si>
    <t>Baterie sprchové montáž nástěnných baterií s nastavitelnou výškou sprchy</t>
  </si>
  <si>
    <t>-1578934967</t>
  </si>
  <si>
    <t>https://podminky.urs.cz/item/CS_URS_2025_02/725849411</t>
  </si>
  <si>
    <t>55145590</t>
  </si>
  <si>
    <t>baterie sprchová páková včetně sprchové soupravy 150mm chrom</t>
  </si>
  <si>
    <t>-1926120790</t>
  </si>
  <si>
    <t>Poznámka k položce:_x000d_
max. průtok vody ≤8 l/min</t>
  </si>
  <si>
    <t>998725201</t>
  </si>
  <si>
    <t>Přesun hmot pro zařizovací předměty stanovený procentní sazbou (%) z ceny vodorovná dopravní vzdálenost do 50 m základní v objektech výšky do 6 m</t>
  </si>
  <si>
    <t>-1140970423</t>
  </si>
  <si>
    <t>https://podminky.urs.cz/item/CS_URS_2025_02/998725201</t>
  </si>
  <si>
    <t>726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</si>
  <si>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</si>
  <si>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</si>
  <si>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</si>
  <si>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726469844</t>
  </si>
  <si>
    <t>https://podminky.urs.cz/item/CS_URS_2025_02/726131041</t>
  </si>
  <si>
    <t>726191001</t>
  </si>
  <si>
    <t>Ostatní příslušenství instalačních systémů zvukoizolační souprava pro WC a bidet</t>
  </si>
  <si>
    <t>1530878957</t>
  </si>
  <si>
    <t>https://podminky.urs.cz/item/CS_URS_2025_02/726191001</t>
  </si>
  <si>
    <t>998726211</t>
  </si>
  <si>
    <t>Přesun hmot pro instalační prefabrikáty stanovený procentní sazbou (%) z ceny vodorovná dopravní vzdálenost do 50 m základní v objektech výšky do 6 m</t>
  </si>
  <si>
    <t>12908778</t>
  </si>
  <si>
    <t>https://podminky.urs.cz/item/CS_URS_2025_02/998726211</t>
  </si>
  <si>
    <t>735</t>
  </si>
  <si>
    <t>Ústřední vytápění - otopná tělesa</t>
  </si>
  <si>
    <t>735164231</t>
  </si>
  <si>
    <t>Otopná tělesa trubková přímotopná elektrická na stěnu výšky tělesa 900 mm, délky 595 mm</t>
  </si>
  <si>
    <t>-683132598</t>
  </si>
  <si>
    <t>https://podminky.urs.cz/item/CS_URS_2025_02/735164231</t>
  </si>
  <si>
    <t>998735201</t>
  </si>
  <si>
    <t>Přesun hmot pro otopná tělesa stanovený procentní sazbou (%) z ceny vodorovná dopravní vzdálenost do 50 m základní v objektech výšky do 6 m</t>
  </si>
  <si>
    <t>-2102588584</t>
  </si>
  <si>
    <t>https://podminky.urs.cz/item/CS_URS_2025_02/998735201</t>
  </si>
  <si>
    <t>751</t>
  </si>
  <si>
    <t>Vzduchotechnika</t>
  </si>
  <si>
    <t>751111131</t>
  </si>
  <si>
    <t>Montáž ventilátoru axiálního nízkotlakého potrubního základního, průměru do 200 mm</t>
  </si>
  <si>
    <t>-1996324207</t>
  </si>
  <si>
    <t>https://podminky.urs.cz/item/CS_URS_2025_02/751111131</t>
  </si>
  <si>
    <t>42914103</t>
  </si>
  <si>
    <t>ventilátor axiální potrubní skříň z plastu průtok 200m3/h IP44 25W D 125mm</t>
  </si>
  <si>
    <t>-1291955718</t>
  </si>
  <si>
    <t>751322012</t>
  </si>
  <si>
    <t>Montáž talířových ventilů, anemostatů, dýz talířového ventilu, průměru přes 100 do 200 mm</t>
  </si>
  <si>
    <t>392510312</t>
  </si>
  <si>
    <t>https://podminky.urs.cz/item/CS_URS_2025_02/751322012</t>
  </si>
  <si>
    <t>42972202</t>
  </si>
  <si>
    <t>ventil talířový pro přívod a odvod vzduchu plastový D 125mm</t>
  </si>
  <si>
    <t>1372813062</t>
  </si>
  <si>
    <t>751526749</t>
  </si>
  <si>
    <t>Montáž protidešťové stříšky nebo výfukové hlavice do plastového potrubí kruhové bez příruby, průměru přes 100 do 200 mm</t>
  </si>
  <si>
    <t>-662662190</t>
  </si>
  <si>
    <t>https://podminky.urs.cz/item/CS_URS_2025_02/751526749</t>
  </si>
  <si>
    <t>42972952</t>
  </si>
  <si>
    <t>žaluzie nerezová čtvercová 167x167mm pro potrubí D 125mm</t>
  </si>
  <si>
    <t>-267405509</t>
  </si>
  <si>
    <t>751537112</t>
  </si>
  <si>
    <t>Montáž potrubí ohebného kruhového izolovaného minerální vatou z Al laminátu, průměru přes 100 do 200 mm</t>
  </si>
  <si>
    <t>-1085915499</t>
  </si>
  <si>
    <t>https://podminky.urs.cz/item/CS_URS_2025_02/751537112</t>
  </si>
  <si>
    <t>42981955</t>
  </si>
  <si>
    <t>hadice ohebná z Al laminátu vyztužená drátem s tepelnou a zvukovou izolací, délka 10m, D 102mm</t>
  </si>
  <si>
    <t>-6764000</t>
  </si>
  <si>
    <t>2*1,2 "Přepočtené koeficientem množství</t>
  </si>
  <si>
    <t>751572002</t>
  </si>
  <si>
    <t>Závěs kruhového potrubí na montovanou konstrukci z nosníku, kotvenou do střešní konstrukce průměru potrubí přes 100 do 200 mm</t>
  </si>
  <si>
    <t>-855746324</t>
  </si>
  <si>
    <t>https://podminky.urs.cz/item/CS_URS_2025_02/751572002</t>
  </si>
  <si>
    <t>751691111</t>
  </si>
  <si>
    <t>Zaregulování systému vzduchotechnického zařízení za 1 koncový (distribuční) prvek</t>
  </si>
  <si>
    <t>1974680524</t>
  </si>
  <si>
    <t>https://podminky.urs.cz/item/CS_URS_2025_02/751691111</t>
  </si>
  <si>
    <t>998751201</t>
  </si>
  <si>
    <t>Přesun hmot pro vzduchotechniku stanovený procentní sazbou (%) z ceny vodorovná dopravní vzdálenost do 50 m základní v objektech výšky do 12 m</t>
  </si>
  <si>
    <t>-1311660844</t>
  </si>
  <si>
    <t>https://podminky.urs.cz/item/CS_URS_2025_02/998751201</t>
  </si>
  <si>
    <t>SO 05 - Bar</t>
  </si>
  <si>
    <t>596996799</t>
  </si>
  <si>
    <t>1767734575</t>
  </si>
  <si>
    <t>651999091</t>
  </si>
  <si>
    <t>6,96*7,07</t>
  </si>
  <si>
    <t>346652537</t>
  </si>
  <si>
    <t>4,96*5,07*0,3</t>
  </si>
  <si>
    <t>-1505485515</t>
  </si>
  <si>
    <t>(4,96+4,34+4,96+4,34)*0,5*0,55</t>
  </si>
  <si>
    <t>-603758377</t>
  </si>
  <si>
    <t>115998581</t>
  </si>
  <si>
    <t>1448906668</t>
  </si>
  <si>
    <t>"ornice" 49,207*0,2</t>
  </si>
  <si>
    <t>"zemina" 7,544+5,115-1,266</t>
  </si>
  <si>
    <t>1127093788</t>
  </si>
  <si>
    <t>21,234*1,7 'Přepočtené koeficientem množství</t>
  </si>
  <si>
    <t>-488170161</t>
  </si>
  <si>
    <t>-56673184</t>
  </si>
  <si>
    <t>(7,544+5,115)*0,1</t>
  </si>
  <si>
    <t>-1118865902</t>
  </si>
  <si>
    <t>4,96*5,07</t>
  </si>
  <si>
    <t>-1494984659</t>
  </si>
  <si>
    <t>4,34*4,23*0,25</t>
  </si>
  <si>
    <t>-267975932</t>
  </si>
  <si>
    <t>4,94*4,83*0,15</t>
  </si>
  <si>
    <t>485798710</t>
  </si>
  <si>
    <t>(4,94+4,83+4,94+4,83)*0,15</t>
  </si>
  <si>
    <t>-1964652703</t>
  </si>
  <si>
    <t>2077786719</t>
  </si>
  <si>
    <t>4,94*4,83*3,95*0,001</t>
  </si>
  <si>
    <t>0,094*1,2 'Přepočtené koeficientem množství</t>
  </si>
  <si>
    <t>-1723328820</t>
  </si>
  <si>
    <t>(4,94+4,23+4,94+4,23)*0,3*0,8</t>
  </si>
  <si>
    <t>-1946462482</t>
  </si>
  <si>
    <t>(4,94+4,23+4,94+4,23)*2*0,8</t>
  </si>
  <si>
    <t>876768327</t>
  </si>
  <si>
    <t>-1162111862</t>
  </si>
  <si>
    <t>(4,94+4,94+4,59+4,59+4,59)*0,12*0,27</t>
  </si>
  <si>
    <t>-1927676582</t>
  </si>
  <si>
    <t>(4,94+4,94+4,59+4,59+4,59)*2*0,27</t>
  </si>
  <si>
    <t>-1781712555</t>
  </si>
  <si>
    <t>-1716225037</t>
  </si>
  <si>
    <t>"dle D.3.4.2" 310,0*0,001</t>
  </si>
  <si>
    <t>1793622814</t>
  </si>
  <si>
    <t>103812027</t>
  </si>
  <si>
    <t>"sokl" (4,96+5,07+4,96+5,07)*0,14</t>
  </si>
  <si>
    <t>968926673</t>
  </si>
  <si>
    <t>1163818599</t>
  </si>
  <si>
    <t>4,7*4,59*0,06</t>
  </si>
  <si>
    <t>-1902889116</t>
  </si>
  <si>
    <t>-1636365848</t>
  </si>
  <si>
    <t>4,7*4,59</t>
  </si>
  <si>
    <t>-950810899</t>
  </si>
  <si>
    <t>4,7+4,59+4,7+4,59+2,19+1,7+1,7+2,19</t>
  </si>
  <si>
    <t>-903033809</t>
  </si>
  <si>
    <t>11,04+9,58</t>
  </si>
  <si>
    <t>(5,02+1,0+5,13+1,0+5,02+1,0+5,13+1,0)*1,0</t>
  </si>
  <si>
    <t>-411676674</t>
  </si>
  <si>
    <t>291499444</t>
  </si>
  <si>
    <t>1943571134</t>
  </si>
  <si>
    <t>6+6+6+6+6</t>
  </si>
  <si>
    <t>-226431517</t>
  </si>
  <si>
    <t>-1023995427</t>
  </si>
  <si>
    <t>1971626815</t>
  </si>
  <si>
    <t>-193288010</t>
  </si>
  <si>
    <t>21,573*0,0003 'Přepočtené koeficientem množství</t>
  </si>
  <si>
    <t>1538536639</t>
  </si>
  <si>
    <t>-31644274</t>
  </si>
  <si>
    <t>12,017*0,00034 'Přepočtené koeficientem množství</t>
  </si>
  <si>
    <t>543982557</t>
  </si>
  <si>
    <t>-1328863756</t>
  </si>
  <si>
    <t>21,573*1,1655 'Přepočtené koeficientem množství</t>
  </si>
  <si>
    <t>-100859220</t>
  </si>
  <si>
    <t>(4,94+4,83+4,94+4,83)*0,615</t>
  </si>
  <si>
    <t>-586579017</t>
  </si>
  <si>
    <t>12,017*1,221 'Přepočtené koeficientem množství</t>
  </si>
  <si>
    <t>570227075</t>
  </si>
  <si>
    <t>-1268132233</t>
  </si>
  <si>
    <t>4,56*4,65</t>
  </si>
  <si>
    <t>-1498159744</t>
  </si>
  <si>
    <t>21,204*1,2 'Přepočtené koeficientem množství</t>
  </si>
  <si>
    <t>-481970432</t>
  </si>
  <si>
    <t>1515288987</t>
  </si>
  <si>
    <t>21,204*1,1655 'Přepočtené koeficientem množství</t>
  </si>
  <si>
    <t>-2105909990</t>
  </si>
  <si>
    <t>5,03*5,13</t>
  </si>
  <si>
    <t>-44960645</t>
  </si>
  <si>
    <t>25,804*1,2 'Přepočtené koeficientem množství</t>
  </si>
  <si>
    <t>1793281470</t>
  </si>
  <si>
    <t>(4,65+4,56+4,65+4,56)*0,21</t>
  </si>
  <si>
    <t>1050436221</t>
  </si>
  <si>
    <t>3,868*1,2 'Přepočtené koeficientem množství</t>
  </si>
  <si>
    <t>-51436703</t>
  </si>
  <si>
    <t>(4,56+4,65+4,56+4,65)*0,21</t>
  </si>
  <si>
    <t>-964219380</t>
  </si>
  <si>
    <t>-1400047457</t>
  </si>
  <si>
    <t>847510641</t>
  </si>
  <si>
    <t>-897178564</t>
  </si>
  <si>
    <t>531978619</t>
  </si>
  <si>
    <t>-286057367</t>
  </si>
  <si>
    <t>21,573*1,05 'Přepočtené koeficientem množství</t>
  </si>
  <si>
    <t>-544097772</t>
  </si>
  <si>
    <t>(5,02+5,13+5,02+5,13)*0,615</t>
  </si>
  <si>
    <t>702040082</t>
  </si>
  <si>
    <t>12,485*1,08 'Přepočtené koeficientem množství</t>
  </si>
  <si>
    <t>2123653872</t>
  </si>
  <si>
    <t>(4,86+4,97+4,86+4,97)*2,975</t>
  </si>
  <si>
    <t>-0,89*1,895*2</t>
  </si>
  <si>
    <t>-1,875*1,2</t>
  </si>
  <si>
    <t>1209918496</t>
  </si>
  <si>
    <t>-1223003738</t>
  </si>
  <si>
    <t>1326610263</t>
  </si>
  <si>
    <t>4,56*4,65*((0,2+0,11)/2)</t>
  </si>
  <si>
    <t>-1379473228</t>
  </si>
  <si>
    <t>-1078908044</t>
  </si>
  <si>
    <t>155893116</t>
  </si>
  <si>
    <t>1657972999</t>
  </si>
  <si>
    <t>"in" (2,1+4,56+2,1+4,56)*2,685</t>
  </si>
  <si>
    <t>-0,8*1,85</t>
  </si>
  <si>
    <t>(2,42+4,56+2,42+4,56)*2,685</t>
  </si>
  <si>
    <t>"ex" (4,86+4,97+4,86+4,97)*2,975</t>
  </si>
  <si>
    <t>"at" (4,56+4,65+4,56+4,65)*0,4</t>
  </si>
  <si>
    <t>1349127209</t>
  </si>
  <si>
    <t>20,62+124,897</t>
  </si>
  <si>
    <t>1974238598</t>
  </si>
  <si>
    <t>"5T_01 60x120" 2,34*39</t>
  </si>
  <si>
    <t>"5T_02 60x120" 2,64*14</t>
  </si>
  <si>
    <t>"5T_03 60x120" 0,635*4</t>
  </si>
  <si>
    <t>"5T_04 60x120" 0,385*2</t>
  </si>
  <si>
    <t>"5T_05 60x120" 0,505*2</t>
  </si>
  <si>
    <t>"5T_06 60x120" 0,335*22</t>
  </si>
  <si>
    <t>"5T_07 60x120" 0,055*18</t>
  </si>
  <si>
    <t>"5T_08 60x120" 0,565*1</t>
  </si>
  <si>
    <t>"5T_14 60x120" 4,83*10</t>
  </si>
  <si>
    <t>"5T_15 60x120" 4,67*10</t>
  </si>
  <si>
    <t>"5T_16 60x120" 2,825*2</t>
  </si>
  <si>
    <t>"5T_17 60x120" 0,955*2</t>
  </si>
  <si>
    <t>"5T_18 60x120" 2,98*2</t>
  </si>
  <si>
    <t>"5T_19 60x120" 0,8*2</t>
  </si>
  <si>
    <t>"5T_20 60x120" 0,765*4</t>
  </si>
  <si>
    <t>"5T_21 60x120" 0,685*1</t>
  </si>
  <si>
    <t>"5T_22 60x120" 2,1*1</t>
  </si>
  <si>
    <t>"5T_23 60x120" 3,675*3</t>
  </si>
  <si>
    <t>"5T_24 60x120" 1,875*2</t>
  </si>
  <si>
    <t>"5T_25 60x120" 0,89*3</t>
  </si>
  <si>
    <t>"5T_26 60x160" 4,83*12</t>
  </si>
  <si>
    <t>"5T_27 60x160" 0,095*4</t>
  </si>
  <si>
    <t>"5T_28 60x160" 0,44*2</t>
  </si>
  <si>
    <t>-875073724</t>
  </si>
  <si>
    <t>"5T_01 60x120" 2,34*39*0,06*0,12</t>
  </si>
  <si>
    <t>"5T_02 60x120" 2,64*14*0,06*0,12</t>
  </si>
  <si>
    <t>"5T_03 60x120" 0,635*4*0,06*0,12</t>
  </si>
  <si>
    <t>"5T_04 60x120" 0,385*2*0,06*0,12</t>
  </si>
  <si>
    <t>"5T_05 60x120" 0,505*2*0,06*0,12</t>
  </si>
  <si>
    <t>"5T_06 60x120" 0,335*22*0,06*0,12</t>
  </si>
  <si>
    <t>"5T_07 60x120" 0,055*18*0,06*0,12</t>
  </si>
  <si>
    <t>"5T_08 60x120" 0,565*1*0,06*0,12</t>
  </si>
  <si>
    <t>"5T_14 60x120" 4,83*10*0,06*0,12</t>
  </si>
  <si>
    <t>"5T_15 60x120" 4,67*10*0,06*0,12</t>
  </si>
  <si>
    <t>"5T_16 60x120" 2,825*2*0,06*0,12</t>
  </si>
  <si>
    <t>"5T_17 60x120" 0,955*2*0,06*0,12</t>
  </si>
  <si>
    <t>"5T_18 60x120" 2,98*2*0,06*0,12</t>
  </si>
  <si>
    <t>"5T_19 60x120" 0,8*2*0,06*0,12</t>
  </si>
  <si>
    <t>"5T_20 60x120" 0,765*4*0,06*0,12</t>
  </si>
  <si>
    <t>"5T_21 60x120" 0,685*1*0,06*0,12</t>
  </si>
  <si>
    <t>"5T_22 60x120" 2,1*1*0,06*0,12</t>
  </si>
  <si>
    <t>"5T_23 60x120" 3,675*3*0,06*0,12</t>
  </si>
  <si>
    <t>"5T_24 60x120" 1,875*2*0,06*0,12</t>
  </si>
  <si>
    <t>"5T_25 60x120" 0,89*3*0,06*0,12</t>
  </si>
  <si>
    <t>"5T_26 60x160" 4,83*12*0,06*0,16</t>
  </si>
  <si>
    <t>"5T_27 60x160" 0,095*4*0,06*0,16</t>
  </si>
  <si>
    <t>"5T_28 60x160" 0,44*2*0,06*0,16</t>
  </si>
  <si>
    <t>2,547*1,2 'Přepočtené koeficientem množství</t>
  </si>
  <si>
    <t>-934604088</t>
  </si>
  <si>
    <t>982845363</t>
  </si>
  <si>
    <t>-1794159111</t>
  </si>
  <si>
    <t>-818457003</t>
  </si>
  <si>
    <t>386152172</t>
  </si>
  <si>
    <t>"in" (4,56+4,67+4,56+4,67)*2,685</t>
  </si>
  <si>
    <t>-1845916174</t>
  </si>
  <si>
    <t>51,31*1,1235 'Přepočtené koeficientem množství</t>
  </si>
  <si>
    <t>-1167085351</t>
  </si>
  <si>
    <t>-320731656</t>
  </si>
  <si>
    <t>"5K_09" 5,15*2</t>
  </si>
  <si>
    <t>"5K_10" 5,04*2</t>
  </si>
  <si>
    <t>764256405</t>
  </si>
  <si>
    <t>Oplechování parapetů z nerezového plechu rovných mechanicky kotvené, bez rohů rš 400 mm</t>
  </si>
  <si>
    <t>-1630812748</t>
  </si>
  <si>
    <t>https://podminky.urs.cz/item/CS_URS_2025_02/764256405</t>
  </si>
  <si>
    <t>"5K_13" 1,985</t>
  </si>
  <si>
    <t>-1331930508</t>
  </si>
  <si>
    <t>"5K_11" 0,89*2</t>
  </si>
  <si>
    <t>-1352482690</t>
  </si>
  <si>
    <t>"5K_12" 0,89</t>
  </si>
  <si>
    <t>-1073883937</t>
  </si>
  <si>
    <t>-33676717</t>
  </si>
  <si>
    <t xml:space="preserve">"5T_09 60x60" 2,975*32 </t>
  </si>
  <si>
    <t>"5T_10 60x60" 0,81*4</t>
  </si>
  <si>
    <t>"5T_11 60x60" 0,965*2</t>
  </si>
  <si>
    <t>"5T_12 60x60" 2,575*3</t>
  </si>
  <si>
    <t>"5T_13 60x60" 1,085*2</t>
  </si>
  <si>
    <t>1353234593</t>
  </si>
  <si>
    <t>"5T_09 60x60" 2,975*32*0,06*0,06</t>
  </si>
  <si>
    <t>"5T_10 60x60" 0,81*4*0,06*0,06</t>
  </si>
  <si>
    <t>"5T_11 60x60" 0,965*2*0,06*0,06</t>
  </si>
  <si>
    <t>"5T_12 60x60" 2,575*3*0,06*0,06</t>
  </si>
  <si>
    <t>"5T_13 60x60" 1,085*2*0,06*0,06</t>
  </si>
  <si>
    <t>0,398*1,2 'Přepočtené koeficientem množství</t>
  </si>
  <si>
    <t>-484282934</t>
  </si>
  <si>
    <t>(5,02+5,13+5,02+5,13)*2,98</t>
  </si>
  <si>
    <t>-543111690</t>
  </si>
  <si>
    <t>54,871*0,02</t>
  </si>
  <si>
    <t>1,097*1,2 'Přepočtené koeficientem množství</t>
  </si>
  <si>
    <t>1025903829</t>
  </si>
  <si>
    <t>-1264652041</t>
  </si>
  <si>
    <t>54,871*1,111 'Přepočtené koeficientem množství</t>
  </si>
  <si>
    <t>1650473680</t>
  </si>
  <si>
    <t>1967771701</t>
  </si>
  <si>
    <t>52,866*1,111 'Přepočtené koeficientem množství</t>
  </si>
  <si>
    <t>-1719368086</t>
  </si>
  <si>
    <t xml:space="preserve">"5K_14"  5,02*2</t>
  </si>
  <si>
    <t>"5K_15" 1,03</t>
  </si>
  <si>
    <t>"5K_16" 3,21</t>
  </si>
  <si>
    <t>"5K_17" 1,185</t>
  </si>
  <si>
    <t>"5K_18" 3,055</t>
  </si>
  <si>
    <t>-1233534077</t>
  </si>
  <si>
    <t>18,52*1,1 'Přepočtené koeficientem množství</t>
  </si>
  <si>
    <t>766621502</t>
  </si>
  <si>
    <t>Montáž oken dřevěných včetně montáže rámu podávacích horizontálně posuvných s pevně zasklenými bočními díly</t>
  </si>
  <si>
    <t>-417022401</t>
  </si>
  <si>
    <t>https://podminky.urs.cz/item/CS_URS_2025_02/766621502</t>
  </si>
  <si>
    <t>61110010R</t>
  </si>
  <si>
    <t>O1 - okno dřevěné podávací dvojsklo přes plochu 1m2 do v 1,5m</t>
  </si>
  <si>
    <t>-2091670826</t>
  </si>
  <si>
    <t>Poznámka k položce:_x000d_
- okno dvoukřídlé s jedním z křídel fixním a druhým posuvným_x000d_
- mechanismus posunu je jednoduchý (profil s perem je umístěn na dolní a horní hraně okenního otvoru a křídlo s drážkou se v něm_x000d_
pohybuje)_x000d_
- oplechování parapetu_x000d_
- prostup tepla up = 2,2 W_x000d_
- povrchová úprava - nátěrový systém, 2x základový reaktivní nátěr, vrchní nástřik RAL 9006 (barva bude stejná jako na stávajícím objektu), barva bude vzorkovaná a odsouhlasená)</t>
  </si>
  <si>
    <t>1,875*1,2</t>
  </si>
  <si>
    <t>1932036020</t>
  </si>
  <si>
    <t>187638209</t>
  </si>
  <si>
    <t>"5K_01" 4,56*2*0,12</t>
  </si>
  <si>
    <t>"5K_02" 2,1*3*0,12</t>
  </si>
  <si>
    <t>"5K_03" 1,57*2*0,12</t>
  </si>
  <si>
    <t>"5K_04" 0,255*0,12</t>
  </si>
  <si>
    <t>"5K_05" 0,955*0,12</t>
  </si>
  <si>
    <t>"5K_06" 2,42*0,12</t>
  </si>
  <si>
    <t>"5K_07" 0,73*0,12</t>
  </si>
  <si>
    <t>"5K_08" 0,8*0,12</t>
  </si>
  <si>
    <t>-998655439</t>
  </si>
  <si>
    <t>2,847*0,0045 'Přepočtené koeficientem množství</t>
  </si>
  <si>
    <t>-591399337</t>
  </si>
  <si>
    <t>"5Z_01" (1,985+0,89+1,985)*2</t>
  </si>
  <si>
    <t>"5Z_02" (1,985+0,89+1,985)*2</t>
  </si>
  <si>
    <t>"5Z_03" (1,985+0,89+1,985)*2</t>
  </si>
  <si>
    <t>813158669</t>
  </si>
  <si>
    <t>"5Z_01" (1,985+0,89+1,985)*2*2,59*0,001</t>
  </si>
  <si>
    <t>0,025*1,05 'Přepočtené koeficientem množství</t>
  </si>
  <si>
    <t>1305787297</t>
  </si>
  <si>
    <t>"5Z_02" (1,985+0,89+1,985)*2*0,99*0,001</t>
  </si>
  <si>
    <t>2114765969</t>
  </si>
  <si>
    <t>"5Z_03" (1,985+0,89+1,985)*2*0,79*0,001</t>
  </si>
  <si>
    <t>74641683</t>
  </si>
  <si>
    <t>D1, D2 - dveře jednokřídlé ocelové vchodové 800x1970mm</t>
  </si>
  <si>
    <t>-1234961722</t>
  </si>
  <si>
    <t>489590640</t>
  </si>
  <si>
    <t>511313628</t>
  </si>
  <si>
    <t>407298539</t>
  </si>
  <si>
    <t>431769501</t>
  </si>
  <si>
    <t>1411212370</t>
  </si>
  <si>
    <t>-802558587</t>
  </si>
  <si>
    <t>-1326842933</t>
  </si>
  <si>
    <t>1129615382</t>
  </si>
  <si>
    <t>-129784357</t>
  </si>
  <si>
    <t>405684580</t>
  </si>
  <si>
    <t>54,871*2</t>
  </si>
  <si>
    <t>641319000</t>
  </si>
  <si>
    <t>480662754</t>
  </si>
  <si>
    <t>-601262115</t>
  </si>
  <si>
    <t>-213012086</t>
  </si>
  <si>
    <t>-1775307404</t>
  </si>
  <si>
    <t>(2,1+4,56+2,1+4,56)*2,685</t>
  </si>
  <si>
    <t>9,58</t>
  </si>
  <si>
    <t>11,04</t>
  </si>
  <si>
    <t>D1 - Dodávky Rozvaděče RSO05</t>
  </si>
  <si>
    <t>Dodávky Rozvaděče RSO05</t>
  </si>
  <si>
    <t>Pol57</t>
  </si>
  <si>
    <t>Dodávka rozvaděče dle schématu vč. výroby</t>
  </si>
  <si>
    <t>Pol58</t>
  </si>
  <si>
    <t>Zkoušky, atesty</t>
  </si>
  <si>
    <t>Pol59</t>
  </si>
  <si>
    <t>Svítidlo B - Přisazené LED svítidlo opálový PC kryt, 32W, 4400lm, 4000K</t>
  </si>
  <si>
    <t>Pol60</t>
  </si>
  <si>
    <t>SPÍNAČ DO VLHKA V IZOL. IP44 BARVA ŠEDÁ střídavý přepínač</t>
  </si>
  <si>
    <t>Pol61</t>
  </si>
  <si>
    <t>Pol62</t>
  </si>
  <si>
    <t>Pol63</t>
  </si>
  <si>
    <t>Pol64</t>
  </si>
  <si>
    <t>Pol65</t>
  </si>
  <si>
    <t>Pol66</t>
  </si>
  <si>
    <t>VODIČ PRO POSPOJOVÁNÍ CY6 Žlutozelený, pevně</t>
  </si>
  <si>
    <t>Pol67</t>
  </si>
  <si>
    <t>Pol68</t>
  </si>
  <si>
    <t>Pol69</t>
  </si>
  <si>
    <t>Pol70</t>
  </si>
  <si>
    <t>SVORKOVNICE HLAVNIHO Pospojování</t>
  </si>
  <si>
    <t>Pol71</t>
  </si>
  <si>
    <t>Pol72</t>
  </si>
  <si>
    <t>1390955928</t>
  </si>
  <si>
    <t>(18,5)*0,6*1,30</t>
  </si>
  <si>
    <t>-1046699145</t>
  </si>
  <si>
    <t>14,43</t>
  </si>
  <si>
    <t>697345191</t>
  </si>
  <si>
    <t>461352218</t>
  </si>
  <si>
    <t>(18,5)*0,4*0,4</t>
  </si>
  <si>
    <t>1707593259</t>
  </si>
  <si>
    <t>2,96</t>
  </si>
  <si>
    <t>-1280215338</t>
  </si>
  <si>
    <t>2,96*2</t>
  </si>
  <si>
    <t>-76617239</t>
  </si>
  <si>
    <t>-631876989</t>
  </si>
  <si>
    <t>2,96*2 "Přepočtené koeficientem množství</t>
  </si>
  <si>
    <t>1216021099</t>
  </si>
  <si>
    <t>974560373</t>
  </si>
  <si>
    <t>-246296913</t>
  </si>
  <si>
    <t>267101345</t>
  </si>
  <si>
    <t>-1952665696</t>
  </si>
  <si>
    <t>721174041</t>
  </si>
  <si>
    <t>Potrubí z trub polypropylenových připojovací DN 32</t>
  </si>
  <si>
    <t>1114593111</t>
  </si>
  <si>
    <t>https://podminky.urs.cz/item/CS_URS_2025_02/721174041</t>
  </si>
  <si>
    <t>1533803379</t>
  </si>
  <si>
    <t>-1441535048</t>
  </si>
  <si>
    <t>1874920852</t>
  </si>
  <si>
    <t>721194103</t>
  </si>
  <si>
    <t>Vyměření přípojek na potrubí vyvedení a upevnění odpadních výpustek DN 32</t>
  </si>
  <si>
    <t>-1391457072</t>
  </si>
  <si>
    <t>https://podminky.urs.cz/item/CS_URS_2025_02/721194103</t>
  </si>
  <si>
    <t>-1731332782</t>
  </si>
  <si>
    <t>-93291387</t>
  </si>
  <si>
    <t>721226511</t>
  </si>
  <si>
    <t>Zápachové uzávěrky podomítkové (Pe) s krycí deskou pro pračku a myčku DN 40</t>
  </si>
  <si>
    <t>-1688461973</t>
  </si>
  <si>
    <t>https://podminky.urs.cz/item/CS_URS_2025_02/721226511</t>
  </si>
  <si>
    <t>-674340557</t>
  </si>
  <si>
    <t>1185628378</t>
  </si>
  <si>
    <t>4+16+1+1+1+3+5</t>
  </si>
  <si>
    <t>-1384245572</t>
  </si>
  <si>
    <t>1219558476</t>
  </si>
  <si>
    <t>-487433787</t>
  </si>
  <si>
    <t>-165179015</t>
  </si>
  <si>
    <t>-1772728269</t>
  </si>
  <si>
    <t>-706782263</t>
  </si>
  <si>
    <t>722174023</t>
  </si>
  <si>
    <t>Potrubí z trubek polypropylenových spojovaných svařováním z jednovrstvého PP-R S2,5 (PN 20) D 25/4,2</t>
  </si>
  <si>
    <t>-1072792538</t>
  </si>
  <si>
    <t>https://podminky.urs.cz/item/CS_URS_2025_02/722174023</t>
  </si>
  <si>
    <t>2075105688</t>
  </si>
  <si>
    <t>-345516687</t>
  </si>
  <si>
    <t>205876249</t>
  </si>
  <si>
    <t>7+9</t>
  </si>
  <si>
    <t>-1786891769</t>
  </si>
  <si>
    <t>1956795653</t>
  </si>
  <si>
    <t>11+2+2</t>
  </si>
  <si>
    <t>-1576478217</t>
  </si>
  <si>
    <t>722220111</t>
  </si>
  <si>
    <t>Armatury s jedním závitem nástěnky pro výtokový ventil G 1/2"</t>
  </si>
  <si>
    <t>1352044417</t>
  </si>
  <si>
    <t>https://podminky.urs.cz/item/CS_URS_2025_02/722220111</t>
  </si>
  <si>
    <t>-353415049</t>
  </si>
  <si>
    <t>-1657110776</t>
  </si>
  <si>
    <t>1682696468</t>
  </si>
  <si>
    <t>1841093282</t>
  </si>
  <si>
    <t>287396017</t>
  </si>
  <si>
    <t>7+9+6+11+2+2</t>
  </si>
  <si>
    <t>-1502061701</t>
  </si>
  <si>
    <t>-1776977408</t>
  </si>
  <si>
    <t>-1078815228</t>
  </si>
  <si>
    <t>1214351528</t>
  </si>
  <si>
    <t>1801914776</t>
  </si>
  <si>
    <t>422390468</t>
  </si>
  <si>
    <t>-784983600</t>
  </si>
  <si>
    <t>-784184861</t>
  </si>
  <si>
    <t>-1612873517</t>
  </si>
  <si>
    <t>725813111</t>
  </si>
  <si>
    <t>Ventily rohové bez připojovací trubičky nebo flexi hadičky G 1/2"</t>
  </si>
  <si>
    <t>1455591931</t>
  </si>
  <si>
    <t>https://podminky.urs.cz/item/CS_URS_2025_02/725813111</t>
  </si>
  <si>
    <t>725821329</t>
  </si>
  <si>
    <t>Baterie dřezové stojánkové pákové s otáčivým ústím a délkou ramínka s vytahovací sprškou</t>
  </si>
  <si>
    <t>-1328769923</t>
  </si>
  <si>
    <t>https://podminky.urs.cz/item/CS_URS_2025_02/725821329</t>
  </si>
  <si>
    <t>Poznámka k položce:_x000d_
Dřezová baterie dle DNSH musí:
_x000d_
Splnit limit ≤ 6 l/min_x000d_
Mít perlátor/omezovač průtoku_x000d_
Být hygienicky nezávadná (materiály pro pitnou vodu)</t>
  </si>
  <si>
    <t>-487811285</t>
  </si>
  <si>
    <t>725861101</t>
  </si>
  <si>
    <t>Zápachové uzávěrky zařizovacích předmětů pro VZT DN 32</t>
  </si>
  <si>
    <t>-1724782934</t>
  </si>
  <si>
    <t>https://podminky.urs.cz/item/CS_URS_2025_02/725861101</t>
  </si>
  <si>
    <t>-1308599248</t>
  </si>
  <si>
    <t>735429106</t>
  </si>
  <si>
    <t>Montáž konvektorů přímotopných elektrických s osazením na hmoždinky, výkonu přes 0,5 do 3,0 kW</t>
  </si>
  <si>
    <t>-1907050796</t>
  </si>
  <si>
    <t>https://podminky.urs.cz/item/CS_URS_2025_02/735429106</t>
  </si>
  <si>
    <t>54154002</t>
  </si>
  <si>
    <t>konvektor přímotopný elektrický nástěnný 1kW</t>
  </si>
  <si>
    <t>1987882506</t>
  </si>
  <si>
    <t>-253625605</t>
  </si>
  <si>
    <t>875640424</t>
  </si>
  <si>
    <t>42914528</t>
  </si>
  <si>
    <t>ventilátor axiální diagonální potrubní tříotáčkový plastový IP44 připojení D 200mm</t>
  </si>
  <si>
    <t>572692021</t>
  </si>
  <si>
    <t>751377021</t>
  </si>
  <si>
    <t>Montáž odsávacích stropů, zákrytů odsávacího zákrytu (digestoř) průmyslového nástěnného, průřezu do 1 m2</t>
  </si>
  <si>
    <t>828152645</t>
  </si>
  <si>
    <t>https://podminky.urs.cz/item/CS_URS_2025_02/751377021</t>
  </si>
  <si>
    <t>42958028</t>
  </si>
  <si>
    <t>zákryt akumulační nástěnný (digestoř-skříň) nerez, 100x60x45cm</t>
  </si>
  <si>
    <t>-1556389118</t>
  </si>
  <si>
    <t>751514262</t>
  </si>
  <si>
    <t>Montáž kalhotového kusu nebo odbočky jednostranné do plechového potrubí kruhového s přírubou, průměru přes 100 do 200 mm</t>
  </si>
  <si>
    <t>1987110942</t>
  </si>
  <si>
    <t>https://podminky.urs.cz/item/CS_URS_2025_02/751514262</t>
  </si>
  <si>
    <t>42981160</t>
  </si>
  <si>
    <t>odbočka jednostranná osová Pz T-kus 90° D1/D2 = 200/200mm</t>
  </si>
  <si>
    <t>1352992881</t>
  </si>
  <si>
    <t>751514762</t>
  </si>
  <si>
    <t>Montáž protidešťové stříšky nebo výfukové hlavice do plechového potrubí kruhové s přírubou, průměru přes 100 do 200 mm</t>
  </si>
  <si>
    <t>1217713889</t>
  </si>
  <si>
    <t>https://podminky.urs.cz/item/CS_URS_2025_02/751514762</t>
  </si>
  <si>
    <t>42974007</t>
  </si>
  <si>
    <t>stříška protidešťová s lemem Pz D 200mm</t>
  </si>
  <si>
    <t>1868452208</t>
  </si>
  <si>
    <t>1241844281</t>
  </si>
  <si>
    <t>42981961</t>
  </si>
  <si>
    <t>hadice ohebná z Al laminátu vyztužená drátem s tepelnou a zvukovou izolací, délka 10m, D 229mm</t>
  </si>
  <si>
    <t>-157936009</t>
  </si>
  <si>
    <t>2013694124</t>
  </si>
  <si>
    <t>-1109979865</t>
  </si>
  <si>
    <t>1959204893</t>
  </si>
  <si>
    <t>SO 06 - Hygienické zázemí</t>
  </si>
  <si>
    <t>1680950901</t>
  </si>
  <si>
    <t>1367278662</t>
  </si>
  <si>
    <t>-1263566596</t>
  </si>
  <si>
    <t>9,71*5,795</t>
  </si>
  <si>
    <t>-114231916</t>
  </si>
  <si>
    <t>7,71*3,795*0,3</t>
  </si>
  <si>
    <t>-1386971702</t>
  </si>
  <si>
    <t>(8,03+7,71+1,56+7,71+1,56)*0,5*0,55</t>
  </si>
  <si>
    <t>849946062</t>
  </si>
  <si>
    <t>-888585836</t>
  </si>
  <si>
    <t>2005228547</t>
  </si>
  <si>
    <t>"ornice" 56,269*0,2</t>
  </si>
  <si>
    <t>"zemina" 8,778+7,307-1,609</t>
  </si>
  <si>
    <t>-455491883</t>
  </si>
  <si>
    <t>25,73*1,7 'Přepočtené koeficientem množství</t>
  </si>
  <si>
    <t>-700259155</t>
  </si>
  <si>
    <t>461291690</t>
  </si>
  <si>
    <t>(8,778+7,307)*0,1</t>
  </si>
  <si>
    <t>-1769550069</t>
  </si>
  <si>
    <t>7,71*3,795</t>
  </si>
  <si>
    <t>509374441</t>
  </si>
  <si>
    <t>1,56*6,96*0,25</t>
  </si>
  <si>
    <t>438456998</t>
  </si>
  <si>
    <t>7,56*2,16*0,15</t>
  </si>
  <si>
    <t>1984518269</t>
  </si>
  <si>
    <t>(7,56+2,16+7,56+2,16)*0,15</t>
  </si>
  <si>
    <t>-713516503</t>
  </si>
  <si>
    <t>-520121984</t>
  </si>
  <si>
    <t>7,56*2,16*3,95*0,001</t>
  </si>
  <si>
    <t>0,065*1,2 'Přepočtené koeficientem množství</t>
  </si>
  <si>
    <t>2038039237</t>
  </si>
  <si>
    <t>(7,56+1,56+7,56+1,56)*0,3*0,8</t>
  </si>
  <si>
    <t>8,03*0,4*0,8</t>
  </si>
  <si>
    <t>1497256383</t>
  </si>
  <si>
    <t>(7,56+1,56+7,56+1,56)*2*0,8</t>
  </si>
  <si>
    <t>8,03*2*0,8</t>
  </si>
  <si>
    <t>-633675662</t>
  </si>
  <si>
    <t>-132294419</t>
  </si>
  <si>
    <t>(7,56+1,92+7,56+1,92+1,92)*0,12*0,27</t>
  </si>
  <si>
    <t>7,56*0,12*0,42</t>
  </si>
  <si>
    <t>1019955561</t>
  </si>
  <si>
    <t>(7,56+1,92+7,56+1,92+1,92)*2*0,27</t>
  </si>
  <si>
    <t>7,56*2*0,42</t>
  </si>
  <si>
    <t>1627399686</t>
  </si>
  <si>
    <t>1339481560</t>
  </si>
  <si>
    <t>"dle D.3.4.2" 345,0*0,001</t>
  </si>
  <si>
    <t>-67698818</t>
  </si>
  <si>
    <t>1981218014</t>
  </si>
  <si>
    <t>"sokl" (7,71+2,31+7,71+2,31)*0,14</t>
  </si>
  <si>
    <t>(7,56+0,27+7,56+0,27)*0,14</t>
  </si>
  <si>
    <t>1019442905</t>
  </si>
  <si>
    <t>-430961740</t>
  </si>
  <si>
    <t>7,32*1,92*0,06</t>
  </si>
  <si>
    <t>1626904924</t>
  </si>
  <si>
    <t>-1532013710</t>
  </si>
  <si>
    <t>7,32*1,92</t>
  </si>
  <si>
    <t>-256553432</t>
  </si>
  <si>
    <t>7,32+1,92+7,32+1,92</t>
  </si>
  <si>
    <t>569893910</t>
  </si>
  <si>
    <t>6,19+6,61</t>
  </si>
  <si>
    <t>(7,75+1,0+3,77+1,0+7,7+1,0+3,77+1,0+7,7+1,0)*1,0</t>
  </si>
  <si>
    <t>950734408</t>
  </si>
  <si>
    <t>-457499352</t>
  </si>
  <si>
    <t>97171980</t>
  </si>
  <si>
    <t>8+8+8+3+3+3</t>
  </si>
  <si>
    <t>62414998</t>
  </si>
  <si>
    <t>-1892073960</t>
  </si>
  <si>
    <t>-1790707741</t>
  </si>
  <si>
    <t>-1323040333</t>
  </si>
  <si>
    <t>14,054*0,0003 'Přepočtené koeficientem množství</t>
  </si>
  <si>
    <t>-510422824</t>
  </si>
  <si>
    <t>1861628867</t>
  </si>
  <si>
    <t>11,956*0,00034 'Přepočtené koeficientem množství</t>
  </si>
  <si>
    <t>1687237710</t>
  </si>
  <si>
    <t>-146936590</t>
  </si>
  <si>
    <t>14,054*1,1655 'Přepočtené koeficientem množství</t>
  </si>
  <si>
    <t>-1834566949</t>
  </si>
  <si>
    <t>(7,56+2,16+7,56+2,16)*0,615</t>
  </si>
  <si>
    <t>1404295028</t>
  </si>
  <si>
    <t>11,956*1,221 'Přepočtené koeficientem množství</t>
  </si>
  <si>
    <t>1242435879</t>
  </si>
  <si>
    <t>-473530311</t>
  </si>
  <si>
    <t>7,31*3,29</t>
  </si>
  <si>
    <t>1713224980</t>
  </si>
  <si>
    <t>24,05*1,2 'Přepočtené koeficientem množství</t>
  </si>
  <si>
    <t>-714331054</t>
  </si>
  <si>
    <t>-1412089361</t>
  </si>
  <si>
    <t>24,05*1,1655 'Přepočtené koeficientem množství</t>
  </si>
  <si>
    <t>1719018126</t>
  </si>
  <si>
    <t>7,77*3,78</t>
  </si>
  <si>
    <t>-2114017716</t>
  </si>
  <si>
    <t>29,371*1,2 'Přepočtené koeficientem množství</t>
  </si>
  <si>
    <t>345576894</t>
  </si>
  <si>
    <t>(7,31+3,29+7,31+3,29)*0,21</t>
  </si>
  <si>
    <t>-494737583</t>
  </si>
  <si>
    <t>4,452*1,2 'Přepočtené koeficientem množství</t>
  </si>
  <si>
    <t>1101259179</t>
  </si>
  <si>
    <t>-558256434</t>
  </si>
  <si>
    <t>-1029342215</t>
  </si>
  <si>
    <t>-121655207</t>
  </si>
  <si>
    <t>-386900459</t>
  </si>
  <si>
    <t>-79974199</t>
  </si>
  <si>
    <t>539908472</t>
  </si>
  <si>
    <t>14,054*1,05 'Přepočtené koeficientem množství</t>
  </si>
  <si>
    <t>-704927032</t>
  </si>
  <si>
    <t>11,956+6,552</t>
  </si>
  <si>
    <t>-658668607</t>
  </si>
  <si>
    <t>11,956*1,08 'Přepočtené koeficientem množství</t>
  </si>
  <si>
    <t>28376454</t>
  </si>
  <si>
    <t>deska XPS hrana polodrážková a hladký povrch 500kPA λ=0,035 tl 60mm</t>
  </si>
  <si>
    <t>-640695153</t>
  </si>
  <si>
    <t>(7,56+0,24+7,56+0,24)*0,42</t>
  </si>
  <si>
    <t>1782459107</t>
  </si>
  <si>
    <t>(7,59+2,19+7,59+2,19)*2,975</t>
  </si>
  <si>
    <t>1120540852</t>
  </si>
  <si>
    <t>-2032040247</t>
  </si>
  <si>
    <t>1366581066</t>
  </si>
  <si>
    <t>7,31*3,29*((0,2+0,11)/2)</t>
  </si>
  <si>
    <t>676299722</t>
  </si>
  <si>
    <t>-1570103286</t>
  </si>
  <si>
    <t>-1588566459</t>
  </si>
  <si>
    <t>-483967979</t>
  </si>
  <si>
    <t>"in" (3,405+1,83+3,405+1,83)*2,685</t>
  </si>
  <si>
    <t>(3,595+1,83+3,595+1,83)*2,685</t>
  </si>
  <si>
    <t>"ex" (7,59+2,19+7,59+2,19)*2,975</t>
  </si>
  <si>
    <t>(7,59+0,15+7,59+0,15)*2,975</t>
  </si>
  <si>
    <t>"at" (7,31+3,29+7,31+3,29)*0,4</t>
  </si>
  <si>
    <t>1114834956</t>
  </si>
  <si>
    <t>24,05+163,221</t>
  </si>
  <si>
    <t>257449629</t>
  </si>
  <si>
    <t>"6T_01 60x120" 41*2,34</t>
  </si>
  <si>
    <t>"6T_02 60x120" 16*2,4</t>
  </si>
  <si>
    <t>"6T_03 60x120" 7*2,58</t>
  </si>
  <si>
    <t>"6T_04 60x120" 2*0,565</t>
  </si>
  <si>
    <t>"6T_05 60x120" 10*0,335</t>
  </si>
  <si>
    <t>"6T_06 60x120" 4*0,215</t>
  </si>
  <si>
    <t>"6T_07 60x120" 26*0,095</t>
  </si>
  <si>
    <t>"6T_12 60x120" 4*2,855</t>
  </si>
  <si>
    <t>"6T_13 60x120" 12*7,29</t>
  </si>
  <si>
    <t>"6T_14 60x120" 2*7,32</t>
  </si>
  <si>
    <t>"6T_15 60x120" 1*7,56</t>
  </si>
  <si>
    <t>"6T_16 60x120" 2*5,27</t>
  </si>
  <si>
    <t>"6T_17 60x120" 4*0,12</t>
  </si>
  <si>
    <t>"6T_18 60x120" 8*2,16</t>
  </si>
  <si>
    <t>"6T_19 60x120" 4*1,905</t>
  </si>
  <si>
    <t>"6T_20 60x120" 2*3,58</t>
  </si>
  <si>
    <t>"6T_21 60x120" 2*0,89</t>
  </si>
  <si>
    <t>"6T_22 60x120" 16*3,58</t>
  </si>
  <si>
    <t>"6T_23 60x120" 4*1,725</t>
  </si>
  <si>
    <t>"6T_24 60x120" 4*0,305</t>
  </si>
  <si>
    <t>-1774132962</t>
  </si>
  <si>
    <t>"6T_1-24 60x120" 391,57*0,06*0,12</t>
  </si>
  <si>
    <t>2,819*1,2 'Přepočtené koeficientem množství</t>
  </si>
  <si>
    <t>1935089928</t>
  </si>
  <si>
    <t>724873692</t>
  </si>
  <si>
    <t>2135818864</t>
  </si>
  <si>
    <t>-1068437223</t>
  </si>
  <si>
    <t>-332349286</t>
  </si>
  <si>
    <t>"in" (3,405+1,83+3,405)*2,685</t>
  </si>
  <si>
    <t>(3,595+1,83+3,595)*2,685</t>
  </si>
  <si>
    <t>-28291284</t>
  </si>
  <si>
    <t>52,523*1,1235 'Přepočtené koeficientem množství</t>
  </si>
  <si>
    <t>763411116R</t>
  </si>
  <si>
    <t>Sanitární příčky vhodné do mokrého prostředí dělící z kompaktních desek tl. 15 mm</t>
  </si>
  <si>
    <t>585143703</t>
  </si>
  <si>
    <t>(1,75+1,83+1,1)*2,685</t>
  </si>
  <si>
    <t>763411126R</t>
  </si>
  <si>
    <t>Sanitární příčky vhodné do mokrého prostředí dveře vnitřní do sanitárních příček šířky do 800 mm, výšky do 2 000 mm z kompaktních desek včetně nerezového kování tl. 15 mm</t>
  </si>
  <si>
    <t>1586500857</t>
  </si>
  <si>
    <t>763411216R</t>
  </si>
  <si>
    <t>Sanitární příčky vhodné do mokrého prostředí dělící přepážky k pisoárům z kompaktních desek tl. 15 mm</t>
  </si>
  <si>
    <t>1885432247</t>
  </si>
  <si>
    <t>0,5*0,7*2</t>
  </si>
  <si>
    <t>-236872591</t>
  </si>
  <si>
    <t>-1197746446</t>
  </si>
  <si>
    <t>"6K_10" 7,75*2</t>
  </si>
  <si>
    <t>"6K_11" 3,77*2</t>
  </si>
  <si>
    <t>-1534525684</t>
  </si>
  <si>
    <t>"6K_12" 0,89*2</t>
  </si>
  <si>
    <t>-2104521912</t>
  </si>
  <si>
    <t>-1717688802</t>
  </si>
  <si>
    <t>"6T_08 60x60" 10*2,97</t>
  </si>
  <si>
    <t>"6T_08 60x60" 30*2,975</t>
  </si>
  <si>
    <t>"6T_09 60x60" 28*2,56</t>
  </si>
  <si>
    <t>"6T_10 60x60" 2*0,67</t>
  </si>
  <si>
    <t>"6T_11 60x60" 2*0,395</t>
  </si>
  <si>
    <t>-807850181</t>
  </si>
  <si>
    <t>"6T_08-11 60x60" 192,76*0,06*0,06</t>
  </si>
  <si>
    <t>0,694*1,2 'Přepočtené koeficientem množství</t>
  </si>
  <si>
    <t>1267634390</t>
  </si>
  <si>
    <t>(7,75+2,35+7,75+2,35)*2,98</t>
  </si>
  <si>
    <t>(7,75+0,31+7,75+0,31)*2,98</t>
  </si>
  <si>
    <t>-314662785</t>
  </si>
  <si>
    <t>104,861*0,02</t>
  </si>
  <si>
    <t>2,097*1,2 'Přepočtené koeficientem množství</t>
  </si>
  <si>
    <t>963264163</t>
  </si>
  <si>
    <t>-1832975614</t>
  </si>
  <si>
    <t>100,871*1,111 'Přepočtené koeficientem množství</t>
  </si>
  <si>
    <t>-1119154885</t>
  </si>
  <si>
    <t>"6K_13" 7,74*3</t>
  </si>
  <si>
    <t>"6K_14" 2,33*2</t>
  </si>
  <si>
    <t>"6K_15" 0,35*2</t>
  </si>
  <si>
    <t>"6K_16" 5,27</t>
  </si>
  <si>
    <t>"6K_17" 0,3*2</t>
  </si>
  <si>
    <t>997980514</t>
  </si>
  <si>
    <t>34,45*1,1 'Přepočtené koeficientem množství</t>
  </si>
  <si>
    <t>1804108605</t>
  </si>
  <si>
    <t>2050139009</t>
  </si>
  <si>
    <t>104,861*1,111 'Přepočtené koeficientem množství</t>
  </si>
  <si>
    <t>-1208467350</t>
  </si>
  <si>
    <t>1085185092</t>
  </si>
  <si>
    <t>(3,405+1,83)*2,685</t>
  </si>
  <si>
    <t>(3,595+1,83)*2,685</t>
  </si>
  <si>
    <t>"6K_01" 1,83*3*0,12</t>
  </si>
  <si>
    <t>"6K_02" 0,13*2*0,12</t>
  </si>
  <si>
    <t>"6K_03" 2,585*0,12</t>
  </si>
  <si>
    <t>"6K_04" 3,405*0,12</t>
  </si>
  <si>
    <t>"6K_05" 1,76*0,12</t>
  </si>
  <si>
    <t>"6K_06" 3,595*0,12</t>
  </si>
  <si>
    <t>"6K_07" 0,915*0,12</t>
  </si>
  <si>
    <t>"6K_08" 0,08*0,12</t>
  </si>
  <si>
    <t>"6K_09" 2,49*0,12</t>
  </si>
  <si>
    <t>939155071</t>
  </si>
  <si>
    <t>27,718*0,0045 'Přepočtené koeficientem množství</t>
  </si>
  <si>
    <t>-410298987</t>
  </si>
  <si>
    <t>"6Z_01" (1,985+0,89+1,985)*2</t>
  </si>
  <si>
    <t>"6Z_02" (1,985+0,89+1,985)*2</t>
  </si>
  <si>
    <t>1434043279</t>
  </si>
  <si>
    <t>"6Z_01" (1,985+0,89+1,985)*2*2,59*0,001</t>
  </si>
  <si>
    <t>1385190052</t>
  </si>
  <si>
    <t>"6Z_02" (1,985+0,89+1,985)*2*0,99*0,001</t>
  </si>
  <si>
    <t>1494107057</t>
  </si>
  <si>
    <t>437051693</t>
  </si>
  <si>
    <t>78549521</t>
  </si>
  <si>
    <t>-106988976</t>
  </si>
  <si>
    <t>988283958</t>
  </si>
  <si>
    <t>206530026</t>
  </si>
  <si>
    <t>1594478786</t>
  </si>
  <si>
    <t>-203438734</t>
  </si>
  <si>
    <t>-1980662609</t>
  </si>
  <si>
    <t>185715897</t>
  </si>
  <si>
    <t>-1320208999</t>
  </si>
  <si>
    <t>-670224847</t>
  </si>
  <si>
    <t>104,861*2</t>
  </si>
  <si>
    <t>-988091313</t>
  </si>
  <si>
    <t>-1212040414</t>
  </si>
  <si>
    <t>-1558685941</t>
  </si>
  <si>
    <t>1024294436</t>
  </si>
  <si>
    <t>1975045027</t>
  </si>
  <si>
    <t>"in" (3,405+1,83)*2,685</t>
  </si>
  <si>
    <t>D1 - Dodávky Rozvaděče RSO06</t>
  </si>
  <si>
    <t>Dodávky Rozvaděče RSO06</t>
  </si>
  <si>
    <t>Pol73</t>
  </si>
  <si>
    <t>Pol74</t>
  </si>
  <si>
    <t>Svítidlo B - Přisazené LED svítidlo opálový PC kryt, 20W, 2150lm, 4000K</t>
  </si>
  <si>
    <t>Pol75</t>
  </si>
  <si>
    <t>Svítidlo C - Přisazené LED svítidlo opálový PMMA kryt, 27W, 3000lm, 4000K</t>
  </si>
  <si>
    <t>Pol76</t>
  </si>
  <si>
    <t>Svítidlo D - LED prachotěsné svítidlo plyesterové tělo, opálovýPC kryt, 20W, 2700lm, 4000K</t>
  </si>
  <si>
    <t>Pol78</t>
  </si>
  <si>
    <t>Přisazené pohybové čidlo, IP44</t>
  </si>
  <si>
    <t>Pol79</t>
  </si>
  <si>
    <t>Pol84</t>
  </si>
  <si>
    <t>Pol85</t>
  </si>
  <si>
    <t>Pol86</t>
  </si>
  <si>
    <t>Pol87</t>
  </si>
  <si>
    <t>Pol94</t>
  </si>
  <si>
    <t>Pol95</t>
  </si>
  <si>
    <t>Pol97</t>
  </si>
  <si>
    <t>Pol96</t>
  </si>
  <si>
    <t>Pol98</t>
  </si>
  <si>
    <t>Pol100</t>
  </si>
  <si>
    <t>JÍMACÍ TYČ JV1,0 1m</t>
  </si>
  <si>
    <t>Pol99</t>
  </si>
  <si>
    <t>Držák jímací tyče - betonový podstavec včetně PVC podložky</t>
  </si>
  <si>
    <t>Pol101</t>
  </si>
  <si>
    <t>412030056</t>
  </si>
  <si>
    <t>(0,8+8,7+1,175)*0,6*1 "splašková kanalizace"</t>
  </si>
  <si>
    <t>(10,126+1,31)*0,6*1,15 "dešťová kanalizace"</t>
  </si>
  <si>
    <t>-2087272625</t>
  </si>
  <si>
    <t>1044313670</t>
  </si>
  <si>
    <t>-19403121</t>
  </si>
  <si>
    <t>(0,8+8,7+1,175)*0,4*0,4 "splašková kanalizace"</t>
  </si>
  <si>
    <t>(10,126+1,31)*0,4*0,4 "dešťová kanalizace"</t>
  </si>
  <si>
    <t>-179097783</t>
  </si>
  <si>
    <t>657921623</t>
  </si>
  <si>
    <t>3,538*2</t>
  </si>
  <si>
    <t>1243530425</t>
  </si>
  <si>
    <t>3,538</t>
  </si>
  <si>
    <t>44895471</t>
  </si>
  <si>
    <t>3,538*2 "Přepočtené koeficientem množství</t>
  </si>
  <si>
    <t>-1940476126</t>
  </si>
  <si>
    <t>1611459049</t>
  </si>
  <si>
    <t>-1425451056</t>
  </si>
  <si>
    <t>163759768</t>
  </si>
  <si>
    <t>1361423865</t>
  </si>
  <si>
    <t>1146660791</t>
  </si>
  <si>
    <t>-2130236308</t>
  </si>
  <si>
    <t>918316574</t>
  </si>
  <si>
    <t>-249091033</t>
  </si>
  <si>
    <t>-389670268</t>
  </si>
  <si>
    <t>176334745</t>
  </si>
  <si>
    <t>112490945</t>
  </si>
  <si>
    <t>-296847985</t>
  </si>
  <si>
    <t>-402251764</t>
  </si>
  <si>
    <t>12+5+9+1+2+2+2+6</t>
  </si>
  <si>
    <t>-810226529</t>
  </si>
  <si>
    <t>1412875346</t>
  </si>
  <si>
    <t>978422960</t>
  </si>
  <si>
    <t>-2074668801</t>
  </si>
  <si>
    <t>722174005</t>
  </si>
  <si>
    <t>Potrubí z trubek polypropylenových spojovaných svařováním z jednovrstvého PP-R S3,2 (PN 16) D 40/5,5</t>
  </si>
  <si>
    <t>1072225366</t>
  </si>
  <si>
    <t>https://podminky.urs.cz/item/CS_URS_2025_02/722174005</t>
  </si>
  <si>
    <t>1749694829</t>
  </si>
  <si>
    <t>420801640</t>
  </si>
  <si>
    <t>-655983828</t>
  </si>
  <si>
    <t>19+4,5</t>
  </si>
  <si>
    <t>1598295387</t>
  </si>
  <si>
    <t>2+4</t>
  </si>
  <si>
    <t>-1935878164</t>
  </si>
  <si>
    <t>-683261092</t>
  </si>
  <si>
    <t>-1897343310</t>
  </si>
  <si>
    <t>134678620</t>
  </si>
  <si>
    <t>459067857</t>
  </si>
  <si>
    <t>-1590244197</t>
  </si>
  <si>
    <t>-1760561108</t>
  </si>
  <si>
    <t>19+4,5+2+4+2</t>
  </si>
  <si>
    <t>-1139319633</t>
  </si>
  <si>
    <t>-1036464349</t>
  </si>
  <si>
    <t>725121527</t>
  </si>
  <si>
    <t>Pisoárové záchodky keramické automatické s integrovaným napájecím zdrojem</t>
  </si>
  <si>
    <t>-1414613299</t>
  </si>
  <si>
    <t>https://podminky.urs.cz/item/CS_URS_2025_02/725121527</t>
  </si>
  <si>
    <t>Poznámka k položce:_x000d_
Čidlový pisoár: ≤ 1 l/spláchnutí (DNSH)</t>
  </si>
  <si>
    <t>-516272133</t>
  </si>
  <si>
    <t>-323456093</t>
  </si>
  <si>
    <t>1587293119</t>
  </si>
  <si>
    <t>-2139785454</t>
  </si>
  <si>
    <t>526656704</t>
  </si>
  <si>
    <t>725291680</t>
  </si>
  <si>
    <t>Montáž doplňků zařízení koupelen a záchodů drobného elektrického zařízení osoušeče rukou</t>
  </si>
  <si>
    <t>-776660941</t>
  </si>
  <si>
    <t>https://podminky.urs.cz/item/CS_URS_2025_02/725291680</t>
  </si>
  <si>
    <t>35889016</t>
  </si>
  <si>
    <t>osoušeč rukou antivandal na čidlo s výklopnou tryskou chrom IPX1</t>
  </si>
  <si>
    <t>1252962484</t>
  </si>
  <si>
    <t>585069899</t>
  </si>
  <si>
    <t>725539201</t>
  </si>
  <si>
    <t>Elektrické ohřívače zásobníkové montáž tlakových ohřívačů závěsných (svislých nebo vodorovných) do 15 l</t>
  </si>
  <si>
    <t>-1983174869</t>
  </si>
  <si>
    <t>https://podminky.urs.cz/item/CS_URS_2025_02/725539201</t>
  </si>
  <si>
    <t>54132233</t>
  </si>
  <si>
    <t>ohřívač vody elektrický pod umyvadlový 10L 2kW 506x296x276mm</t>
  </si>
  <si>
    <t>2008094775</t>
  </si>
  <si>
    <t>2126507603</t>
  </si>
  <si>
    <t>1311576072</t>
  </si>
  <si>
    <t>-1023959598</t>
  </si>
  <si>
    <t>1491398978</t>
  </si>
  <si>
    <t>390178725</t>
  </si>
  <si>
    <t>751111012</t>
  </si>
  <si>
    <t>Montáž ventilátoru axiálního nízkotlakého nástěnného základního, průměru přes 100 do 200 mm</t>
  </si>
  <si>
    <t>-1907325631</t>
  </si>
  <si>
    <t>https://podminky.urs.cz/item/CS_URS_2025_02/751111012</t>
  </si>
  <si>
    <t>42914117</t>
  </si>
  <si>
    <t>ventilátor axiální stěnový skříň z plastu zpožděný doběh IP44 25W D 125mm</t>
  </si>
  <si>
    <t>-1368742524</t>
  </si>
  <si>
    <t>751398012</t>
  </si>
  <si>
    <t>Montáž ostatních zařízení větrací mřížky na kruhové potrubí, průměru přes 100 do 200 mm</t>
  </si>
  <si>
    <t>519405901</t>
  </si>
  <si>
    <t>https://podminky.urs.cz/item/CS_URS_2025_02/751398012</t>
  </si>
  <si>
    <t>42972887</t>
  </si>
  <si>
    <t>mřížka větrací kruhová nerezová se síťkou a krytem D 125mm</t>
  </si>
  <si>
    <t>-1568905903</t>
  </si>
  <si>
    <t>-704304605</t>
  </si>
  <si>
    <t>42981957</t>
  </si>
  <si>
    <t>hadice ohebná z Al laminátu vyztužená drátem s tepelnou a zvukovou izolací, délka 10m, D 152mm</t>
  </si>
  <si>
    <t>1136840916</t>
  </si>
  <si>
    <t>-118159842</t>
  </si>
  <si>
    <t>790301545</t>
  </si>
  <si>
    <t>SO 07 - Zastřešení</t>
  </si>
  <si>
    <t>1688790565</t>
  </si>
  <si>
    <t>178481330</t>
  </si>
  <si>
    <t>-1421580578</t>
  </si>
  <si>
    <t>3,4*3,4*17</t>
  </si>
  <si>
    <t>131351102</t>
  </si>
  <si>
    <t>Hloubení nezapažených jam a zářezů strojně s urovnáním dna do předepsaného profilu a spádu v hornině třídy těžitelnosti II skupiny 4 přes 20 do 50 m3</t>
  </si>
  <si>
    <t>-1227196810</t>
  </si>
  <si>
    <t>https://podminky.urs.cz/item/CS_URS_2025_02/131351102</t>
  </si>
  <si>
    <t>1,6*1,6*0,95*17</t>
  </si>
  <si>
    <t>-413081957</t>
  </si>
  <si>
    <t>-1423469113</t>
  </si>
  <si>
    <t>-686067993</t>
  </si>
  <si>
    <t>"ornice"196,52*0,2</t>
  </si>
  <si>
    <t>"zemina"41,344-4,134</t>
  </si>
  <si>
    <t>1394308290</t>
  </si>
  <si>
    <t>76,514*1,7 'Přepočtené koeficientem množství</t>
  </si>
  <si>
    <t>-884788204</t>
  </si>
  <si>
    <t>1432483504</t>
  </si>
  <si>
    <t>41,344*0,1</t>
  </si>
  <si>
    <t>1545201019</t>
  </si>
  <si>
    <t>1,4*1,4*17</t>
  </si>
  <si>
    <t>-1379455528</t>
  </si>
  <si>
    <t>1,4*1,4*1,0*17</t>
  </si>
  <si>
    <t>-751913350</t>
  </si>
  <si>
    <t>(1,4+1,4+1,4+1,4)*1,0*17</t>
  </si>
  <si>
    <t>-841954708</t>
  </si>
  <si>
    <t>275361821</t>
  </si>
  <si>
    <t>Výztuž základů patek z betonářské oceli 10 505 (R)</t>
  </si>
  <si>
    <t>1966513754</t>
  </si>
  <si>
    <t>https://podminky.urs.cz/item/CS_URS_2025_02/275361821</t>
  </si>
  <si>
    <t>"dle D.3.4.1" 660,0*0,001</t>
  </si>
  <si>
    <t>-1735904344</t>
  </si>
  <si>
    <t>0,35*0,35*0,03*17</t>
  </si>
  <si>
    <t>-1725913141</t>
  </si>
  <si>
    <t>953946111</t>
  </si>
  <si>
    <t>Montáž atypických ocelových konstrukcí profilů hmotnosti do 13 kg/m, hmotnosti konstrukce přes 0,5 do 1 t</t>
  </si>
  <si>
    <t>1940802172</t>
  </si>
  <si>
    <t>https://podminky.urs.cz/item/CS_URS_2025_02/953946111</t>
  </si>
  <si>
    <t>13010012</t>
  </si>
  <si>
    <t>tyč ocelová kruhová jakost S235JR (11 375) D 12mm</t>
  </si>
  <si>
    <t>1645557452</t>
  </si>
  <si>
    <t>"70_17" 198,665*0,93*0,001</t>
  </si>
  <si>
    <t>0,185*1,15 'Přepočtené koeficientem množství</t>
  </si>
  <si>
    <t>953946134</t>
  </si>
  <si>
    <t>Montáž atypických ocelových konstrukcí profilů hmotnosti přes 30 kg/m, hmotnosti konstrukce přes 5 do 10 t</t>
  </si>
  <si>
    <t>609078354</t>
  </si>
  <si>
    <t>https://podminky.urs.cz/item/CS_URS_2025_02/953946134</t>
  </si>
  <si>
    <t>6,159+0,545+7,82*0,04</t>
  </si>
  <si>
    <t>13010756</t>
  </si>
  <si>
    <t>ocel profilová jakost S235JR (11 375) průřez IPE 240</t>
  </si>
  <si>
    <t>1999586402</t>
  </si>
  <si>
    <t>"70_01-14" (37,016+35,136+33,443+7,438+7,583+7,728+7,874+8,019+8,164+8,309+8,485+8,6+8,778+8,954)*31,5*0,001</t>
  </si>
  <si>
    <t>6,159*1,15 'Přepočtené koeficientem množství</t>
  </si>
  <si>
    <t>13010942</t>
  </si>
  <si>
    <t>ocel profilová jakost S235JR (11 375) průřez UPE 240</t>
  </si>
  <si>
    <t>16181278</t>
  </si>
  <si>
    <t>"70_15,16" (7,356+10,237)*31,0*0,001</t>
  </si>
  <si>
    <t>0,545*1,15 'Přepočtené koeficientem množství</t>
  </si>
  <si>
    <t>5528394R</t>
  </si>
  <si>
    <t>trubka ocelová pr.250 mm</t>
  </si>
  <si>
    <t>-406985510</t>
  </si>
  <si>
    <t>"70_18" 0,3*17</t>
  </si>
  <si>
    <t>"70_19" 0,16*17</t>
  </si>
  <si>
    <t>7,82*1,15 'Přepočtené koeficientem množství</t>
  </si>
  <si>
    <t>-898524218</t>
  </si>
  <si>
    <t>4*17</t>
  </si>
  <si>
    <t>777285743</t>
  </si>
  <si>
    <t>-778705905</t>
  </si>
  <si>
    <t>-52012547</t>
  </si>
  <si>
    <t>292,37*1,1</t>
  </si>
  <si>
    <t>1710540677</t>
  </si>
  <si>
    <t>321,607*1,2 'Přepočtené koeficientem množství</t>
  </si>
  <si>
    <t>-1630929442</t>
  </si>
  <si>
    <t>-536182955</t>
  </si>
  <si>
    <t>321,607*1,1655 'Přepočtené koeficientem množství</t>
  </si>
  <si>
    <t>1820079486</t>
  </si>
  <si>
    <t>-176011963</t>
  </si>
  <si>
    <t>762131164</t>
  </si>
  <si>
    <t>Montáž bednění stěn z hrubých prken tl. do 32 mm na záklopku, žaluzii nebo krajinami</t>
  </si>
  <si>
    <t>51971733</t>
  </si>
  <si>
    <t>https://podminky.urs.cz/item/CS_URS_2025_02/762131164</t>
  </si>
  <si>
    <t>-1930241177</t>
  </si>
  <si>
    <t>321,607*0,02</t>
  </si>
  <si>
    <t>6,432*1,2 'Přepočtené koeficientem množství</t>
  </si>
  <si>
    <t>1562271176</t>
  </si>
  <si>
    <t>"7T_19" 37,509</t>
  </si>
  <si>
    <t>"7T_20" 32,963</t>
  </si>
  <si>
    <t>-1466645622</t>
  </si>
  <si>
    <t>"7T_19" 37,509*0,06*0,14</t>
  </si>
  <si>
    <t>"7T_20" 32,963*0,06*0,14</t>
  </si>
  <si>
    <t>0,592*1,2 'Přepočtené koeficientem množství</t>
  </si>
  <si>
    <t>-653738104</t>
  </si>
  <si>
    <t>"7T_18" 3654,154</t>
  </si>
  <si>
    <t>2102741752</t>
  </si>
  <si>
    <t>"7T_18" 3654,154*0,1*0,14</t>
  </si>
  <si>
    <t>51,158*1,2 'Přepočtené koeficientem množství</t>
  </si>
  <si>
    <t>1567970108</t>
  </si>
  <si>
    <t>"7T_01-17" 2,776+2,932+3,032+3,081+3,317+3,307+3,39+3,639+3,703+3,902+3,942+4,206+4,015+4,261+4,341+4,534+4,743</t>
  </si>
  <si>
    <t>510608350</t>
  </si>
  <si>
    <t>63,121*3,14*0,125*0,125</t>
  </si>
  <si>
    <t>3,097*1,2 'Přepočtené koeficientem množství</t>
  </si>
  <si>
    <t>505290483</t>
  </si>
  <si>
    <t>7,718+0,712+61,39+3,716</t>
  </si>
  <si>
    <t>1573047013</t>
  </si>
  <si>
    <t>1843395232</t>
  </si>
  <si>
    <t>764242302</t>
  </si>
  <si>
    <t>Oplechování střešních prvků z titanzinkového lesklého válcovaného plechu štítu závětrnou lištou rš 200 mm</t>
  </si>
  <si>
    <t>-422609924</t>
  </si>
  <si>
    <t>https://podminky.urs.cz/item/CS_URS_2025_02/764242302</t>
  </si>
  <si>
    <t>33,099+7,379+37,666+10,224</t>
  </si>
  <si>
    <t>1233263222</t>
  </si>
  <si>
    <t>-2127229132</t>
  </si>
  <si>
    <t>-1836893801</t>
  </si>
  <si>
    <t>788038828</t>
  </si>
  <si>
    <t>-785661823</t>
  </si>
  <si>
    <t>-1047292065</t>
  </si>
  <si>
    <t>321,607*2</t>
  </si>
  <si>
    <t>"7T_19" 37,509*(0,06+0,14+0,06+0,14)</t>
  </si>
  <si>
    <t>"7T_20" 32,963*(0,06+0,14+0,06+0,14)</t>
  </si>
  <si>
    <t>"7T_18" 3654,154*(0,1+0,14+0,1+0,14)</t>
  </si>
  <si>
    <t>"7T_01-17" 63,121*3,14*0,25</t>
  </si>
  <si>
    <t>-953271077</t>
  </si>
  <si>
    <t>"70_01-14" (37,016+35,136+33,443+7,438+7,583+7,728+7,874+8,019+8,164+8,309+8,485+8,6+8,778+8,954)*0,922</t>
  </si>
  <si>
    <t>"70_15,16" (7,356+10,237)*0,813</t>
  </si>
  <si>
    <t>"70_17" 198,665*0,03768</t>
  </si>
  <si>
    <t>"70_18" 0,3*17*0,785</t>
  </si>
  <si>
    <t>"70_19" 0,16*17*0,785</t>
  </si>
  <si>
    <t>995909685</t>
  </si>
  <si>
    <t>208,204*0,603 'Přepočtené koeficientem množství</t>
  </si>
  <si>
    <t>-58855267</t>
  </si>
  <si>
    <t>490594628</t>
  </si>
  <si>
    <t>208,204*0,299 'Přepočtené koeficientem množství</t>
  </si>
  <si>
    <t>Pol104</t>
  </si>
  <si>
    <t>Svítidlo D - LED prachotěsné svítidlo polyesterové tělo, opálový PC kryt, IP65, 32W, 4400lm</t>
  </si>
  <si>
    <t>Pol80</t>
  </si>
  <si>
    <t>Pol81</t>
  </si>
  <si>
    <t>Pol82</t>
  </si>
  <si>
    <t>Pol83</t>
  </si>
  <si>
    <t>Pol88</t>
  </si>
  <si>
    <t>Pol77</t>
  </si>
  <si>
    <t>Pol89</t>
  </si>
  <si>
    <t>Pol90</t>
  </si>
  <si>
    <t>JÍMACÍ TYČ JV2,0 2m</t>
  </si>
  <si>
    <t>Pol91</t>
  </si>
  <si>
    <t>Pol41</t>
  </si>
  <si>
    <t>OCHRANNÝ ÚHELNÍK A DRŽÁK DUDa-18 držák úhelníku do dřeva 18 mm</t>
  </si>
  <si>
    <t>Pol39</t>
  </si>
  <si>
    <t>SVORKA FeZn SZa zkušební</t>
  </si>
  <si>
    <t>Pol114</t>
  </si>
  <si>
    <t>SK křížová</t>
  </si>
  <si>
    <t>Pol92</t>
  </si>
  <si>
    <t>Pol93</t>
  </si>
  <si>
    <t>SO 08 - Sklad</t>
  </si>
  <si>
    <t>668495536</t>
  </si>
  <si>
    <t>-378781154</t>
  </si>
  <si>
    <t>-343979470</t>
  </si>
  <si>
    <t>11,17*5,45</t>
  </si>
  <si>
    <t>1474802361</t>
  </si>
  <si>
    <t>9,17*3,45*0,3</t>
  </si>
  <si>
    <t>1,2*1,2*0,85*6</t>
  </si>
  <si>
    <t>-322424906</t>
  </si>
  <si>
    <t>(5,08+1,48+5,08+1,48)*0,5*0,85</t>
  </si>
  <si>
    <t>-760407352</t>
  </si>
  <si>
    <t>-296763621</t>
  </si>
  <si>
    <t>-243701097</t>
  </si>
  <si>
    <t>"ornice"60,877*0,2</t>
  </si>
  <si>
    <t>"zemina"16,835+5,576-2,241</t>
  </si>
  <si>
    <t>1175204089</t>
  </si>
  <si>
    <t>32,345*1,7 'Přepočtené koeficientem množství</t>
  </si>
  <si>
    <t>-2111956514</t>
  </si>
  <si>
    <t>-1325155440</t>
  </si>
  <si>
    <t>(16,835+5,576)*0,1</t>
  </si>
  <si>
    <t>1160747861</t>
  </si>
  <si>
    <t>9,17*3,45</t>
  </si>
  <si>
    <t>-1813354986</t>
  </si>
  <si>
    <t>4,48*1,48*0,25</t>
  </si>
  <si>
    <t>1381400108</t>
  </si>
  <si>
    <t>5,08*2,08*0,15</t>
  </si>
  <si>
    <t>-178922116</t>
  </si>
  <si>
    <t>(5,08+2,08+5,08+2,08)*0,15</t>
  </si>
  <si>
    <t>672400457</t>
  </si>
  <si>
    <t>646062650</t>
  </si>
  <si>
    <t>5,08*2,08*3,95*0,001</t>
  </si>
  <si>
    <t>0,042*1,2 'Přepočtené koeficientem množství</t>
  </si>
  <si>
    <t>1898142513</t>
  </si>
  <si>
    <t>(5,08+1,48+5,08+1,48)*0,3*1,1</t>
  </si>
  <si>
    <t>998465560</t>
  </si>
  <si>
    <t>(5,08+1,48+5,08+1,48)*2*1,1</t>
  </si>
  <si>
    <t>-1778659227</t>
  </si>
  <si>
    <t>1173947733</t>
  </si>
  <si>
    <t>1,0*1,0*1,25*6</t>
  </si>
  <si>
    <t>1505752917</t>
  </si>
  <si>
    <t>(1,0+1,0+1,0+1,0)*1,25*6</t>
  </si>
  <si>
    <t>-1060280721</t>
  </si>
  <si>
    <t>-1175592736</t>
  </si>
  <si>
    <t>"dle D.3.4.1" 185,0*0,001</t>
  </si>
  <si>
    <t>-851821532</t>
  </si>
  <si>
    <t>(5,08+1,84+5,08+1,84)*0,12*0,27</t>
  </si>
  <si>
    <t>-1286789699</t>
  </si>
  <si>
    <t>(5,08+1,84+5,08+1,84)*2*0,27</t>
  </si>
  <si>
    <t>86864673</t>
  </si>
  <si>
    <t>770388588</t>
  </si>
  <si>
    <t>"dle D.3.4.2" 235,0*0,001</t>
  </si>
  <si>
    <t>-156343476</t>
  </si>
  <si>
    <t>-1350599163</t>
  </si>
  <si>
    <t>"sokl" (5,29+2,23+5,29+2,23)*0,14</t>
  </si>
  <si>
    <t>525892332</t>
  </si>
  <si>
    <t>-1889042427</t>
  </si>
  <si>
    <t>4,84*1,84*0,06</t>
  </si>
  <si>
    <t>1599061141</t>
  </si>
  <si>
    <t>-1462103871</t>
  </si>
  <si>
    <t>4,84*1,84</t>
  </si>
  <si>
    <t>737353754</t>
  </si>
  <si>
    <t>4,84+1,84+4,84+1,84</t>
  </si>
  <si>
    <t>1028462632</t>
  </si>
  <si>
    <t>8,71</t>
  </si>
  <si>
    <t>(5,33+1,0+2,27+1,0+5,33+1,0+2,27+1,0)*1,0</t>
  </si>
  <si>
    <t>1016057885</t>
  </si>
  <si>
    <t>-70739822</t>
  </si>
  <si>
    <t>1365522277</t>
  </si>
  <si>
    <t>6+3+6+3</t>
  </si>
  <si>
    <t>Kotva chemická s vyvrtáním otvoru do betonu, železobetonu nebo tvrdého kamene chemická patrona, velikost M 20, hloubka 250 mm</t>
  </si>
  <si>
    <t>1541059232</t>
  </si>
  <si>
    <t>6*4</t>
  </si>
  <si>
    <t>-763382421</t>
  </si>
  <si>
    <t>953965143</t>
  </si>
  <si>
    <t>Kotva chemická s vyvrtáním otvoru kotevní šrouby pro chemické kotvy, velikost M 20, délka 300 mm</t>
  </si>
  <si>
    <t>-1967881791</t>
  </si>
  <si>
    <t>https://podminky.urs.cz/item/CS_URS_2025_02/953965143</t>
  </si>
  <si>
    <t>588739990</t>
  </si>
  <si>
    <t>2105445051</t>
  </si>
  <si>
    <t>-1394557391</t>
  </si>
  <si>
    <t>8,906*0,0003 'Přepočtené koeficientem množství</t>
  </si>
  <si>
    <t>648577869</t>
  </si>
  <si>
    <t>-1453846605</t>
  </si>
  <si>
    <t>9,25*0,00034 'Přepočtené koeficientem množství</t>
  </si>
  <si>
    <t>-2064878801</t>
  </si>
  <si>
    <t>-2105071342</t>
  </si>
  <si>
    <t>8,906*1,1655 'Přepočtené koeficientem množství</t>
  </si>
  <si>
    <t>-825506716</t>
  </si>
  <si>
    <t>(5,29+2,23+5,29+2,23)*0,615</t>
  </si>
  <si>
    <t>-2023094400</t>
  </si>
  <si>
    <t>9,25*1,221 'Přepočtené koeficientem množství</t>
  </si>
  <si>
    <t>2135113557</t>
  </si>
  <si>
    <t>-1026830148</t>
  </si>
  <si>
    <t>4,79*1,79</t>
  </si>
  <si>
    <t>8,56*3,55</t>
  </si>
  <si>
    <t>-1818968496</t>
  </si>
  <si>
    <t>38,962*1,2 'Přepočtené koeficientem množství</t>
  </si>
  <si>
    <t>-1833116265</t>
  </si>
  <si>
    <t>1734811862</t>
  </si>
  <si>
    <t>38,962*1,1655 'Přepočtené koeficientem množství</t>
  </si>
  <si>
    <t>-1330098705</t>
  </si>
  <si>
    <t>5,34*2,27</t>
  </si>
  <si>
    <t>538885923</t>
  </si>
  <si>
    <t>12,122*1,2 'Přepočtené koeficientem množství</t>
  </si>
  <si>
    <t>1156376004</t>
  </si>
  <si>
    <t>(4,79+1,79+4,79+1,79)*0,21</t>
  </si>
  <si>
    <t>-1981453640</t>
  </si>
  <si>
    <t>2,764*1,2 'Přepočtené koeficientem množství</t>
  </si>
  <si>
    <t>-138371788</t>
  </si>
  <si>
    <t>-1042492553</t>
  </si>
  <si>
    <t>-1677558205</t>
  </si>
  <si>
    <t>769976875</t>
  </si>
  <si>
    <t>-1271980866</t>
  </si>
  <si>
    <t>-1898934479</t>
  </si>
  <si>
    <t>(5,29+2,23+5,29)*0,615</t>
  </si>
  <si>
    <t>612947034</t>
  </si>
  <si>
    <t>7,878*1,08 'Přepočtené koeficientem množství</t>
  </si>
  <si>
    <t>-1284942202</t>
  </si>
  <si>
    <t>2,23*0,615</t>
  </si>
  <si>
    <t>-678693661</t>
  </si>
  <si>
    <t>1,371*1,08 'Přepočtené koeficientem množství</t>
  </si>
  <si>
    <t>-1431355146</t>
  </si>
  <si>
    <t>1639323949</t>
  </si>
  <si>
    <t>4,79*1,79*((0,2+0,11)/2)</t>
  </si>
  <si>
    <t>-834772684</t>
  </si>
  <si>
    <t>-1342396529</t>
  </si>
  <si>
    <t>762085103</t>
  </si>
  <si>
    <t>Montáž ocelových spojovacích prostředků (materiál ve specifikaci) kotevních želez příložek, patek, táhel</t>
  </si>
  <si>
    <t>1852352005</t>
  </si>
  <si>
    <t>https://podminky.urs.cz/item/CS_URS_2025_02/762085103</t>
  </si>
  <si>
    <t>54825037R</t>
  </si>
  <si>
    <t>kotevní patka pilíře ,matice M20</t>
  </si>
  <si>
    <t>348667545</t>
  </si>
  <si>
    <t>-1740580941</t>
  </si>
  <si>
    <t>1,81*4,81</t>
  </si>
  <si>
    <t>893834324</t>
  </si>
  <si>
    <t>"in" (4,81+1,81+4,81+1,81)*2,685</t>
  </si>
  <si>
    <t>-1,49*2,15</t>
  </si>
  <si>
    <t>"ex" (5,11+2,11+5,11+2,11)*2,98</t>
  </si>
  <si>
    <t>"at" (4,79+1,49+4,79+1,49)*0,4</t>
  </si>
  <si>
    <t>-607706538</t>
  </si>
  <si>
    <t>762713141</t>
  </si>
  <si>
    <t>Montáž prostorových vázaných konstrukcí z řeziva hoblovaného pomocí tesařských spojů průřezové plochy přes 288 do 450 cm2</t>
  </si>
  <si>
    <t>796806231</t>
  </si>
  <si>
    <t>https://podminky.urs.cz/item/CS_URS_2025_02/762713141</t>
  </si>
  <si>
    <t>"8T_18 pr.200 " 2*3,52</t>
  </si>
  <si>
    <t>"8T_19 pr.200" 2*3,71</t>
  </si>
  <si>
    <t>"8T_20 pr.200" 2*3,8</t>
  </si>
  <si>
    <t>60512140R0</t>
  </si>
  <si>
    <t>hranol stavební řezivo průřezu do 450cm2 do dl 6m - kulatina</t>
  </si>
  <si>
    <t>855880152</t>
  </si>
  <si>
    <t>"8T_18 pr.200 " 2*3,52*3,14*0,1*0,1</t>
  </si>
  <si>
    <t>"8T_19 pr.200" 2*3,71*3,14*0,1*0,1</t>
  </si>
  <si>
    <t>"8T_20 pr.200" 2*3,8*3,14*0,1*0,1</t>
  </si>
  <si>
    <t>0,693*1,2 'Přepočtené koeficientem množství</t>
  </si>
  <si>
    <t>-1223513705</t>
  </si>
  <si>
    <t>"8T_01 120x60" 31*2,34</t>
  </si>
  <si>
    <t>"8T_02 120x60" 3*0,475</t>
  </si>
  <si>
    <t>"8T_03 120x60" 18*0,335</t>
  </si>
  <si>
    <t>"8T_04 120x60" 34*0,095</t>
  </si>
  <si>
    <t>"8T_05 120x60" 2*2,975</t>
  </si>
  <si>
    <t>"8T_06 120x60" 2*1,98</t>
  </si>
  <si>
    <t>"8T_07 120x60" 3*1,055</t>
  </si>
  <si>
    <t>"8T_09 120x60" 14*4,81</t>
  </si>
  <si>
    <t>"8T_10 120x60" 8*2,08</t>
  </si>
  <si>
    <t>"8T_11 120x60" 4*0,295</t>
  </si>
  <si>
    <t>"8T_12 120x60" 1*1,49</t>
  </si>
  <si>
    <t>"8T_13 120x60" 10*2,08</t>
  </si>
  <si>
    <t>"8T_14 120x60" 1*1,695</t>
  </si>
  <si>
    <t>"8T_15 120x60" 6*0,315</t>
  </si>
  <si>
    <t>"8T_16 120x60" 1*0,375</t>
  </si>
  <si>
    <t>"8T_17 120x60" 18*3,55</t>
  </si>
  <si>
    <t>-372072116</t>
  </si>
  <si>
    <t>"8T_01-17 120x60" 271,61*0,12*0,06</t>
  </si>
  <si>
    <t>1,956*1,2 'Přepočtené koeficientem množství</t>
  </si>
  <si>
    <t>1046020382</t>
  </si>
  <si>
    <t>0,832+2,347</t>
  </si>
  <si>
    <t>1383720122</t>
  </si>
  <si>
    <t>1361899089</t>
  </si>
  <si>
    <t>762812140</t>
  </si>
  <si>
    <t>Záklop stropů montáž (materiál ve specifikaci) z prken hoblovaných s olištováním kolem zdí vrchního na sraz, spáry nekryté</t>
  </si>
  <si>
    <t>977659452</t>
  </si>
  <si>
    <t>https://podminky.urs.cz/item/CS_URS_2025_02/762812140</t>
  </si>
  <si>
    <t>3,55*8,56</t>
  </si>
  <si>
    <t>60515111</t>
  </si>
  <si>
    <t>řezivo jehličnaté boční prkno 20-30mm</t>
  </si>
  <si>
    <t>-1382435907</t>
  </si>
  <si>
    <t>30,388*0,02</t>
  </si>
  <si>
    <t>0,608*1,05 'Přepočtené koeficientem množství</t>
  </si>
  <si>
    <t>505502288</t>
  </si>
  <si>
    <t>2055323199</t>
  </si>
  <si>
    <t>909402680</t>
  </si>
  <si>
    <t>37,369*1,1235 'Přepočtené koeficientem množství</t>
  </si>
  <si>
    <t>258814305</t>
  </si>
  <si>
    <t>662675598</t>
  </si>
  <si>
    <t>658725214</t>
  </si>
  <si>
    <t>"8K_04" 5,35*2</t>
  </si>
  <si>
    <t>"8K_05" 2,29*2</t>
  </si>
  <si>
    <t>532536283</t>
  </si>
  <si>
    <t>"8K_06" 1,49</t>
  </si>
  <si>
    <t>1949456050</t>
  </si>
  <si>
    <t>-2017701556</t>
  </si>
  <si>
    <t>"8T_08 60x60" 23*2,975</t>
  </si>
  <si>
    <t>-2046730419</t>
  </si>
  <si>
    <t>"8T_08 60x60" 23*2,975*0,06*0,06</t>
  </si>
  <si>
    <t>0,246*1,2 'Přepočtené koeficientem množství</t>
  </si>
  <si>
    <t>-602982718</t>
  </si>
  <si>
    <t>(5,33+2,27+5,33+2,27)*2,98</t>
  </si>
  <si>
    <t>-1,49*2,015</t>
  </si>
  <si>
    <t>1699825178</t>
  </si>
  <si>
    <t>42,294*0,02</t>
  </si>
  <si>
    <t>0,846*1,2 'Přepočtené koeficientem množství</t>
  </si>
  <si>
    <t>1834602155</t>
  </si>
  <si>
    <t>-1581387350</t>
  </si>
  <si>
    <t>39,827*1,111 'Přepočtené koeficientem množství</t>
  </si>
  <si>
    <t>1684114657</t>
  </si>
  <si>
    <t>"8K_07" 5,33*2</t>
  </si>
  <si>
    <t>"8K_08" 2,27</t>
  </si>
  <si>
    <t>"8K_09" 0,39*2</t>
  </si>
  <si>
    <t>1192229681</t>
  </si>
  <si>
    <t>13,71*1,1 'Přepočtené koeficientem množství</t>
  </si>
  <si>
    <t>-573618311</t>
  </si>
  <si>
    <t>-1119101729</t>
  </si>
  <si>
    <t>42,294*1,111 'Přepočtené koeficientem množství</t>
  </si>
  <si>
    <t>-594706014</t>
  </si>
  <si>
    <t>2046852447</t>
  </si>
  <si>
    <t>"8K_01" 4,81*2*0,12</t>
  </si>
  <si>
    <t>"8K_02" 0,16*2*0,12</t>
  </si>
  <si>
    <t>"8K_03" 1,81*0,12</t>
  </si>
  <si>
    <t>2122466093</t>
  </si>
  <si>
    <t>1,409*0,0045 'Přepočtené koeficientem množství</t>
  </si>
  <si>
    <t>-1405681442</t>
  </si>
  <si>
    <t>"8Z_01" (1,985+1,49+1,985)</t>
  </si>
  <si>
    <t>"8Z_02" (1,985+1,49+1,985)</t>
  </si>
  <si>
    <t>1965636961</t>
  </si>
  <si>
    <t>"8Z_01" (1,985+1,49+1,985)*2,59*0,001</t>
  </si>
  <si>
    <t>0,014*1,05 'Přepočtené koeficientem množství</t>
  </si>
  <si>
    <t>13321007R</t>
  </si>
  <si>
    <t>tyč ocelová plochá jakost S235JR (11 375) 85x5mm</t>
  </si>
  <si>
    <t>-1018289873</t>
  </si>
  <si>
    <t>"8Z_02" (1,985+1,49+1,985)*3,53*0,001</t>
  </si>
  <si>
    <t>0,019*1,05 'Přepočtené koeficientem množství</t>
  </si>
  <si>
    <t>1289028571</t>
  </si>
  <si>
    <t>55341159R</t>
  </si>
  <si>
    <t>D4 - dveře dvoukřídlé ocelové vchodové 1400x1970mm</t>
  </si>
  <si>
    <t>388010184</t>
  </si>
  <si>
    <t>767995117</t>
  </si>
  <si>
    <t>Montáž ostatních atypických zámečnických konstrukcí hmotnosti přes 250 do 500 kg</t>
  </si>
  <si>
    <t>1150546271</t>
  </si>
  <si>
    <t>https://podminky.urs.cz/item/CS_URS_2025_02/767995117</t>
  </si>
  <si>
    <t>"8O_01" 3*2,37*15,8</t>
  </si>
  <si>
    <t>"8O_02" 2*8,565*15,8</t>
  </si>
  <si>
    <t>13010748</t>
  </si>
  <si>
    <t>ocel profilová jakost S235JR (11 375) průřez IPE 160</t>
  </si>
  <si>
    <t>1322211412</t>
  </si>
  <si>
    <t>382,992*0,001 'Přepočtené koeficientem množství</t>
  </si>
  <si>
    <t>496210822</t>
  </si>
  <si>
    <t>-463551424</t>
  </si>
  <si>
    <t>-1972055974</t>
  </si>
  <si>
    <t>1039068436</t>
  </si>
  <si>
    <t>1711887121</t>
  </si>
  <si>
    <t>202125426</t>
  </si>
  <si>
    <t>-121945309</t>
  </si>
  <si>
    <t>1033249632</t>
  </si>
  <si>
    <t>3140831</t>
  </si>
  <si>
    <t>1115244666</t>
  </si>
  <si>
    <t>42,294*2</t>
  </si>
  <si>
    <t>2018246923</t>
  </si>
  <si>
    <t>1795502514</t>
  </si>
  <si>
    <t>1875726928</t>
  </si>
  <si>
    <t>1506245923</t>
  </si>
  <si>
    <t>220064192</t>
  </si>
  <si>
    <t>(4,81+1,81+4,81+1,81)*2,685</t>
  </si>
  <si>
    <t>-1,4*1,85</t>
  </si>
  <si>
    <t>-1793665687</t>
  </si>
  <si>
    <t>"8O_01" 3*2,37*0,623</t>
  </si>
  <si>
    <t>"8O_02" 2*8,565*0,623</t>
  </si>
  <si>
    <t>132</t>
  </si>
  <si>
    <t>1959350315</t>
  </si>
  <si>
    <t>15,102*0,603 'Přepočtené koeficientem množství</t>
  </si>
  <si>
    <t>133</t>
  </si>
  <si>
    <t>-1324523646</t>
  </si>
  <si>
    <t>134</t>
  </si>
  <si>
    <t>-1874612064</t>
  </si>
  <si>
    <t>15,102*0,299 'Přepočtené koeficientem množství</t>
  </si>
  <si>
    <t>D1 - Dodávky Rozvaděče RSO08</t>
  </si>
  <si>
    <t>D2 - Dodávky rozvaděče RH</t>
  </si>
  <si>
    <t>D3 - Montážní materiál a práce</t>
  </si>
  <si>
    <t>D4 - HZS</t>
  </si>
  <si>
    <t xml:space="preserve">D5 - Doprava a přesun hmot </t>
  </si>
  <si>
    <t>Dodávky Rozvaděče RSO08</t>
  </si>
  <si>
    <t>Pol102</t>
  </si>
  <si>
    <t>Dodávky rozvaděče RH</t>
  </si>
  <si>
    <t>Pol103</t>
  </si>
  <si>
    <t>Dodávka rozvaděče dle schématu</t>
  </si>
  <si>
    <t>Pol105</t>
  </si>
  <si>
    <t>Výroba, zkoušky, atesty</t>
  </si>
  <si>
    <t>Pol106</t>
  </si>
  <si>
    <t>Svítidlo A - LED prachotěsné svítidlo polyesterové tělo, opálový PC kryt, 20W, 2700lm, 4000K</t>
  </si>
  <si>
    <t>Pol107</t>
  </si>
  <si>
    <t>Venkovní svítidlo nástěnné, IP65 40W</t>
  </si>
  <si>
    <t>Pol108</t>
  </si>
  <si>
    <t>SPÍNAČ DO VLHKA V IZOL. IP44 "PRAKTIK" BARVA ŠEDÁ 3553-05929 sériový přepínač</t>
  </si>
  <si>
    <t>Pol109</t>
  </si>
  <si>
    <t>Pol110</t>
  </si>
  <si>
    <t>Pol111</t>
  </si>
  <si>
    <t>Pol112</t>
  </si>
  <si>
    <t>Pol113</t>
  </si>
  <si>
    <t>Pol115</t>
  </si>
  <si>
    <t>KABEL SILOVÝ,IZOLACE PVC S VODIČEM PE CYKY-J 5x10 , pevně</t>
  </si>
  <si>
    <t>Pol116</t>
  </si>
  <si>
    <t>KABEL SILOVÝ,IZOLACE PVC S VODIČEM PE CYKY-J 5x6 , pevně</t>
  </si>
  <si>
    <t>Pol117</t>
  </si>
  <si>
    <t>KABEL SILOVÝ,IZOLACE PVC S VODIČEM PE CYKY-J 5x4 , pevně</t>
  </si>
  <si>
    <t>Pol118</t>
  </si>
  <si>
    <t>KABEL SILOVÝ,IZOLACE PVC S VODIČEM PE CYKY-J 4x16 , pevně</t>
  </si>
  <si>
    <t>Pol119</t>
  </si>
  <si>
    <t>TRUBKA OHEBNÁ STŘEDNÍ MECHANICKÁ ODOLNOST 1232 d 32 mm, pevně</t>
  </si>
  <si>
    <t>Pol120</t>
  </si>
  <si>
    <t>Fólie vystražná</t>
  </si>
  <si>
    <t>Pol121</t>
  </si>
  <si>
    <t>Pol122</t>
  </si>
  <si>
    <t>Pol123</t>
  </si>
  <si>
    <t>Pol124</t>
  </si>
  <si>
    <t>Pol125</t>
  </si>
  <si>
    <t>Pol126</t>
  </si>
  <si>
    <t>D5</t>
  </si>
  <si>
    <t>Pol127</t>
  </si>
  <si>
    <t>1907207270</t>
  </si>
  <si>
    <t>791717648</t>
  </si>
  <si>
    <t>125183042</t>
  </si>
  <si>
    <t>1848291889</t>
  </si>
  <si>
    <t>-186504811</t>
  </si>
  <si>
    <t>-929592093</t>
  </si>
  <si>
    <t>-296960796</t>
  </si>
  <si>
    <t>-2134136058</t>
  </si>
  <si>
    <t>-1805761991</t>
  </si>
  <si>
    <t>1500634575</t>
  </si>
  <si>
    <t>-332540496</t>
  </si>
  <si>
    <t>-1488136098</t>
  </si>
  <si>
    <t>1483890836</t>
  </si>
  <si>
    <t>-593979282</t>
  </si>
  <si>
    <t>SO 09 - Prostor pro mobilní WC</t>
  </si>
  <si>
    <t>-1339995654</t>
  </si>
  <si>
    <t>-2069722505</t>
  </si>
  <si>
    <t>716922596</t>
  </si>
  <si>
    <t>17,64*6,8</t>
  </si>
  <si>
    <t>132351251</t>
  </si>
  <si>
    <t>Hloubení nezapažených rýh šířky přes 800 do 2 000 mm strojně s urovnáním dna do předepsaného profilu a spádu v hornině třídy těžitelnosti II skupiny 4 do 20 m3</t>
  </si>
  <si>
    <t>-1459575071</t>
  </si>
  <si>
    <t>https://podminky.urs.cz/item/CS_URS_2025_02/132351251</t>
  </si>
  <si>
    <t>(6,47+6,47)*1,0*1,35</t>
  </si>
  <si>
    <t>(1,65+5,3+1,65)*1,0*1,35</t>
  </si>
  <si>
    <t>-1373217187</t>
  </si>
  <si>
    <t>499497828</t>
  </si>
  <si>
    <t>718174549</t>
  </si>
  <si>
    <t>"ornice" 119,952*0,2</t>
  </si>
  <si>
    <t>"zemina" 40,689-6,103</t>
  </si>
  <si>
    <t>-2094960234</t>
  </si>
  <si>
    <t>58,576*1,7 'Přepočtené koeficientem množství</t>
  </si>
  <si>
    <t>-1841365452</t>
  </si>
  <si>
    <t>1805832752</t>
  </si>
  <si>
    <t xml:space="preserve">ke zpětnému zásypu použito 15% objemu </t>
  </si>
  <si>
    <t>40,689*0,15</t>
  </si>
  <si>
    <t>-961305385</t>
  </si>
  <si>
    <t>6,47*0,8*2</t>
  </si>
  <si>
    <t>(1,65+5,3+1,65)*0,8*2</t>
  </si>
  <si>
    <t>-731398348</t>
  </si>
  <si>
    <t>6,47*0,8*1,2*2</t>
  </si>
  <si>
    <t>(1,65+5,3+1,65)*0,8*1,2*2</t>
  </si>
  <si>
    <t>-261855410</t>
  </si>
  <si>
    <t>6,47*2*1,2*2</t>
  </si>
  <si>
    <t>(1,65+5,3+1,65)*2*1,2*2</t>
  </si>
  <si>
    <t>-1568295917</t>
  </si>
  <si>
    <t>-175694613</t>
  </si>
  <si>
    <t>(6,17+0,2+6,17+2,0)*0,15*3,1*2</t>
  </si>
  <si>
    <t>(2,15+0,2+1,65+0,15+4,0+0,15+1,65+0,2+2,15+5,0)*0,15*3,1*2</t>
  </si>
  <si>
    <t>311322511</t>
  </si>
  <si>
    <t>Nadzákladové zdi z betonu železového (bez výztuže) nosné odolného proti agresivnímu prostředí tř. C 25/30</t>
  </si>
  <si>
    <t>1778120995</t>
  </si>
  <si>
    <t>https://podminky.urs.cz/item/CS_URS_2025_02/311322511</t>
  </si>
  <si>
    <t>(5,87+5,87)*0,2*3,1</t>
  </si>
  <si>
    <t>(1,65+4,7+1,65)*0,2*3,1</t>
  </si>
  <si>
    <t>1946477016</t>
  </si>
  <si>
    <t>(5,87+0,2+5,87+0,2)*2*3,1</t>
  </si>
  <si>
    <t>(1,65+4,7+1,65+0,2+0,2)*2*3,1</t>
  </si>
  <si>
    <t>-226058987</t>
  </si>
  <si>
    <t>-1794452740</t>
  </si>
  <si>
    <t xml:space="preserve">"dle D.3.4.3" </t>
  </si>
  <si>
    <t>"pr.10" 328,0*0,001</t>
  </si>
  <si>
    <t>"pr.8" 1279,0*0,001</t>
  </si>
  <si>
    <t>64,0*0,001</t>
  </si>
  <si>
    <t>311362021</t>
  </si>
  <si>
    <t>Výztuž nadzákladových zdí nosných svislých nebo odkloněných od svislice, rovných nebo oblých ze svařovaných sítí z drátů typu KARI</t>
  </si>
  <si>
    <t>392982042</t>
  </si>
  <si>
    <t>https://podminky.urs.cz/item/CS_URS_2025_02/311362021</t>
  </si>
  <si>
    <t>síť 8/150/150</t>
  </si>
  <si>
    <t>2*5,87*3,1*5,267*0,001</t>
  </si>
  <si>
    <t>2*(1,65+4,7+1,65)*3,1*5,267*0,001</t>
  </si>
  <si>
    <t>0,453*1,2 'Přepočtené koeficientem množství</t>
  </si>
  <si>
    <t>-1882442435</t>
  </si>
  <si>
    <t>(6,17+1,0+0,5+1,0+6,17+1,0+0,5+1,0)*1,0*2</t>
  </si>
  <si>
    <t>(2,15+1,0+0,5+1,0+1,65+4,0+1,65+1,0+0,5+1,0+2,15+1,0+5,0+1,0)*1,0*2</t>
  </si>
  <si>
    <t>953111222</t>
  </si>
  <si>
    <t>Stykovací (vylamovací) výztuž jednostranná, pro tloušťku napojované stěny přes 100 do 120 mm průměr výztuže 10 mm, rozteč prutů 150 mm</t>
  </si>
  <si>
    <t>1483042065</t>
  </si>
  <si>
    <t>https://podminky.urs.cz/item/CS_URS_2025_02/953111222</t>
  </si>
  <si>
    <t>2*(7+7+3+3+6+6+3+3)*3,1</t>
  </si>
  <si>
    <t>1756584794</t>
  </si>
  <si>
    <t>Pol128</t>
  </si>
  <si>
    <t>Voděodolný LED pásek středního výkonu osazený originál 2835 čipy s CRI90 v počtu 120ks/m.</t>
  </si>
  <si>
    <t>Pol129</t>
  </si>
  <si>
    <t>LED profil HR-ALU - neanodizovaný, Vnitřní rozměr pro LED pásek 10mm</t>
  </si>
  <si>
    <t>Pol130</t>
  </si>
  <si>
    <t>Síťový napájecí zdroj,12V/192W, IP67</t>
  </si>
  <si>
    <t>Pol131</t>
  </si>
  <si>
    <t>KRABICE ODBOČNÁ POD OMÍTKU BEZ SVORKOVNICE KT 250/1_KB 234x176x79</t>
  </si>
  <si>
    <t>Pol132</t>
  </si>
  <si>
    <t>KRABICE ODBOČNÁ POD OMÍTKU BEZ SVORKOVNICE KOM 97_KA 103x50</t>
  </si>
  <si>
    <t>Pol133</t>
  </si>
  <si>
    <t>Pohybové čidlo IP54</t>
  </si>
  <si>
    <t>Pol134</t>
  </si>
  <si>
    <t>KABEL SILOVÝ,IZOLACE PVC BEZ VODIČE PE CYKY-O 3x2,5 , pevně</t>
  </si>
  <si>
    <t>Pol135</t>
  </si>
  <si>
    <t>Pol136</t>
  </si>
  <si>
    <t>Fólie výstražná</t>
  </si>
  <si>
    <t>Pol137</t>
  </si>
  <si>
    <t>Pol138</t>
  </si>
  <si>
    <t>SO 10 - Jímka, venkovní rozvody ZTI a dešťová kanalizace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</si>
  <si>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 Nejméně 70 % (hmotnostních) stavebního a demoličního odpadu neklasifikovaného jako nebezpečný ( s výjimkou v přírodě se vyskytujících materiálů uvedených v kategorii 17 05 04 v Evropském seznamu odpadů stanoveném rozhodnutím 2000/532/ES) vzniklého na staveništi je připraveno k opětovnému použití, recyklaci a k jiným druhům materiálového využití, včetně zásypů, při nichž jsou jiné materiály nahrazeny odpadem, v souladu s hierarchií způsobů nakládání s odpady a protokolem EU pro nakládání se stavebním a demoličním odpadem.  Na stavbě je omezován vznik odpadů v souladu s EU Construction and Demolition Waste Management Protocol a berou se do úvahy nejlepší dostupné techniky sloužící k odstranění nebezpečného odpadu a znovuvyužití materiálů. Dříve zmíněné je v souladu s odpadovou legislativou zejména zákonem č. 541/2020 Sb., o odpadech a navazujícími právními předpisy vyhláškou č. 273/2021 Sb., o podrobnostech nakládání s odpady a vyhláškou č. 8/2021 Sb., Katalogem odpadů, doplněné metodickým návodem pro řízení vzniku stavebních a demoličních odpadů a pro nakládání s nimi. </t>
  </si>
  <si>
    <t xml:space="preserve">    8 - Trubní vedení</t>
  </si>
  <si>
    <t xml:space="preserve">    997 - Doprava suti a vybouraných hmot</t>
  </si>
  <si>
    <t>-2017784144</t>
  </si>
  <si>
    <t>-1174682339</t>
  </si>
  <si>
    <t>131351204</t>
  </si>
  <si>
    <t>Hloubení zapažených jam a zářezů strojně s urovnáním dna do předepsaného profilu a spádu v hornině třídy těžitelnosti II skupiny 4 přes 100 do 500 m3</t>
  </si>
  <si>
    <t>1610551101</t>
  </si>
  <si>
    <t>https://podminky.urs.cz/item/CS_URS_2025_02/131351204</t>
  </si>
  <si>
    <t>8,2*3,4*3,785 "výkop pro žumpy"</t>
  </si>
  <si>
    <t>-2140500044</t>
  </si>
  <si>
    <t>(4,145+9,441)*0,6*1,25 "dešťová kanalizace SO02, SO03"</t>
  </si>
  <si>
    <t>(14,82+4,7+1,32+18,58+6,88+14,46+1,32+1,32)*0,6*1,5"dešťová kanalizace SO04, SO05, SO06, SO07"</t>
  </si>
  <si>
    <t>15*0,6*1,58 "dešťová kanalizace SO08"</t>
  </si>
  <si>
    <t>(14,32+18,53)*0,6*1,5 "splašková kanalizace"</t>
  </si>
  <si>
    <t>(52,84+6,85+14,3+26,34)*0,4*1,3 "vodovodní přípojka a venkovní rozvody vody"</t>
  </si>
  <si>
    <t>557987137</t>
  </si>
  <si>
    <t>(4,145+9,441)*0,4*0,4 "dešťová kanalizace SO02, SO03"</t>
  </si>
  <si>
    <t>(14,82+4,7+1,32+18,58+6,88+14,46+1,32+1,32)*0,4*0,4"dešťová kanalizace SO04, SO05, SO06, SO07"</t>
  </si>
  <si>
    <t>15*0,4*0,4 "dešťová kanalizace SO08"</t>
  </si>
  <si>
    <t>(14,32+18,53)*0,4*0,4 "splašková kanalizace"</t>
  </si>
  <si>
    <t>(52,84+6,85+14,3+26,34)*0,4*0,4 "vodovodní přípojka a venkovní rozvody vody"</t>
  </si>
  <si>
    <t>15*3+1,25*1*3 "žumpy"</t>
  </si>
  <si>
    <t>655172255</t>
  </si>
  <si>
    <t>-998917757</t>
  </si>
  <si>
    <t>89,473*2 "Přepočtené koeficientem množství</t>
  </si>
  <si>
    <t>174111101</t>
  </si>
  <si>
    <t>Zásyp sypaninou z jakékoliv horniny ručně s uložením výkopku ve vrstvách se zhutněním jam, šachet, rýh nebo kolem objektů v těchto vykopávkách</t>
  </si>
  <si>
    <t>-1047110007</t>
  </si>
  <si>
    <t>https://podminky.urs.cz/item/CS_URS_2025_02/174111101</t>
  </si>
  <si>
    <t>-15*3+1,25*1*3 "žumpy"</t>
  </si>
  <si>
    <t>163,207 "venkovní rozvody"</t>
  </si>
  <si>
    <t>-36,027 "obsyp potrubí"</t>
  </si>
  <si>
    <t>174251109</t>
  </si>
  <si>
    <t>Zásyp sypaninou z jakékoliv horniny strojně Příplatek k ceně za prohození sypaniny</t>
  </si>
  <si>
    <t>438269774</t>
  </si>
  <si>
    <t>https://podminky.urs.cz/item/CS_URS_2025_02/174251109</t>
  </si>
  <si>
    <t>790562925</t>
  </si>
  <si>
    <t>36,027*2 "Přepočtené koeficientem množství</t>
  </si>
  <si>
    <t>1955280103</t>
  </si>
  <si>
    <t>273321511</t>
  </si>
  <si>
    <t>Základy z betonu železového (bez výztuže) desky z betonu bez zvláštních nároků na prostředí tř. C 25/30</t>
  </si>
  <si>
    <t>664147825</t>
  </si>
  <si>
    <t>https://podminky.urs.cz/item/CS_URS_2025_02/273321511</t>
  </si>
  <si>
    <t>8,2*3,4*0,2</t>
  </si>
  <si>
    <t>-1692391116</t>
  </si>
  <si>
    <t>(3,4*8,2*2)*0,006</t>
  </si>
  <si>
    <t>Trubní vedení</t>
  </si>
  <si>
    <t>871161211</t>
  </si>
  <si>
    <t>Montáž vodovodního potrubí z polyetylenu PE100 RC v otevřeném výkopu svařovaných elektrotvarovkou SDR 11/PN16 d 32 x 3,0 mm</t>
  </si>
  <si>
    <t>-1929843235</t>
  </si>
  <si>
    <t>https://podminky.urs.cz/item/CS_URS_2025_02/871161211</t>
  </si>
  <si>
    <t>26,34+14,3+3,6 "potrubí De32"</t>
  </si>
  <si>
    <t>28613500</t>
  </si>
  <si>
    <t>potrubí vodovodní dvouvrstvé PE100 RC SDR11 32x3,0mm</t>
  </si>
  <si>
    <t>587981005</t>
  </si>
  <si>
    <t>44,24*1,015 "Přepočtené koeficientem množství</t>
  </si>
  <si>
    <t>871171211</t>
  </si>
  <si>
    <t>Montáž vodovodního potrubí z polyetylenu PE100 RC v otevřeném výkopu svařovaných elektrotvarovkou SDR 11/PN16 d 40 x 3,7 mm</t>
  </si>
  <si>
    <t>1216206765</t>
  </si>
  <si>
    <t>https://podminky.urs.cz/item/CS_URS_2025_02/871171211</t>
  </si>
  <si>
    <t>54,07+6,85</t>
  </si>
  <si>
    <t>28613501</t>
  </si>
  <si>
    <t>potrubí vodovodní dvouvrstvé PE100 RC SDR11 40x3,7mm</t>
  </si>
  <si>
    <t>1017059203</t>
  </si>
  <si>
    <t>60,92*1,015 "Přepočtené koeficientem množství</t>
  </si>
  <si>
    <t>871263121</t>
  </si>
  <si>
    <t>Montáž kanalizačního potrubí z tvrdého PVC-U hladkého plnostěnného tuhost SN 8 DN 110</t>
  </si>
  <si>
    <t>-873435254</t>
  </si>
  <si>
    <t>https://podminky.urs.cz/item/CS_URS_2025_02/871263121</t>
  </si>
  <si>
    <t>15,3+23,77 "dešťová kanalizace"</t>
  </si>
  <si>
    <t>28611118</t>
  </si>
  <si>
    <t>trubka kanalizační PVC-U plnostěnná jednovrstvá DN 110x1000mm SN8</t>
  </si>
  <si>
    <t>1300035248</t>
  </si>
  <si>
    <t>39,07*1,03 "Přepočtené koeficientem množství</t>
  </si>
  <si>
    <t>871273120</t>
  </si>
  <si>
    <t>Montáž kanalizačního potrubí z tvrdého PVC-U hladkého plnostěnného tuhost SN 4 DN 125</t>
  </si>
  <si>
    <t>-63940358</t>
  </si>
  <si>
    <t>https://podminky.urs.cz/item/CS_URS_2025_02/871273120</t>
  </si>
  <si>
    <t>15,31+11 "dešťová kanalizace"</t>
  </si>
  <si>
    <t>14,32+18,53 "splašková kanalizace"</t>
  </si>
  <si>
    <t>28611129</t>
  </si>
  <si>
    <t>trubka kanalizační PVC DN 125x5000mm SN4</t>
  </si>
  <si>
    <t>-1493780391</t>
  </si>
  <si>
    <t>32,85*1,03 "Přepočtené koeficientem množství</t>
  </si>
  <si>
    <t>871313121</t>
  </si>
  <si>
    <t>Montáž kanalizačního potrubí z tvrdého PVC-U hladkého plnostěnného tuhost SN 8 DN 160</t>
  </si>
  <si>
    <t>2022174587</t>
  </si>
  <si>
    <t>https://podminky.urs.cz/item/CS_URS_2025_02/871313121</t>
  </si>
  <si>
    <t>13,8 "dešťová kanalizace D160"</t>
  </si>
  <si>
    <t>3 "propojení žump"</t>
  </si>
  <si>
    <t>28611164</t>
  </si>
  <si>
    <t>trubka kanalizační PVC-U plnostěnná jednovrstvá DN 160x1000mm SN8</t>
  </si>
  <si>
    <t>1452178824</t>
  </si>
  <si>
    <t>16,8*1,03 "Přepočtené koeficientem množství</t>
  </si>
  <si>
    <t>871353121</t>
  </si>
  <si>
    <t>Montáž kanalizačního potrubí z tvrdého PVC-U hladkého plnostěnného tuhost SN 8 DN 200</t>
  </si>
  <si>
    <t>-1168973937</t>
  </si>
  <si>
    <t>https://podminky.urs.cz/item/CS_URS_2025_02/871353121</t>
  </si>
  <si>
    <t>5,5+12,8</t>
  </si>
  <si>
    <t>28611167</t>
  </si>
  <si>
    <t>trubka kanalizační PVC-U plnostěnná jednovrstvá DN 200x1000mm SN8</t>
  </si>
  <si>
    <t>-1338909173</t>
  </si>
  <si>
    <t>18,3*1,03 "Přepočtené koeficientem množství</t>
  </si>
  <si>
    <t>871363121</t>
  </si>
  <si>
    <t>Montáž kanalizačního potrubí z tvrdého PVC-U hladkého plnostěnného tuhost SN 8 DN 250</t>
  </si>
  <si>
    <t>-2051863957</t>
  </si>
  <si>
    <t>https://podminky.urs.cz/item/CS_URS_2025_02/871363121</t>
  </si>
  <si>
    <t>4,5</t>
  </si>
  <si>
    <t>28611152</t>
  </si>
  <si>
    <t>trubka kanalizační PVC-U plnostěnná jednovrstvá DN 250x1000mm SN8</t>
  </si>
  <si>
    <t>286526616</t>
  </si>
  <si>
    <t>4,5*1,03 "Přepočtené koeficientem množství</t>
  </si>
  <si>
    <t>877161112</t>
  </si>
  <si>
    <t>Montáž tvarovek na vodovodním plastovém potrubí z polyetylenu PE 100 elektrotvarovek SDR 11/PN16 kolen 90° d 32</t>
  </si>
  <si>
    <t>-650346437</t>
  </si>
  <si>
    <t>https://podminky.urs.cz/item/CS_URS_2025_02/877161112</t>
  </si>
  <si>
    <t>28653052</t>
  </si>
  <si>
    <t>elektrokoleno 90° PE 100 D 32mm</t>
  </si>
  <si>
    <t>523553854</t>
  </si>
  <si>
    <t>877161113</t>
  </si>
  <si>
    <t>Montáž tvarovek na vodovodním plastovém potrubí z polyetylenu PE 100 elektrotvarovek SDR 11/PN16 T-kusů d 32</t>
  </si>
  <si>
    <t>-1270960136</t>
  </si>
  <si>
    <t>https://podminky.urs.cz/item/CS_URS_2025_02/877161113</t>
  </si>
  <si>
    <t>28615011</t>
  </si>
  <si>
    <t>elektrotvarovka T-kus rovnoramenný PE 100 PN16 D 32mm</t>
  </si>
  <si>
    <t>931476259</t>
  </si>
  <si>
    <t>877171101</t>
  </si>
  <si>
    <t>Montáž tvarovek na vodovodním plastovém potrubí z polyetylenu PE 100 elektrotvarovek SDR 11/PN16 spojek, oblouků nebo redukcí d 40</t>
  </si>
  <si>
    <t>-222412440</t>
  </si>
  <si>
    <t>https://podminky.urs.cz/item/CS_URS_2025_02/877171101</t>
  </si>
  <si>
    <t>28615970</t>
  </si>
  <si>
    <t>elektrospojka SDR11 PE 100 PN16 D 40mm</t>
  </si>
  <si>
    <t>1697236019</t>
  </si>
  <si>
    <t>28614971</t>
  </si>
  <si>
    <t>elektroredukce PE 100 PN16 D 40-32mm</t>
  </si>
  <si>
    <t>1211708660</t>
  </si>
  <si>
    <t>877171113</t>
  </si>
  <si>
    <t>Montáž tvarovek na vodovodním plastovém potrubí z polyetylenu PE 100 elektrotvarovek SDR 11/PN16 T-kusů d 40</t>
  </si>
  <si>
    <t>-88818878</t>
  </si>
  <si>
    <t>https://podminky.urs.cz/item/CS_URS_2025_02/877171113</t>
  </si>
  <si>
    <t>28614956</t>
  </si>
  <si>
    <t>elektrotvarovka T-kus rovnoramenný PE 100 PN16 D 40mm</t>
  </si>
  <si>
    <t>1567008220</t>
  </si>
  <si>
    <t>877260310</t>
  </si>
  <si>
    <t>Montáž tvarovek na kanalizačním plastovém potrubí z PP nebo PVC-U hladkého plnostěnného kolen, víček nebo hrdlových uzávěrů DN 100</t>
  </si>
  <si>
    <t>-1880717296</t>
  </si>
  <si>
    <t>https://podminky.urs.cz/item/CS_URS_2025_02/877260310</t>
  </si>
  <si>
    <t>28611351</t>
  </si>
  <si>
    <t>koleno kanalizační PVC KG 110x45°</t>
  </si>
  <si>
    <t>-1035570575</t>
  </si>
  <si>
    <t>877270310</t>
  </si>
  <si>
    <t>Montáž tvarovek na kanalizačním plastovém potrubí z PP nebo PVC-U hladkého plnostěnného kolen, víček nebo hrdlových uzávěrů DN 125</t>
  </si>
  <si>
    <t>1258907003</t>
  </si>
  <si>
    <t>https://podminky.urs.cz/item/CS_URS_2025_02/877270310</t>
  </si>
  <si>
    <t>28611354</t>
  </si>
  <si>
    <t>koleno kanalizační PVC KG 125x15°</t>
  </si>
  <si>
    <t>1982068241</t>
  </si>
  <si>
    <t>28611356</t>
  </si>
  <si>
    <t>koleno kanalizační PVC KG 125x45°</t>
  </si>
  <si>
    <t>1367677577</t>
  </si>
  <si>
    <t>877270320</t>
  </si>
  <si>
    <t>Montáž tvarovek na kanalizačním plastovém potrubí z PP nebo PVC-U hladkého plnostěnného odboček DN 125</t>
  </si>
  <si>
    <t>-1352356942</t>
  </si>
  <si>
    <t>https://podminky.urs.cz/item/CS_URS_2025_02/877270320</t>
  </si>
  <si>
    <t>8+4</t>
  </si>
  <si>
    <t>28611388</t>
  </si>
  <si>
    <t>odbočka kanalizační plastová s hrdlem KG 125/110/45°</t>
  </si>
  <si>
    <t>-368292953</t>
  </si>
  <si>
    <t>28611389</t>
  </si>
  <si>
    <t>odbočka kanalizační plastová s hrdlem KG 125/125/45°</t>
  </si>
  <si>
    <t>2135326275</t>
  </si>
  <si>
    <t>877270330</t>
  </si>
  <si>
    <t>Montáž tvarovek na kanalizačním plastovém potrubí z PP nebo PVC-U hladkého plnostěnného spojek nebo redukcí DN 125</t>
  </si>
  <si>
    <t>298358132</t>
  </si>
  <si>
    <t>https://podminky.urs.cz/item/CS_URS_2025_02/877270330</t>
  </si>
  <si>
    <t>28611566</t>
  </si>
  <si>
    <t>objímka převlečná kanalizace plastové KG DN 125</t>
  </si>
  <si>
    <t>1350694447</t>
  </si>
  <si>
    <t>877310320</t>
  </si>
  <si>
    <t>Montáž tvarovek na kanalizačním plastovém potrubí z PP nebo PVC-U hladkého plnostěnného odboček DN 150</t>
  </si>
  <si>
    <t>-1804720540</t>
  </si>
  <si>
    <t>https://podminky.urs.cz/item/CS_URS_2025_02/877310320</t>
  </si>
  <si>
    <t>1+2</t>
  </si>
  <si>
    <t>28611912</t>
  </si>
  <si>
    <t>odbočka kanalizační plastová s hrdlem KG 160/110/45°</t>
  </si>
  <si>
    <t>863258252</t>
  </si>
  <si>
    <t>28611914</t>
  </si>
  <si>
    <t>odbočka kanalizační plastová s hrdlem KG 160/125/45°</t>
  </si>
  <si>
    <t>-1154703535</t>
  </si>
  <si>
    <t>879161111</t>
  </si>
  <si>
    <t>Montáž napojení vodovodní přípojky v otevřeném výkopu DN 25</t>
  </si>
  <si>
    <t>-254494214</t>
  </si>
  <si>
    <t>https://podminky.urs.cz/item/CS_URS_2025_02/879161111</t>
  </si>
  <si>
    <t>879171111</t>
  </si>
  <si>
    <t>Montáž napojení vodovodní přípojky v otevřeném výkopu DN 32</t>
  </si>
  <si>
    <t>-1534458237</t>
  </si>
  <si>
    <t>https://podminky.urs.cz/item/CS_URS_2025_02/879171111</t>
  </si>
  <si>
    <t>890351851</t>
  </si>
  <si>
    <t>Bourání šachet a jímek strojně velikosti obestavěného prostoru přes 3 do 5 m3 ze železobetonu</t>
  </si>
  <si>
    <t>-1696415960</t>
  </si>
  <si>
    <t>https://podminky.urs.cz/item/CS_URS_2025_02/890351851</t>
  </si>
  <si>
    <t>2,9*3,5*2,0</t>
  </si>
  <si>
    <t>894811143</t>
  </si>
  <si>
    <t>Revizní šachta z tvrdého PVC v otevřeném výkopu typ přímý (DN šachty/DN trubního vedení) DN 400/160, odolnost vnějšímu tlaku 40 t, hloubka od 1360 do 1730 mm</t>
  </si>
  <si>
    <t>222478825</t>
  </si>
  <si>
    <t>https://podminky.urs.cz/item/CS_URS_2025_02/894811143</t>
  </si>
  <si>
    <t>1 "SO08"</t>
  </si>
  <si>
    <t>894811163</t>
  </si>
  <si>
    <t>Revizní šachta z tvrdého PVC v otevřeném výkopu typ přímý (DN šachty/DN trubního vedení) DN 400/200, odolnost vnějšímu tlaku 40 t, hloubka od 1410 do 1780 mm</t>
  </si>
  <si>
    <t>1397118860</t>
  </si>
  <si>
    <t>https://podminky.urs.cz/item/CS_URS_2025_02/894811163</t>
  </si>
  <si>
    <t>1"před napojením žump"</t>
  </si>
  <si>
    <t>894811241</t>
  </si>
  <si>
    <t>Revizní šachta z tvrdého PVC v otevřeném výkopu typ pravý/přímý/levý (DN šachty/DN trubního vedení) DN 400/160, odolnost vnějšímu tlaku 40 t, hloubka od 860 do 1230 mm</t>
  </si>
  <si>
    <t>797732503</t>
  </si>
  <si>
    <t>https://podminky.urs.cz/item/CS_URS_2025_02/894811241</t>
  </si>
  <si>
    <t>1 "napojení objektu SO06"</t>
  </si>
  <si>
    <t>894811243</t>
  </si>
  <si>
    <t>Revizní šachta z tvrdého PVC v otevřeném výkopu typ pravý/přímý/levý (DN šachty/DN trubního vedení) DN 400/160, odolnost vnějšímu tlaku 40 t, hloubka od 1360 do 1730 mm</t>
  </si>
  <si>
    <t>1565842712</t>
  </si>
  <si>
    <t>https://podminky.urs.cz/item/CS_URS_2025_02/894811243</t>
  </si>
  <si>
    <t>1"dešťová kanaliazce"</t>
  </si>
  <si>
    <t>2 "splašková kanalizace"</t>
  </si>
  <si>
    <t>894811263</t>
  </si>
  <si>
    <t>Revizní šachta z tvrdého PVC v otevřeném výkopu typ pravý/přímý/levý (DN šachty/DN trubního vedení) DN 400/200, odolnost vnějšímu tlaku 40 t, hloubka od 1410 do 1780 mm</t>
  </si>
  <si>
    <t>-1268833065</t>
  </si>
  <si>
    <t>https://podminky.urs.cz/item/CS_URS_2025_02/894811263</t>
  </si>
  <si>
    <t>894812163</t>
  </si>
  <si>
    <t>Revizní a čistící šachta z polypropylenu PP pro hladké trouby DN 315 poklop litinový (pro třídu zatížení) plný do teleskopické trubky (D400)</t>
  </si>
  <si>
    <t>-294870854</t>
  </si>
  <si>
    <t>https://podminky.urs.cz/item/CS_URS_2025_02/894812163</t>
  </si>
  <si>
    <t>R1</t>
  </si>
  <si>
    <t>Betonová žumpa bezodtoková o objemu 10 m3 (včetně montáže a dopravy)</t>
  </si>
  <si>
    <t>2060633851</t>
  </si>
  <si>
    <t>935113112</t>
  </si>
  <si>
    <t>Osazení odvodňovacího žlabu s krycím roštem polymerbetonového šířky přes 210 mm</t>
  </si>
  <si>
    <t>-503007924</t>
  </si>
  <si>
    <t>https://podminky.urs.cz/item/CS_URS_2025_02/935113112</t>
  </si>
  <si>
    <t>59227110</t>
  </si>
  <si>
    <t>žlab odvodňovací z polymerbetonu bez spádu dna pozinkovaná hrana š 300mm</t>
  </si>
  <si>
    <t>937274715</t>
  </si>
  <si>
    <t>935923218</t>
  </si>
  <si>
    <t>Osazení odvodňovacího žlabu s krycím roštem vpusti pro žlab šířky přes 210 mm</t>
  </si>
  <si>
    <t>1289980307</t>
  </si>
  <si>
    <t>https://podminky.urs.cz/item/CS_URS_2025_02/935923218</t>
  </si>
  <si>
    <t>59223073</t>
  </si>
  <si>
    <t>vpusť odtoková polymerbetonová s integrovaným těsněním pozinkovaná hrana 500x350x860</t>
  </si>
  <si>
    <t>-1618279735</t>
  </si>
  <si>
    <t>PC</t>
  </si>
  <si>
    <t>Provedení vyústního objektu dle PD</t>
  </si>
  <si>
    <t>-431995198</t>
  </si>
  <si>
    <t>4 "vyústní objekty pro SO02, SO03, SO04, SO05, SO06, SO07,SO08"</t>
  </si>
  <si>
    <t>997</t>
  </si>
  <si>
    <t>Doprava suti a vybouraných hmot</t>
  </si>
  <si>
    <t>997013501</t>
  </si>
  <si>
    <t>Odvoz suti a vybouraných hmot na skládku nebo meziskládku se složením, na vzdálenost do 1 km</t>
  </si>
  <si>
    <t>1890042907</t>
  </si>
  <si>
    <t>https://podminky.urs.cz/item/CS_URS_2025_02/997013501</t>
  </si>
  <si>
    <t>997013509</t>
  </si>
  <si>
    <t>Odvoz suti a vybouraných hmot na skládku nebo meziskládku se složením, na vzdálenost Příplatek k ceně za každý další započatý 1 km přes 1 km</t>
  </si>
  <si>
    <t>212427301</t>
  </si>
  <si>
    <t>https://podminky.urs.cz/item/CS_URS_2025_02/997013509</t>
  </si>
  <si>
    <t>7,308*10 'Přepočtené koeficientem množství</t>
  </si>
  <si>
    <t>997013631</t>
  </si>
  <si>
    <t>Poplatek za uložení stavebního odpadu na skládce (skládkovné) směsného stavebního a demoličního zatříděného do Katalogu odpadů pod kódem 17 09 04</t>
  </si>
  <si>
    <t>-941987010</t>
  </si>
  <si>
    <t>https://podminky.urs.cz/item/CS_URS_2025_02/997013631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</si>
  <si>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</si>
  <si>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</si>
  <si>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656104929</t>
  </si>
  <si>
    <t>https://podminky.urs.cz/item/CS_URS_2025_02/998276101</t>
  </si>
  <si>
    <t>722270103</t>
  </si>
  <si>
    <t>Vodoměrové sestavy závitové G 5/4"</t>
  </si>
  <si>
    <t>1210330648</t>
  </si>
  <si>
    <t>https://podminky.urs.cz/item/CS_URS_2025_02/722270103</t>
  </si>
  <si>
    <t>584990842</t>
  </si>
  <si>
    <t>SO 11 - Obratiště</t>
  </si>
  <si>
    <t>0 - Všeobecné konstrukce a práce</t>
  </si>
  <si>
    <t>1 - Zemní práce</t>
  </si>
  <si>
    <t>5 - Komunikace</t>
  </si>
  <si>
    <t>9 - Ostatní konstrukce a práce</t>
  </si>
  <si>
    <t>Všeobecné konstrukce a práce</t>
  </si>
  <si>
    <t>014101</t>
  </si>
  <si>
    <t>POPLATKY ZA SKLÁDKU</t>
  </si>
  <si>
    <t>M3</t>
  </si>
  <si>
    <t>Poznámka k položce:_x000d_
Nevyužitá zemina z výkopů_x000d_
19+20=39,000 [A]_x000d_
zahrnuje veškeré poplatky provozovateli skládky související s uložením odpadu na skládce.</t>
  </si>
  <si>
    <t>11130</t>
  </si>
  <si>
    <t>SEJMUTÍ DRNU</t>
  </si>
  <si>
    <t>M2</t>
  </si>
  <si>
    <t xml:space="preserve">Poznámka k položce:_x000d_
Skrývka drnu v tl. 0.15 m_x000d_
156=156,000 [A]_x000d_
Položka zahrnuje:   - vodorovnou dopravu  a uložení na skládku   Položka nezahrnuje:   - x</t>
  </si>
  <si>
    <t>11354</t>
  </si>
  <si>
    <t>ODSTRANĚNÍ OBRUB Z KRAJNÍKŮ</t>
  </si>
  <si>
    <t xml:space="preserve">Poznámka k položce:_x000d_
Odstranění stávajících žulových krajníků  Předpokládá se využití 90% odstraněných krajníků zpět na stavbě.  Zbylých 10 % se předpokládá, že se během demolice zničí a znehodnotí - skládkovné započítáno v této položce._x000d_
73=73,000 [A]_x000d_
Položka zahrnuje:   - veškerou manipulaci s vybouranou sutí a s vybouranými hmotami vč. uložení na skládku.    Položka nezahrnuje:   -  poplatek za skládku, který se vykazuje v položce 0141** (s výjimkou malého množství bouraného materiálu, kde je možné poplatek zahrnout do jednotkové ceny bourání – tento fakt musí být uveden v doplňujícím textu k položce).</t>
  </si>
  <si>
    <t>113742</t>
  </si>
  <si>
    <t>FRÉZOVÁNÍ ZPEVNĚNÝCH PLOCH ASFALTOVÝCH TL. DO 40MM</t>
  </si>
  <si>
    <t xml:space="preserve">Poznámka k položce:_x000d_
Frézování stávající obrusné asfaltové vrstvy (odhad tloušťky = 40 mm)_x000d_
28=28,000 [A]_x000d_
Položka zahrnuje:   - veškerou manipulaci s vybouranou sutí a s vybouranými hmotami vč. uložení na skládku.    Položka nezahrnuje:   -  poplatek za skládku, který se vykazuje v položce 0141** (s výjimkou malého množství bouraného materiálu, kde je možné poplatek zahrnout do jednotkové ceny bourání – tento fakt musí být uveden v doplňujícím textu k položce).</t>
  </si>
  <si>
    <t>113746</t>
  </si>
  <si>
    <t>FRÉZOVÁNÍ ZPEVNĚNÝCH PLOCH ASFALTOVÝCH TL. DO 100MM</t>
  </si>
  <si>
    <t xml:space="preserve">Poznámka k položce:_x000d_
Frézování stávající podkladní asfaltové vrstvy (odhad tloušťky = 100 mm)_x000d_
20=20,000 [A]_x000d_
Položka zahrnuje:   - veškerou manipulaci s vybouranou sutí a s vybouranými hmotami vč. uložení na skládku.    Položka nezahrnuje:   -  poplatek za skládku, který se vykazuje v položce 0141** (s výjimkou malého množství bouraného materiálu, kde je možné poplatek zahrnout do jednotkové ceny bourání – tento fakt musí být uveden v doplňujícím textu k položce).</t>
  </si>
  <si>
    <t>12373</t>
  </si>
  <si>
    <t>ODKOP PRO SPOD STAVBU SILNIC A ŽELEZNIC TŘ. I</t>
  </si>
  <si>
    <t xml:space="preserve">Poznámka k položce:_x000d_
Výkop do hl. 0.3 m pod terén_x000d_
planimetrováno ze situace  23=23,000 [A]_x000d_
položka zahrnuje:  - vodorovná a svislá doprava, přemístění, přeložení, manipulace s výkopkem  - kompletní provedení vykopávky nezapažené i zapažené  - ošetření výkopiště po celou dobu práce v něm vč. klimatických opatření  - ztížení vykopávek v blízkosti podzemního vedení, konstrukcí a objektů vč. jejich dočasného zajištění  - ztížení pod vodou, v okolí výbušnin, ve stísněných prostorech a pod.  - příplatek za lepivost  - těžení po vrstvách, pásech a po jiných nutných částech (figurách)  - čerpání vody vč. čerpacích jímek, potrubí a pohotovostní čerpací soupravy (viz ustanovení k pol. 1151,2)  - potřebné snížení hladiny podzemní vody  - těžení a rozpojování jednotlivých balvanů  - vytahování a nošení výkopku  - svahování a přesvah. svahů do konečného tvaru, výměna hornin v podloží a v pláni znehodnocené klimatickými vlivy  - ruční vykopávky, odstranění kořenů a napadávek  - pažení, vzepření a rozepření vč. přepažování (vyjma štětových stěn)  - úpravu, ochranu a očištění dna, základové spáry, stěn a svahů  - zhutnění podloží, případně i svahů vč. svahování  - zřízení stupňů v podloží a lavic na svazích, není-li pro tyto práce zřízena samostatná položka  - udržování výkopiště a jeho ochrana proti vodě  - odvedení nebo obvedení vody v okolí výkopiště a ve výkopišti  - třídění výkopku  - veškeré pomocné konstrukce umožňující provedení vykopávky (příjezdy, sjezdy, nájezdy, lešení, podpěr. konstr., přemostění, zpevněné plochy, zakrytí a pod.)  - nezahrnuje uložení zeminy (na skládku, do násypu) ani poplatky za skládku, vykazují se v položce č.0141**</t>
  </si>
  <si>
    <t xml:space="preserve">Poznámka k položce:_x000d_
Výkop do hl. 0.5 m pod terén (MZ)_x000d_
21=21,000 [A]_x000d_
Položka zahrnuje:   - vodorovnou a svislou dopravu,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svahování a přesvah. svahů do konečného tvaru, výměna hornin v podloží a v pláni znehodnocené klimatickými vlivy   - ruční vykopávky, odstranění kořenů a napadávek   - pažení, vzepření a rozepření vč. přepažování (vyjma pažení záporového a štětových stěn)   - úpravu, ochranu a očištění dna, základové spáry, stěn a svahů   - zhutnění podloží, případně i svahů vč. svahování   - zřízení stupňů v podloží a lavic na svazích, není-li pro tyto práce zřízena samostatná položka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Položka nezahrnuje:   -  uložení zeminy (na skládku, do násypu) ani poplatky za skládku, vykazují se v položce č.0141**</t>
  </si>
  <si>
    <t>12573</t>
  </si>
  <si>
    <t>VYKOPÁVKY ZE ZEMNÍKŮ A SKLÁDEK TŘ. I</t>
  </si>
  <si>
    <t xml:space="preserve">Poznámka k položce:_x000d_
Zemina skrytá k ohumusování ve svahu a v rovině (tl. 0,15m)_x000d_
4=4,000 [A]_x000d_
Položka zahrnuje:   - vodorovnou a svislou dopravu,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ruční vykopávky, odstranění kořenů a napadávek   - pažení, vzepření a rozepření vč. přepažování (vyjma pažení záporového a štětových stěn)   - úpravu, ochranu a očištění dna, základové spáry, stěn a svahů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Položka nezahrnuje:   - práce spojené s otvírkou zemníku</t>
  </si>
  <si>
    <t xml:space="preserve">Poznámka k položce:_x000d_
Uskladnění zeminy z výkopů do hl. 0,3 m_x000d_
5=5,000 [A]_x000d_
Položka zahrnuje:   - vodorovnou a svislou dopravu,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ruční vykopávky, odstranění kořenů a napadávek   - pažení, vzepření a rozepření vč. přepažování (vyjma pažení záporového a štětových stěn)   - úpravu, ochranu a očištění dna, základové spáry, stěn a svahů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Položka nezahrnuje:   - práce spojené s otvírkou zemníku</t>
  </si>
  <si>
    <t xml:space="preserve">Poznámka k položce:_x000d_
Dočasné uskladnění zeminy výkopu do hl. 0.5 m pod terén (MZ)_x000d_
21=21,000 [A]_x000d_
Položka zahrnuje:   - vodorovnou a svislou dopravu,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ruční vykopávky, odstranění kořenů a napadávek   - pažení, vzepření a rozepření vč. přepažování (vyjma pažení záporového a štětových stěn)   - úpravu, ochranu a očištění dna, základové spáry, stěn a svahů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Položka nezahrnuje:   - práce spojené s otvírkou zemníku</t>
  </si>
  <si>
    <t>17110</t>
  </si>
  <si>
    <t>ULOŽENÍ SYPANINY DO NÁSYPŮ SE ZHUTNĚNÍM</t>
  </si>
  <si>
    <t xml:space="preserve">Poznámka k položce:_x000d_
Použití zeminy z výkopů do zásypů_x000d_
2+3=5,000 [A]_x000d_
položka zahrnuje:  - kompletní provedení zemní konstrukce vč. výběru vhodného materiálu  - úprava  ukládaného  materiálu  vlhčením,  tříděním,  promícháním  nebo  vysoušením,  příp. jiné úpravy za účelem zlepšení jeho  mech. vlastností  - hutnění i různé míry hutnění   - ošetření úložiště po celou dobu práce v něm vč. klimatických opatření  - ztížení v okolí vedení, konstrukcí a objektů a jejich dočasné zajištění  - ztížení provádění vč. hutnění ve ztížených podmínkách a stísněných prostorech  - ztížené ukládání sypaniny pod vodu  - ukládání po vrstvách a po jiných nutných částech (figurách) vč. dosypávek  - spouštění a nošení materiálu  - výměna částí zemní konstrukce znehodnocené klimatickými vlivy  - ruční hutnění a výplň jam a prohlubní v podloží  - úprava, očištění, ochrana a zhutnění podloží  - svahování, hutnění a uzavírání povrchů svahů  - zřízení lavic na svazích  - udržování úložiště a jeho ochrana proti vodě  - odvedení nebo obvedení vody v okolí úložiště a v úložišti  - veškeré  pomocné konstrukce umožňující provedení  zemní konstrukce  (příjezdy,  sjezdy,  nájezdy, lešení, podpěrné konstrukce, přemostění, zpevněné plochy, zakrytí a pod.)</t>
  </si>
  <si>
    <t xml:space="preserve">Poznámka k položce:_x000d_
Použití zeminy vykopané z hl. 0.5 m pod terén pro MZ  Mechanicky zpevněná zemina MZ - zhutnění na požadované Edef2 = 45 MPa_x000d_
21=21,000 [A]_x000d_
Položka zahrnuje:   - kompletní provedení zemní konstrukce vč. výběru vhodného materiálu   - úprava  ukládaného  materiálu  vlhčením,  tříděním,  promícháním  nebo  vysoušením,  příp. jiné úpravy za účelem zlepšení jeho  mech. vlastností   - hutnění i různé míry hutnění    - ošetření úložiště po celou dobu práce v něm vč. klimatických opatření   - ztížení v okolí vedení, konstrukcí a objektů a jejich dočasné zajištění   - ztížení provádění vč. hutnění ve ztížených podmínkách a stísněných prostorech   - ztížené ukládání sypaniny pod vodu   - ukládání po vrstvách a po jiných nutných částech (figurách) vč. dosypávek   - spouštění a nošení materiálu   - výměna částí zemní konstrukce znehodnocené klimatickými vlivy   - ruční hutnění a výplň jam a prohlubní v podloží   - úprava, očištění, ochrana a zhutnění podloží   - svahování, hutnění a uzavírání povrchů svahů   - zřízení lavic na svazích   - udržování úložiště a jeho ochrana proti vodě   - odvedení nebo obvedení vody v okolí úložiště a v úložišti   - veškeré  pomocné konstrukce umožňující provedení  zemní konstrukce  (příjezdy,  sjezdy,  nájezdy, lešení, podpěrné konstrukce, přemostění, zpevněné plochy, zakrytí a pod.)   Položka nezahrnuje:   - x</t>
  </si>
  <si>
    <t>17120</t>
  </si>
  <si>
    <t>ULOŽENÍ SYPANINY DO NÁSYPŮ A NA SKLÁDKY BEZ ZHUTNĚNÍ</t>
  </si>
  <si>
    <t xml:space="preserve">Poznámka k položce:_x000d_
Uložení přebytečné zeminy na skládku, poplatky viz 014101_x000d_
19+20=39,000 [A]_x000d_
Položka zahrnuje:   - kompletní provedení zemní konstrukce do předepsaného tvaru   - ošetření úložiště po celou dobu práce v něm vč. klimatických opatření   - ztížení v okolí vedení, konstrukcí a objektů a jejich dočasné zajištění   - ztížení provádění ve ztížených podmínkách a stísněných prostorech   - ztížené ukládání sypaniny pod vodu   - ukládání po vrstvách a po jiných nutných částech (figurách) vč. dosypávek   - spouštění a nošení materiálu   - úprava, očištění a ochrana podloží a svahů   - svahování, uzavírání povrchů svahů   - udržování úložiště a jeho ochrana proti vodě   - odvedení nebo obvedení vody v okolí úložiště a v úložišti   - veškeré  pomocné konstrukce umožňující provedení  zemní konstrukce  (příjezdy,  sjezdy,  nájezdy, lešení, podpěrné konstrukce, přemostění, zpevněné plochy, zakrytí a pod.)   Položka nezahrnuje:   - x</t>
  </si>
  <si>
    <t>18110</t>
  </si>
  <si>
    <t>ÚPRAVA PLÁNĚ SE ZHUTNĚNÍM V HORNINĚ TŘ. I</t>
  </si>
  <si>
    <t>Poznámka k položce:_x000d_
Úprava a zhutnění zemní pláně na požadované Edef2 = 30 Mpa_x000d_
156=156,000 [A]_x000d_
položka zahrnuje úpravu pláně včetně vyrovnání výškových rozdílů. Míru zhutnění určuje projekt.</t>
  </si>
  <si>
    <t>18233</t>
  </si>
  <si>
    <t>ROZPROSTŘENÍ ORNICE V ROVINĚ V TL DO 0,20M</t>
  </si>
  <si>
    <t xml:space="preserve">Poznámka k položce:_x000d_
Ohumusování v tl. 0,15m a zatravnění_x000d_
26=26,000 [A]_x000d_
položka zahrnuje:  nutné přemístění ornice z dočasných skládek vzdálených do 50m  rozprostření ornice v předepsané tloušťce v rovině a ve svahu do 1:5</t>
  </si>
  <si>
    <t>18242</t>
  </si>
  <si>
    <t>ZALOŽENÍ TRÁVNÍKU HYDROOSEVEM NA ORNICI</t>
  </si>
  <si>
    <t xml:space="preserve">Poznámka k položce:_x000d_
navazující práce  na pol. č. 18233_x000d_
26=26,000 [A]_x000d_
Zahrnuje dodání předepsané travní směsi, hydroosev na ornici, zalévání, první pokosení, to vše bez ohledu na sklon terénu</t>
  </si>
  <si>
    <t>18247</t>
  </si>
  <si>
    <t>OŠETŘOVÁNÍ TRÁVNÍKU</t>
  </si>
  <si>
    <t xml:space="preserve">Poznámka k položce:_x000d_
Navazující práce na pol.č. 18242_x000d_
26=26,000 [A]_x000d_
Zahrnuje pokosení se shrabáním, naložení shrabků na dopravní prostředek, s odvozem a se složením, to vše bez ohledu na sklon terénu   zahrnuje nutné zalití a hnojení</t>
  </si>
  <si>
    <t>18351</t>
  </si>
  <si>
    <t>CHEMICKÉ ODPLEVELENÍ</t>
  </si>
  <si>
    <t>Poznámka k položce:_x000d_
Navazuje na pol. č. 18242_x000d_
26=26,000 [A]_x000d_
položka zahrnuje celoplošný postřik a chemickou likvidace nežádoucích rostlin nebo jejích částí a zabránění jejich dalšímu růstu na urovnaném volném terénu</t>
  </si>
  <si>
    <t>Komunikace</t>
  </si>
  <si>
    <t>56333</t>
  </si>
  <si>
    <t>VOZOVKOVÉ VRSTVY ZE ŠTĚRKODRTI TL. DO 150MM</t>
  </si>
  <si>
    <t xml:space="preserve">Poznámka k položce:_x000d_
Nestmelené podkladní vrstvy ŠDA fr. 0-32 GE_x000d_
21=21,000 [A]_x000d_
- dodání kameniva předepsané kvality a zrnitosti  - rozprostření a zhutnění vrstvy v předepsané tloušťce  - zřízení vrstvy bez rozlišení šířky, pokládání vrstvy po etapách  - nezahrnuje postřiky, nátěry</t>
  </si>
  <si>
    <t>56334</t>
  </si>
  <si>
    <t>VOZOVKOVÉ VRSTVY ZE ŠTĚRKODRTI TL. DO 200MM</t>
  </si>
  <si>
    <t xml:space="preserve">Poznámka k položce:_x000d_
Nestmelené podkladní vrstvy ŠDB fr. 0-32 GE_x000d_
103=103,000 [A]_x000d_
- dodání kameniva předepsané kvality a zrnitosti  - rozprostření a zhutnění vrstvy v předepsané tloušťce  - zřízení vrstvy bez rozlišení šířky, pokládání vrstvy po etapách  - nezahrnuje postřiky, nátěry</t>
  </si>
  <si>
    <t>572153</t>
  </si>
  <si>
    <t>INFILTRAČNÍ POSTŘIK Z EMULZE DO 2,5KG/M2</t>
  </si>
  <si>
    <t xml:space="preserve">Poznámka k položce:_x000d_
41=41,000 [A]_x000d_
- dodání všech předepsaných materiálů pro postřiky v předepsaném množství  - provedení dle předepsaného technologického předpisu  - zřízení vrstvy bez rozlišení šířky, pokládání vrstvy po etapách  - úpravu napojení, ukončení</t>
  </si>
  <si>
    <t>572214</t>
  </si>
  <si>
    <t>SPOJOVACÍ POSTŘIK Z MODIFIK EMULZE DO 0,5KG/M2</t>
  </si>
  <si>
    <t xml:space="preserve">Poznámka k položce:_x000d_
Spojovací postřik z modifik. kationaktivní asfaltové emulze s množstvím zbytkového pojiva  PS-CP (C60 BP5)  0,35 kg/m2_x000d_
48=48,000 [A]_x000d_
- dodání všech předepsaných materiálů pro postřiky v předepsaném množství   - provedení dle předepsaného technologického předpisu   - zřízení vrstvy bez rozlišení šířky, pokládání vrstvy po etapách   - úpravu napojení, ukončení</t>
  </si>
  <si>
    <t>574A33</t>
  </si>
  <si>
    <t>ASFALTOVÝ BETON PRO OBRUSNÉ VRSTVY ACO 11 TL. 40MM</t>
  </si>
  <si>
    <t xml:space="preserve">Poznámka k položce:_x000d_
48=48,000 [A]_x000d_
Položka zahrnuje:   - dodání směsi v požadované kvalitě   - očištění podkladu   - uložení směsi dle předepsaného technologického předpisu, zhutnění vrstvy v předepsané tloušťce   - zřízení vrstvy bez rozlišení šířky, pokládání vrstvy po etapách, včetně pracovních spar a spojů   - úpravu napojení, ukončení podél obrubníků, dilatačních zařízení, odvodňovacích proužků, odvodňovačů, vpustí, šachet a pod.   Položka nezahrnuje:   - postřiky, nátěry   - těsnění podél obrubníků, dilatačních zařízení, odvodňovacích proužků, odvodňovačů, vpustí, šachet a pod.</t>
  </si>
  <si>
    <t>574E06</t>
  </si>
  <si>
    <t>ASFALTOVÝ BETON PRO PODKLADNÍ VRSTVY ACP 16+, 16S</t>
  </si>
  <si>
    <t xml:space="preserve">Poznámka k položce:_x000d_
v tl. 100mm_x000d_
41*0,1=4,100 [A]_x000d_
Položka zahrnuje:   - dodání směsi v požadované kvalitě   - očištění podkladu   - uložení směsi dle předepsaného technologického předpisu, zhutnění vrstvy v předepsané tloušťce   - zřízení vrstvy bez rozlišení šířky, pokládání vrstvy po etapách, včetně pracovních spar a spojů   - úpravu napojení, ukončení podél obrubníků, dilatačních zařízení, odvodňovacích proužků, odvodňovačů, vpustí, šachet a pod.   Položka nezahrnuje:   - postřiky, nátěry   - těsnění podél obrubníků, dilatačních zařízení, odvodňovacích proužků, odvodňovačů, vpustí, šachet a pod.</t>
  </si>
  <si>
    <t>58221</t>
  </si>
  <si>
    <t>DLÁŽDĚNÉ KRYTY Z DROBNÝCH KOSTEK DO LOŽE Z KAMENIVA</t>
  </si>
  <si>
    <t xml:space="preserve">Poznámka k položce:_x000d_
103=103,000 [A]_x000d_
Položka zahrnuje:   - dodání dlažebního materiálu v požadované kvalitě, dodání materiálu pro předepsané lože v tloušťce předepsané dokumentací a pro předepsanou výplň spar   - očištění podkladu   - uložení dlažby dle předepsaného technologického předpisu včetně předepsané podkladní vrstvy a předepsané výplně spar   - zřízení vrstvy bez rozlišení šířky, pokládání vrstvy po etapách    - úpravu napojení, ukončení podél obrubníků, dilatačních zařízení, odvodňovacích proužků, odvodňovačů, vpustí, šachet a pod., nestanoví-li zadávací dokumentace jinak   Položka nezahrnuje:   - postřiky, nátěry   - těsnění podél obrubníků, dilatačních zařízení, odvodňovacích proužků, odvodňovačů, vpustí, šachet a pod.</t>
  </si>
  <si>
    <t>Ostatní konstrukce a práce</t>
  </si>
  <si>
    <t>91743</t>
  </si>
  <si>
    <t>CHODNÍKOVÉ OBRUBY Z KAMENNÝCH KRAJNÍKŮ</t>
  </si>
  <si>
    <t xml:space="preserve">Poznámka k položce:_x000d_
Předpoklad použití 90% vybouraných krajníků viz z pol. č. 11354.  Předpoklad, že se 10% vybouraných krajníků znehodnotí demoláží (nutné odvést na skládku viz pol.č. 11354)_x000d_
(58+10+42)-(73*0,9)=44,300 [A]_x000d_
Položka zahrnuje:   - dodání a pokládku kamenných krajníků o rozměrech předepsaných zadávací dokumentací   - betonové lože i boční betonovou opěrku   Položka nezahrnuje:   - x</t>
  </si>
  <si>
    <t>919112</t>
  </si>
  <si>
    <t>ŘEZÁNÍ ASFALTOVÉHO KRYTU VOZOVEK TL DO 100MM</t>
  </si>
  <si>
    <t>Poznámka k položce:_x000d_
v místě napojení na stávající vozovku_x000d_
58=58,000 [A]_x000d_
položka zahrnuje řezání vozovkové vrstvy v předepsané tloušťce, včetně spotřeby vody</t>
  </si>
  <si>
    <t>SO 12 - Úprava ploch</t>
  </si>
  <si>
    <t>12.1. - Zpevněné plochy a mobiliář</t>
  </si>
  <si>
    <t xml:space="preserve">    5 - Komunikace pozemní</t>
  </si>
  <si>
    <t>1757596853</t>
  </si>
  <si>
    <t>-202496287</t>
  </si>
  <si>
    <t>121151123</t>
  </si>
  <si>
    <t>Sejmutí ornice strojně při souvislé ploše přes 500 m2, tl. vrstvy do 200 mm</t>
  </si>
  <si>
    <t>-1609458069</t>
  </si>
  <si>
    <t>https://podminky.urs.cz/item/CS_URS_2025_02/121151123</t>
  </si>
  <si>
    <t>"dle C3" 1381,5</t>
  </si>
  <si>
    <t>-1804493892</t>
  </si>
  <si>
    <t>"dle C3" 1381,5*0,2</t>
  </si>
  <si>
    <t>-1563620288</t>
  </si>
  <si>
    <t>-1469407699</t>
  </si>
  <si>
    <t>62762615</t>
  </si>
  <si>
    <t>"ornice" 1381,5*0,2</t>
  </si>
  <si>
    <t>"zemina" 276,3</t>
  </si>
  <si>
    <t>537916297</t>
  </si>
  <si>
    <t>552,6*1,7 'Přepočtené koeficientem množství</t>
  </si>
  <si>
    <t>1503826853</t>
  </si>
  <si>
    <t>392918498</t>
  </si>
  <si>
    <t>1381,5</t>
  </si>
  <si>
    <t>-707277659</t>
  </si>
  <si>
    <t>0,2*0,54*130,0</t>
  </si>
  <si>
    <t>0,3*0,367*130,0</t>
  </si>
  <si>
    <t>0,3*1,017*130,0</t>
  </si>
  <si>
    <t>176215158</t>
  </si>
  <si>
    <t>dle D.3.4.4</t>
  </si>
  <si>
    <t>3900*0,001</t>
  </si>
  <si>
    <t>-1727700112</t>
  </si>
  <si>
    <t>(1,35+1,35)*130,0</t>
  </si>
  <si>
    <t>745156571</t>
  </si>
  <si>
    <t>Komunikace pozemní</t>
  </si>
  <si>
    <t>564211111</t>
  </si>
  <si>
    <t>Podklad nebo podsyp ze štěrkopísku ŠP s rozprostřením, vlhčením a zhutněním plochy přes 100 m2, po zhutnění tl. 50 mm</t>
  </si>
  <si>
    <t>-637568652</t>
  </si>
  <si>
    <t>https://podminky.urs.cz/item/CS_URS_2025_02/564211111</t>
  </si>
  <si>
    <t>564710013</t>
  </si>
  <si>
    <t>Podklad nebo kryt z kameniva hrubého drceného vel. 8-16 mm s rozprostřením a zhutněním plochy přes 100 m2, po zhutnění tl. 70 mm</t>
  </si>
  <si>
    <t>571769514</t>
  </si>
  <si>
    <t>https://podminky.urs.cz/item/CS_URS_2025_02/564710013</t>
  </si>
  <si>
    <t>564740112</t>
  </si>
  <si>
    <t>Podklad nebo kryt z kameniva hrubého drceného vel. 16-32 mm s rozprostřením a zhutněním plochy přes 100 m2, po zhutnění tl. 130 mm</t>
  </si>
  <si>
    <t>34718143</t>
  </si>
  <si>
    <t>https://podminky.urs.cz/item/CS_URS_2025_02/564740112</t>
  </si>
  <si>
    <t>591211111</t>
  </si>
  <si>
    <t>Kladení dlažby z kostek s provedením lože do tl. 50 mm, s vyplněním spár, s dvojím beraněním a se smetením přebytečného materiálu na krajnici drobných z kamene, do lože z kameniva</t>
  </si>
  <si>
    <t>1895468107</t>
  </si>
  <si>
    <t>https://podminky.urs.cz/item/CS_URS_2025_02/591211111</t>
  </si>
  <si>
    <t>58381012</t>
  </si>
  <si>
    <t>kostka řezanoštípaná dlažební žula 8x8x8cm</t>
  </si>
  <si>
    <t>1706755224</t>
  </si>
  <si>
    <t>1381,5*1,02 'Přepočtené koeficientem množství</t>
  </si>
  <si>
    <t>9360010R</t>
  </si>
  <si>
    <t>Montáž prvků městské a zahradní architektury hmotnosti přes 1,5 t</t>
  </si>
  <si>
    <t>-259768770</t>
  </si>
  <si>
    <t>K1 - balvan</t>
  </si>
  <si>
    <t>664526133</t>
  </si>
  <si>
    <t>936124111</t>
  </si>
  <si>
    <t>Montáž lavičky parkové stabilní bez zabetonování noh s udusáním sypaniny</t>
  </si>
  <si>
    <t>1094924349</t>
  </si>
  <si>
    <t>https://podminky.urs.cz/item/CS_URS_2025_02/936124111</t>
  </si>
  <si>
    <t>M1 - lavice dřevěná krátká 450x600x900 mm</t>
  </si>
  <si>
    <t>1593101985</t>
  </si>
  <si>
    <t>M2 - lavice dřevěná 350x350x3000 mm</t>
  </si>
  <si>
    <t>67634653</t>
  </si>
  <si>
    <t>936174311</t>
  </si>
  <si>
    <t>Montáž stojanu na kola přichyceného kotevními šrouby 5 kol</t>
  </si>
  <si>
    <t>1616555599</t>
  </si>
  <si>
    <t>https://podminky.urs.cz/item/CS_URS_2025_02/936174311</t>
  </si>
  <si>
    <t>M3 - stojan na kola</t>
  </si>
  <si>
    <t>-215014001</t>
  </si>
  <si>
    <t>9-R001</t>
  </si>
  <si>
    <t xml:space="preserve">Demontáž stávajícího stanu a podlahy, vč. likvidace odpadu dle platných norem </t>
  </si>
  <si>
    <t>915745715</t>
  </si>
  <si>
    <t>Poznámka k položce:_x000d_
stan o rozměrech 27,0 x 17,0 m_x000d_
výška 5,5 m_x000d_
 Jedná se o rámovou ocelovou konstrukci s 6 příčnými rámy překrytou plachtou _x000d_
Podlaha - prkna</t>
  </si>
  <si>
    <t>998223011</t>
  </si>
  <si>
    <t>Přesun hmot pro pozemní komunikace s krytem dlážděným dopravní vzdálenost do 200 m jakékoliv délky objektu</t>
  </si>
  <si>
    <t>-1183644945</t>
  </si>
  <si>
    <t>https://podminky.urs.cz/item/CS_URS_2025_02/998223011</t>
  </si>
  <si>
    <t>998223092</t>
  </si>
  <si>
    <t>Přesun hmot pro pozemní komunikace s krytem dlážděným Příplatek k ceně za zvětšený přesun přes vymezenou vodorovnou dopravní vzdálenost do 2000 m</t>
  </si>
  <si>
    <t>-2079627869</t>
  </si>
  <si>
    <t>https://podminky.urs.cz/item/CS_URS_2025_02/998223092</t>
  </si>
  <si>
    <t>12.2. - Workoutové a dětské hřiště</t>
  </si>
  <si>
    <t>269328129</t>
  </si>
  <si>
    <t>1834073507</t>
  </si>
  <si>
    <t>121151113</t>
  </si>
  <si>
    <t>Sejmutí ornice strojně při souvislé ploše přes 100 do 500 m2, tl. vrstvy do 200 mm</t>
  </si>
  <si>
    <t>845507974</t>
  </si>
  <si>
    <t>https://podminky.urs.cz/item/CS_URS_2025_02/121151113</t>
  </si>
  <si>
    <t>"dět.hřiště" 80,4</t>
  </si>
  <si>
    <t>"work.hřiště" 81,8</t>
  </si>
  <si>
    <t>122251102</t>
  </si>
  <si>
    <t>Odkopávky a prokopávky nezapažené strojně v hornině třídy těžitelnosti I skupiny 3 přes 20 do 50 m3</t>
  </si>
  <si>
    <t>379961223</t>
  </si>
  <si>
    <t>https://podminky.urs.cz/item/CS_URS_2025_02/122251102</t>
  </si>
  <si>
    <t>"dět.hřiště" 80,4*0,2</t>
  </si>
  <si>
    <t>"work.hřiště" 81,8*0,1</t>
  </si>
  <si>
    <t>1968099996</t>
  </si>
  <si>
    <t>-198068469</t>
  </si>
  <si>
    <t>293916553</t>
  </si>
  <si>
    <t>"ornice" 162,2*0,2</t>
  </si>
  <si>
    <t>"zemina" 24,26</t>
  </si>
  <si>
    <t>1914810613</t>
  </si>
  <si>
    <t>56,7*1,7 'Přepočtené koeficientem množství</t>
  </si>
  <si>
    <t>530468190</t>
  </si>
  <si>
    <t>182594636</t>
  </si>
  <si>
    <t>213141111</t>
  </si>
  <si>
    <t>Zřízení vrstvy z geotextilie filtrační, separační, odvodňovací, ochranné, výztužné nebo protierozní v rovině nebo ve sklonu do 1:5, šířky do 3 m</t>
  </si>
  <si>
    <t>-1573408394</t>
  </si>
  <si>
    <t>https://podminky.urs.cz/item/CS_URS_2025_02/213141111</t>
  </si>
  <si>
    <t>69311088</t>
  </si>
  <si>
    <t>geotextilie netkaná separační, ochranná, filtrační, drenážní PES 500g/m2</t>
  </si>
  <si>
    <t>878209085</t>
  </si>
  <si>
    <t>80,4*1,1845 'Přepočtené koeficientem množství</t>
  </si>
  <si>
    <t>564752111</t>
  </si>
  <si>
    <t>Podklad nebo kryt z vibrovaného štěrku VŠ s rozprostřením, vlhčením a zhutněním, po zhutnění tl. 150 mm</t>
  </si>
  <si>
    <t>1665037868</t>
  </si>
  <si>
    <t>https://podminky.urs.cz/item/CS_URS_2025_02/564752111</t>
  </si>
  <si>
    <t>56493041R</t>
  </si>
  <si>
    <t>Podklad nebo podsyp z asfaltu s rozprostřením a zhutněním plochy jednotlivě do 100 m2, po zhutnění tl. 100 mm</t>
  </si>
  <si>
    <t>579139260</t>
  </si>
  <si>
    <t>579221211R</t>
  </si>
  <si>
    <t>Finální EPDM vrstva - tl.10 mm</t>
  </si>
  <si>
    <t>-1048350475</t>
  </si>
  <si>
    <t>589211111R</t>
  </si>
  <si>
    <t>Elastická podložka - SBR granulátu tl. 40 mm</t>
  </si>
  <si>
    <t>-301248805</t>
  </si>
  <si>
    <t>93600912R</t>
  </si>
  <si>
    <t>Bezpečnostní dopadová plocha na dětském hřišti tloušťky 40 cm z dřevní štěpky</t>
  </si>
  <si>
    <t>2119027885</t>
  </si>
  <si>
    <t xml:space="preserve">D+M Workoutový posilovací stroj do exteriéru pro posilovaní: Butterfly </t>
  </si>
  <si>
    <t>1256110441</t>
  </si>
  <si>
    <t>Poznámka k položce:_x000d_
vč.základů a kotvení</t>
  </si>
  <si>
    <t>9-R002</t>
  </si>
  <si>
    <t>D+M Workoutový posilovací stroj do exteriéru pro posilovaní: Bench Press</t>
  </si>
  <si>
    <t>1130504033</t>
  </si>
  <si>
    <t>9-R003</t>
  </si>
  <si>
    <t>D+M Workoutový posilovací stroj do exteriéru pro posilovaní: Biceps Curl</t>
  </si>
  <si>
    <t>1210704084</t>
  </si>
  <si>
    <t>9-R004</t>
  </si>
  <si>
    <t>D+M Workoutový posilovací stroj do exteriéru pro posilovaní: Squat</t>
  </si>
  <si>
    <t>-341548562</t>
  </si>
  <si>
    <t>9-R005</t>
  </si>
  <si>
    <t>D+M Workoutový posilovací stroj do exteriéru pro posilovaní: Legs Curl</t>
  </si>
  <si>
    <t>-725181215</t>
  </si>
  <si>
    <t>9-R006</t>
  </si>
  <si>
    <t>D+M Workoutový posilovací stroj do exteriéru pro posilovaní: Deadlift</t>
  </si>
  <si>
    <t>-1099346769</t>
  </si>
  <si>
    <t>9-R007</t>
  </si>
  <si>
    <t>D+M Workoutový posilovací stroj do exteriéru pro posilovaní: Lateral Pull</t>
  </si>
  <si>
    <t>2107324824</t>
  </si>
  <si>
    <t>9-R008</t>
  </si>
  <si>
    <t>D+M Workoutový posilovací stroj do exteriéru pro posilovaní: Diverging Pull Down</t>
  </si>
  <si>
    <t>999430710</t>
  </si>
  <si>
    <t>9-R009</t>
  </si>
  <si>
    <t>D+M DVOJHOUPAČKA</t>
  </si>
  <si>
    <t>-1954214303</t>
  </si>
  <si>
    <t>Poznámka k položce:_x000d_
vč.základů a kotvení_x000d_
Tvořena dřevěnou konstrukcí, na které jsou pomocí lan zavěny dva sedáky. Jeden ze sedáků je vybaven opěrkou a je určen pro děti nižšího věku.</t>
  </si>
  <si>
    <t>9-R010</t>
  </si>
  <si>
    <t>D+M VĚŽ</t>
  </si>
  <si>
    <t>-314943125</t>
  </si>
  <si>
    <t>Poznámka k položce:_x000d_
vč.základů a kotvení_x000d_
Tvořena dřevenou konstrukcí. Hlavním způsobem zdolání převýšení je lezecká stěna. Prvek může být doplněn o další varinaty (síť/žebřík/...). Dále obsahuje sklauzavku.</t>
  </si>
  <si>
    <t>9-R011</t>
  </si>
  <si>
    <t>D+M TRAMPOLÍNA</t>
  </si>
  <si>
    <t>-1137670129</t>
  </si>
  <si>
    <t>Poznámka k položce:_x000d_
vč.základů a kotvení_x000d_
Jedná se o prvek zapuštěný do země. Obsahuje pryžový okraj pro tlumení nárazu a skyrtý pružinový systém.</t>
  </si>
  <si>
    <t>998231311</t>
  </si>
  <si>
    <t>Přesun hmot pro sadovnické a krajinářské úpravy strojně dopravní vzdálenost do 5000 m</t>
  </si>
  <si>
    <t>-533583687</t>
  </si>
  <si>
    <t>https://podminky.urs.cz/item/CS_URS_2025_02/998231311</t>
  </si>
  <si>
    <t>12.3. - Úprava zeleně</t>
  </si>
  <si>
    <t>112151013</t>
  </si>
  <si>
    <t>Pokácení stromu volné v celku s odřezáním kmene a s odvětvením průměru kmene přes 300 do 400 mm</t>
  </si>
  <si>
    <t>-1496319169</t>
  </si>
  <si>
    <t>https://podminky.urs.cz/item/CS_URS_2025_02/112151013</t>
  </si>
  <si>
    <t>"139,141" 2</t>
  </si>
  <si>
    <t>112151014</t>
  </si>
  <si>
    <t>Pokácení stromu volné v celku s odřezáním kmene a s odvětvením průměru kmene přes 400 do 500 mm</t>
  </si>
  <si>
    <t>1985345681</t>
  </si>
  <si>
    <t>https://podminky.urs.cz/item/CS_URS_2025_02/112151014</t>
  </si>
  <si>
    <t>"137,140" 2</t>
  </si>
  <si>
    <t>112151351</t>
  </si>
  <si>
    <t>Pokácení stromu postupné se spouštěním částí kmene a koruny o průměru na řezné ploše pařezu přes 100 do 200 mm</t>
  </si>
  <si>
    <t>60045645</t>
  </si>
  <si>
    <t>https://podminky.urs.cz/item/CS_URS_2025_02/112151351</t>
  </si>
  <si>
    <t>"477" 1</t>
  </si>
  <si>
    <t>112155115</t>
  </si>
  <si>
    <t>Štěpkování s naložením na dopravní prostředek a odvozem do 20 km stromků a větví v zapojeném porostu, průměru kmene do 300 mm</t>
  </si>
  <si>
    <t>1065699955</t>
  </si>
  <si>
    <t>https://podminky.urs.cz/item/CS_URS_2025_02/112155115</t>
  </si>
  <si>
    <t>112155215</t>
  </si>
  <si>
    <t>Štěpkování s naložením na dopravní prostředek a odvozem do 20 km stromků a větví solitérů, průměru kmene do 300 mm</t>
  </si>
  <si>
    <t>-1834609898</t>
  </si>
  <si>
    <t>https://podminky.urs.cz/item/CS_URS_2025_02/112155215</t>
  </si>
  <si>
    <t>112155221</t>
  </si>
  <si>
    <t>Štěpkování s naložením na dopravní prostředek a odvozem do 20 km stromků a větví solitérů, průměru kmene přes 300 do 500 mm</t>
  </si>
  <si>
    <t>1571377473</t>
  </si>
  <si>
    <t>https://podminky.urs.cz/item/CS_URS_2025_02/112155221</t>
  </si>
  <si>
    <t>112251211</t>
  </si>
  <si>
    <t>Odstranění pařezu odfrézováním nebo odvrtáním hloubky do 200 mm v rovině nebo na svahu do 1:5</t>
  </si>
  <si>
    <t>1600312917</t>
  </si>
  <si>
    <t>https://podminky.urs.cz/item/CS_URS_2025_02/112251211</t>
  </si>
  <si>
    <t>"137" 3,14*0,22*0,22</t>
  </si>
  <si>
    <t>"139" 3,14*0,19*0,19</t>
  </si>
  <si>
    <t>"140" 3,14*0,205*0,205</t>
  </si>
  <si>
    <t>"141" 3,14*0,155*0,155</t>
  </si>
  <si>
    <t>"477" 3,14*0,3*0,3</t>
  </si>
  <si>
    <t>119005153</t>
  </si>
  <si>
    <t>Vytyčení výsadeb s rozmístěním rostlin dle projektové dokumentace solitérních přes 10 do 50 kusů</t>
  </si>
  <si>
    <t>-1527673216</t>
  </si>
  <si>
    <t>https://podminky.urs.cz/item/CS_URS_2025_02/119005153</t>
  </si>
  <si>
    <t>122911111</t>
  </si>
  <si>
    <t>Odstranění vyfrézované dřevní hmoty hloubky do 200 mm v rovině nebo na svahu do 1:5</t>
  </si>
  <si>
    <t>1096624311</t>
  </si>
  <si>
    <t>https://podminky.urs.cz/item/CS_URS_2025_02/122911111</t>
  </si>
  <si>
    <t>171203111</t>
  </si>
  <si>
    <t>Uložení výkopku bez zhutnění s hrubým rozhrnutím v rovině nebo na svahu do 1:5</t>
  </si>
  <si>
    <t>-34732194</t>
  </si>
  <si>
    <t>https://podminky.urs.cz/item/CS_URS_2025_02/171203111</t>
  </si>
  <si>
    <t>27*1,1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</si>
  <si>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</si>
  <si>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</si>
  <si>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-1687543706</t>
  </si>
  <si>
    <t>https://podminky.urs.cz/item/CS_URS_2025_02/181111111</t>
  </si>
  <si>
    <t>181411131</t>
  </si>
  <si>
    <t>Založení trávníku na půdě předem připravené plochy do 1000 m2 výsevem včetně utažení parkového v rovině nebo na svahu do 1:5</t>
  </si>
  <si>
    <t>1039171281</t>
  </si>
  <si>
    <t>https://podminky.urs.cz/item/CS_URS_2025_02/181411131</t>
  </si>
  <si>
    <t>00572410</t>
  </si>
  <si>
    <t>osivo směs travní parková</t>
  </si>
  <si>
    <t>1558544865</t>
  </si>
  <si>
    <t>1500*0,02 'Přepočtené koeficientem množství</t>
  </si>
  <si>
    <t>183151115</t>
  </si>
  <si>
    <t>Hloubení jam pro výsadbu dřevin strojně v rovině nebo ve svahu do 1:5, objem přes 0,70 do 1,10 m3</t>
  </si>
  <si>
    <t>968637989</t>
  </si>
  <si>
    <t>https://podminky.urs.cz/item/CS_URS_2025_02/183151115</t>
  </si>
  <si>
    <t>183911133</t>
  </si>
  <si>
    <t>Dendrologický průzkum stromu prováděný ze země s počtem kontrolovaných jedinců přes 10 stromů</t>
  </si>
  <si>
    <t>816350203</t>
  </si>
  <si>
    <t>https://podminky.urs.cz/item/CS_URS_2025_02/183911133</t>
  </si>
  <si>
    <t>184102115</t>
  </si>
  <si>
    <t>Výsadba dřeviny s balem do předem vyhloubené jamky se zalitím v rovině nebo na svahu do 1:5, při průměru balu přes 500 do 600 mm</t>
  </si>
  <si>
    <t>-40328462</t>
  </si>
  <si>
    <t>https://podminky.urs.cz/item/CS_URS_2025_02/184102115</t>
  </si>
  <si>
    <t>javor babyka 'NANUM' /acer campestre 'NANUM'/ pr.12/14</t>
  </si>
  <si>
    <t>2067212754</t>
  </si>
  <si>
    <t>Poznámka k položce:_x000d_
čs. 1,14_x000d_
čs. 15</t>
  </si>
  <si>
    <t xml:space="preserve">jinan dvoulaločný /ginkgo biloba/ pr.12/14 </t>
  </si>
  <si>
    <t>2042210953</t>
  </si>
  <si>
    <t>Poznámka k položce:_x000d_
čs. 2_x000d_
čs. 3,4</t>
  </si>
  <si>
    <t xml:space="preserve">jeřáb ptačí /sorbus aucuparia/  pr.10/12</t>
  </si>
  <si>
    <t>1046066881</t>
  </si>
  <si>
    <t>Poznámka k položce:_x000d_
čs. 5,6</t>
  </si>
  <si>
    <t xml:space="preserve">jilm 'DODOENS ' /ulmus 'DODOENS'/  pr.12/14</t>
  </si>
  <si>
    <t>-1636198445</t>
  </si>
  <si>
    <t>Poznámka k položce:_x000d_
čs. 7,8</t>
  </si>
  <si>
    <t>bříza bělokorá /betula pendula/ 10/12</t>
  </si>
  <si>
    <t>-1746213017</t>
  </si>
  <si>
    <t>Poznámka k položce:_x000d_
čs 9</t>
  </si>
  <si>
    <t xml:space="preserve">dub bahenní /quercus frainetto/ př.12/14 </t>
  </si>
  <si>
    <t>2029083582</t>
  </si>
  <si>
    <t>Poznámka k položce:_x000d_
čs. 10,11</t>
  </si>
  <si>
    <t xml:space="preserve">lapina jasanolistá /pterocarya fraxinifolia/  pr.12/14 </t>
  </si>
  <si>
    <t>1604194983</t>
  </si>
  <si>
    <t>Poznámka k položce:_x000d_
čs. 12,13_x000d_
čs. 16</t>
  </si>
  <si>
    <t xml:space="preserve">tisovec dvouřadý /taxodium distichum/ pr.12/14 </t>
  </si>
  <si>
    <t>142708806</t>
  </si>
  <si>
    <t>Poznámka k položce:_x000d_
čs. 17,18_x000d_
čs. 19,20,23</t>
  </si>
  <si>
    <t>dřezovec trojtrnný 'SUNBURST' /gleditsia triacanthos 'SUNBURST'/ pr.12/14</t>
  </si>
  <si>
    <t>878792183</t>
  </si>
  <si>
    <t>Poznámka k položce:_x000d_
čs. 21,22</t>
  </si>
  <si>
    <t xml:space="preserve">vrba bílá 'TRISTIS' /vrba bílá 'TRISTIS'/ pr.12/14 </t>
  </si>
  <si>
    <t>319614448</t>
  </si>
  <si>
    <t>Poznámka k položce:_x000d_
čs. 24,26</t>
  </si>
  <si>
    <t>vrba košíkářská /salix viminalis/ vel. min. 50cm</t>
  </si>
  <si>
    <t>387635344</t>
  </si>
  <si>
    <t>Poznámka k položce:_x000d_
čs. 25,27</t>
  </si>
  <si>
    <t>184215132</t>
  </si>
  <si>
    <t>Ukotvení dřeviny kůly v rovině nebo na svahu do 1:5 třemi kůly, délky přes 1 do 2 m</t>
  </si>
  <si>
    <t>1603813072</t>
  </si>
  <si>
    <t>https://podminky.urs.cz/item/CS_URS_2025_02/184215132</t>
  </si>
  <si>
    <t>60591253</t>
  </si>
  <si>
    <t>kůl vyvazovací dřevěný impregnovaný D 8cm dl 2m</t>
  </si>
  <si>
    <t>709403618</t>
  </si>
  <si>
    <t>27*3 'Přepočtené koeficientem množství</t>
  </si>
  <si>
    <t>184215413</t>
  </si>
  <si>
    <t>Zhotovení závlahové mísy u solitérních dřevin v rovině nebo na svahu do 1:5, o průměru mísy přes 1 m</t>
  </si>
  <si>
    <t>106375450</t>
  </si>
  <si>
    <t>https://podminky.urs.cz/item/CS_URS_2025_02/184215413</t>
  </si>
  <si>
    <t>10364101</t>
  </si>
  <si>
    <t>zemina pro terénní úpravy - ornice</t>
  </si>
  <si>
    <t>1224478499</t>
  </si>
  <si>
    <t>27*0,005 'Přepočtené koeficientem množství</t>
  </si>
  <si>
    <t>184801121</t>
  </si>
  <si>
    <t>Ošetření vysazených dřevin solitérních v rovině nebo na svahu do 1:5</t>
  </si>
  <si>
    <t>271234924</t>
  </si>
  <si>
    <t>https://podminky.urs.cz/item/CS_URS_2025_02/184801121</t>
  </si>
  <si>
    <t>184806153</t>
  </si>
  <si>
    <t>Řez stromů, keřů nebo růží průklestem keřů netrnitých, o průměru koruny přes 3 do 5 m</t>
  </si>
  <si>
    <t>-1638404931</t>
  </si>
  <si>
    <t>https://podminky.urs.cz/item/CS_URS_2025_02/184806153</t>
  </si>
  <si>
    <t>"303,307,308,457,479" 5</t>
  </si>
  <si>
    <t>184806163</t>
  </si>
  <si>
    <t>Řez stromů, keřů nebo růží průklestem keřů trnitých, o průměru koruny přes 3 do 5 m</t>
  </si>
  <si>
    <t>-704714057</t>
  </si>
  <si>
    <t>https://podminky.urs.cz/item/CS_URS_2025_02/184806163</t>
  </si>
  <si>
    <t>"455" 1</t>
  </si>
  <si>
    <t>184813162</t>
  </si>
  <si>
    <t>Zřízení ochranného nátěru kmene stromu do výšky 1 m, obvodu kmene přes 180 do 250 mm</t>
  </si>
  <si>
    <t>-559269637</t>
  </si>
  <si>
    <t>https://podminky.urs.cz/item/CS_URS_2025_02/184813162</t>
  </si>
  <si>
    <t>Materiál.11</t>
  </si>
  <si>
    <t>Speciální ochranný nátěr proti poškození kůry mrazem/ sluncem - základový</t>
  </si>
  <si>
    <t>400298973</t>
  </si>
  <si>
    <t>Poznámka k položce:_x000d_
300 g /kmen</t>
  </si>
  <si>
    <t>27*0,3</t>
  </si>
  <si>
    <t>Materiál.12</t>
  </si>
  <si>
    <t>Speciální ochranný nátěr proti poškození kůry mrazem/ sluncem - vrchní</t>
  </si>
  <si>
    <t>-841413366</t>
  </si>
  <si>
    <t>184813163</t>
  </si>
  <si>
    <t>Zřízení ochranného nátěru kmene stromu do výšky 1 m, obvodu kmene přes 250 mm</t>
  </si>
  <si>
    <t>951328129</t>
  </si>
  <si>
    <t>https://podminky.urs.cz/item/CS_URS_2025_02/184813163</t>
  </si>
  <si>
    <t>58534713R</t>
  </si>
  <si>
    <t xml:space="preserve">nátěr proti korní spále a okusu </t>
  </si>
  <si>
    <t>710153468</t>
  </si>
  <si>
    <t>27*0,45</t>
  </si>
  <si>
    <t>184813511</t>
  </si>
  <si>
    <t>Chemické odplevelení půdy před založením kultury, trávníku nebo zpevněných ploch ručně o jakékoli výměře postřikem na široko v rovině nebo na svahu do 1:5</t>
  </si>
  <si>
    <t>-713306085</t>
  </si>
  <si>
    <t>https://podminky.urs.cz/item/CS_URS_2025_02/184813511</t>
  </si>
  <si>
    <t>184816111</t>
  </si>
  <si>
    <t>Hnojení sazenic průmyslovými hnojivy v množství do 0,25 kg k jedné sazenici</t>
  </si>
  <si>
    <t>-243573998</t>
  </si>
  <si>
    <t>https://podminky.urs.cz/item/CS_URS_2025_02/184816111</t>
  </si>
  <si>
    <t>25191155</t>
  </si>
  <si>
    <t>hnojivo průmyslové</t>
  </si>
  <si>
    <t>1120480818</t>
  </si>
  <si>
    <t>27*0,25 'Přepočtené koeficientem množství</t>
  </si>
  <si>
    <t>184818312</t>
  </si>
  <si>
    <t>Instalace bezpečnostních vazeb pro zajištění koruny stromu dynamická přes 1 do 3 lan</t>
  </si>
  <si>
    <t>-568847574</t>
  </si>
  <si>
    <t>https://podminky.urs.cz/item/CS_URS_2025_02/184818312</t>
  </si>
  <si>
    <t>"255,458,595" 3</t>
  </si>
  <si>
    <t>67543204</t>
  </si>
  <si>
    <t>vazba stromu bezpečnostní dynamická nosnost lana 4t</t>
  </si>
  <si>
    <t>sada</t>
  </si>
  <si>
    <t>-1301326707</t>
  </si>
  <si>
    <t>184851513</t>
  </si>
  <si>
    <t>Řez stromů tvarovací hlavový s opakovaným intervalem řezu do 2 let výšky nasazení hlavy přes 6 m</t>
  </si>
  <si>
    <t>1351138082</t>
  </si>
  <si>
    <t>https://podminky.urs.cz/item/CS_URS_2025_02/184851513</t>
  </si>
  <si>
    <t>"311,469,470,474,480,481,483,583,597,598" 10</t>
  </si>
  <si>
    <t>184852133</t>
  </si>
  <si>
    <t>Řez stromů prováděný lezeckou technikou bezpečnostní (S-RB), plocha koruny stromu do 30 m2</t>
  </si>
  <si>
    <t>780607357</t>
  </si>
  <si>
    <t>https://podminky.urs.cz/item/CS_URS_2025_02/184852133</t>
  </si>
  <si>
    <t>"582" 1</t>
  </si>
  <si>
    <t>184852233</t>
  </si>
  <si>
    <t>Řez stromů prováděný lezeckou technikou zdravotní (S-RZ), plocha koruny stromu do 30 m2</t>
  </si>
  <si>
    <t>-1636345264</t>
  </si>
  <si>
    <t>https://podminky.urs.cz/item/CS_URS_2025_02/184852233</t>
  </si>
  <si>
    <t>"304,309,315,453,594" 5</t>
  </si>
  <si>
    <t>184852234</t>
  </si>
  <si>
    <t>Řez stromů prováděný lezeckou technikou zdravotní (S-RZ), plocha koruny stromu přes 30 do 60 m2</t>
  </si>
  <si>
    <t>777027364</t>
  </si>
  <si>
    <t>https://podminky.urs.cz/item/CS_URS_2025_02/184852234</t>
  </si>
  <si>
    <t>"566" 1</t>
  </si>
  <si>
    <t>184852235</t>
  </si>
  <si>
    <t>Řez stromů prováděný lezeckou technikou zdravotní (S-RZ), plocha koruny stromu přes 60 do 90 m2</t>
  </si>
  <si>
    <t>-1109936564</t>
  </si>
  <si>
    <t>https://podminky.urs.cz/item/CS_URS_2025_02/184852235</t>
  </si>
  <si>
    <t>"312,456,494" 3</t>
  </si>
  <si>
    <t>184852238</t>
  </si>
  <si>
    <t>Řez stromů prováděný lezeckou technikou zdravotní (S-RZ), plocha koruny stromu přes 150 do 180 m2</t>
  </si>
  <si>
    <t>279776275</t>
  </si>
  <si>
    <t>https://podminky.urs.cz/item/CS_URS_2025_02/184852238</t>
  </si>
  <si>
    <t>"310" 1</t>
  </si>
  <si>
    <t>184852239</t>
  </si>
  <si>
    <t>Řez stromů prováděný lezeckou technikou zdravotní (S-RZ), plocha koruny stromu přes 180 do 210 m2</t>
  </si>
  <si>
    <t>1966422039</t>
  </si>
  <si>
    <t>https://podminky.urs.cz/item/CS_URS_2025_02/184852239</t>
  </si>
  <si>
    <t>"580" 1</t>
  </si>
  <si>
    <t>184852241</t>
  </si>
  <si>
    <t>Řez stromů prováděný lezeckou technikou zdravotní (S-RZ), plocha koruny stromu přes 210 do 240 m2</t>
  </si>
  <si>
    <t>905422250</t>
  </si>
  <si>
    <t>https://podminky.urs.cz/item/CS_URS_2025_02/184852241</t>
  </si>
  <si>
    <t>"591" 1</t>
  </si>
  <si>
    <t>184852244</t>
  </si>
  <si>
    <t>Řez stromů prováděný lezeckou technikou zdravotní (S-RZ), plocha koruny stromu přes 300 do 330 m2</t>
  </si>
  <si>
    <t>-1775256005</t>
  </si>
  <si>
    <t>https://podminky.urs.cz/item/CS_URS_2025_02/184852244</t>
  </si>
  <si>
    <t>"472" 1</t>
  </si>
  <si>
    <t>184852321</t>
  </si>
  <si>
    <t>Řez stromů prováděný lezeckou technikou výchovný (S-RV) špičáky a keřové stromy, výšky do 4 m</t>
  </si>
  <si>
    <t>-82906735</t>
  </si>
  <si>
    <t>https://podminky.urs.cz/item/CS_URS_2025_02/184852321</t>
  </si>
  <si>
    <t>"249,305,306,468,471,473,475,476,478,482" 10</t>
  </si>
  <si>
    <t>184852441</t>
  </si>
  <si>
    <t>Řez stromů prováděný lezeckou technikou redukční obvodový (S-RO), plocha koruny stromu přes 210 do 240 m2</t>
  </si>
  <si>
    <t>-1310683778</t>
  </si>
  <si>
    <t>https://podminky.urs.cz/item/CS_URS_2025_02/184852441</t>
  </si>
  <si>
    <t>184852444</t>
  </si>
  <si>
    <t>Řez stromů prováděný lezeckou technikou redukční obvodový (S-RO), plocha koruny stromu přes 300 do 330 m2</t>
  </si>
  <si>
    <t>1271590143</t>
  </si>
  <si>
    <t>https://podminky.urs.cz/item/CS_URS_2025_02/184852444</t>
  </si>
  <si>
    <t>"466,472" 2</t>
  </si>
  <si>
    <t>184852449</t>
  </si>
  <si>
    <t>Řez stromů prováděný lezeckou technikou redukční obvodový (S-RO), plocha koruny stromu přes 450 do 480 m2</t>
  </si>
  <si>
    <t>-2096265944</t>
  </si>
  <si>
    <t>https://podminky.urs.cz/item/CS_URS_2025_02/184852449</t>
  </si>
  <si>
    <t>"464" 1</t>
  </si>
  <si>
    <t>184911421</t>
  </si>
  <si>
    <t>Mulčování vysazených rostlin mulčovací kůrou, tl. do 100 mm v rovině nebo na svahu do 1:5</t>
  </si>
  <si>
    <t>1280889929</t>
  </si>
  <si>
    <t>https://podminky.urs.cz/item/CS_URS_2025_02/184911421</t>
  </si>
  <si>
    <t>27*1,5*1,5</t>
  </si>
  <si>
    <t>10391100</t>
  </si>
  <si>
    <t>kůra mulčovací VL</t>
  </si>
  <si>
    <t>1345199923</t>
  </si>
  <si>
    <t>60,75*0,103 'Přepočtené koeficientem množství</t>
  </si>
  <si>
    <t>185803111</t>
  </si>
  <si>
    <t>Ošetření trávníku jednorázové v rovině nebo na svahu do 1:5</t>
  </si>
  <si>
    <t>-698529045</t>
  </si>
  <si>
    <t>https://podminky.urs.cz/item/CS_URS_2025_02/185803111</t>
  </si>
  <si>
    <t>185804311</t>
  </si>
  <si>
    <t>Zalití rostlin vodou plochy záhonů jednotlivě do 20 m2</t>
  </si>
  <si>
    <t>-634751401</t>
  </si>
  <si>
    <t>https://podminky.urs.cz/item/CS_URS_2025_02/185804311</t>
  </si>
  <si>
    <t>cca 100l/strom</t>
  </si>
  <si>
    <t>100*27*0,001</t>
  </si>
  <si>
    <t>185851121</t>
  </si>
  <si>
    <t>Dovoz vody pro zálivku rostlin na vzdálenost do 1000 m</t>
  </si>
  <si>
    <t>-1827461420</t>
  </si>
  <si>
    <t>https://podminky.urs.cz/item/CS_URS_2025_02/185851121</t>
  </si>
  <si>
    <t>-78218977</t>
  </si>
  <si>
    <t>Úroveň 3:</t>
  </si>
  <si>
    <t>12.3.1 - Navazující rozvojová péče (5 let)</t>
  </si>
  <si>
    <t>-505706395</t>
  </si>
  <si>
    <t>1195230875</t>
  </si>
  <si>
    <t>27*5</t>
  </si>
  <si>
    <t>1827905316</t>
  </si>
  <si>
    <t>135*0,25 'Přepočtené koeficientem množství</t>
  </si>
  <si>
    <t>-679232338</t>
  </si>
  <si>
    <t>27*2</t>
  </si>
  <si>
    <t>184911111</t>
  </si>
  <si>
    <t>Znovuuvázání dřeviny jedním úvazkem ke stávajícímu kůlu</t>
  </si>
  <si>
    <t>1766605626</t>
  </si>
  <si>
    <t>https://podminky.urs.cz/item/CS_URS_2025_02/184911111</t>
  </si>
  <si>
    <t>1122563407</t>
  </si>
  <si>
    <t>doplnění mulče - cca 30% plochy každý rok</t>
  </si>
  <si>
    <t>27*1,5*1,5*0,3*5</t>
  </si>
  <si>
    <t>-331994568</t>
  </si>
  <si>
    <t>91,125*0,103 'Přepočtené koeficientem množství</t>
  </si>
  <si>
    <t>185804213</t>
  </si>
  <si>
    <t>Vypletí v rovině nebo na svahu do 1:5 dřevin solitérních</t>
  </si>
  <si>
    <t>-1566750951</t>
  </si>
  <si>
    <t>https://podminky.urs.cz/item/CS_URS_2025_02/185804213</t>
  </si>
  <si>
    <t>27*1,5*1,5*5</t>
  </si>
  <si>
    <t>1690610937</t>
  </si>
  <si>
    <t>cca 0,08m3/strom/zálivka</t>
  </si>
  <si>
    <t>0,08*27*(8+6+6+6+6+6)</t>
  </si>
  <si>
    <t>-1592682542</t>
  </si>
  <si>
    <t>-937753394</t>
  </si>
  <si>
    <t>VON - Vedlejší a ostatní náklady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</si>
  <si>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</si>
  <si>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</si>
  <si>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</si>
  <si>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 xml:space="preserve">    VRN4 - Inženýrská činnost</t>
  </si>
  <si>
    <t>VRN</t>
  </si>
  <si>
    <t>Vedlejší rozpočtové náklady</t>
  </si>
  <si>
    <t>VRN1</t>
  </si>
  <si>
    <t>Průzkumné, zeměměřičské a projektové práce</t>
  </si>
  <si>
    <t>011114000R</t>
  </si>
  <si>
    <t>Inženýrsko-geologický dozor</t>
  </si>
  <si>
    <t>1024</t>
  </si>
  <si>
    <t>-1959706789</t>
  </si>
  <si>
    <t xml:space="preserve">Poznámka k položce:_x000d_
Z důvodu kontroli kvality základové spáry a její únosnosti  </t>
  </si>
  <si>
    <t>011134000R</t>
  </si>
  <si>
    <t>Hydrogeologický dozor</t>
  </si>
  <si>
    <t>81631777</t>
  </si>
  <si>
    <t>011314000</t>
  </si>
  <si>
    <t>Archeologický dozor</t>
  </si>
  <si>
    <t>-1266692405</t>
  </si>
  <si>
    <t>https://podminky.urs.cz/item/CS_URS_2025_02/011314000</t>
  </si>
  <si>
    <t>012164000</t>
  </si>
  <si>
    <t>Vytyčení a zaměření inženýrských sítí</t>
  </si>
  <si>
    <t>610732415</t>
  </si>
  <si>
    <t>https://podminky.urs.cz/item/CS_URS_2025_02/012164000</t>
  </si>
  <si>
    <t>012234000</t>
  </si>
  <si>
    <t>Vytyčení obvodu všech savebních objektů</t>
  </si>
  <si>
    <t>783754989</t>
  </si>
  <si>
    <t>https://podminky.urs.cz/item/CS_URS_2025_02/012234000</t>
  </si>
  <si>
    <t>012344000R</t>
  </si>
  <si>
    <t xml:space="preserve">Geometrický plán </t>
  </si>
  <si>
    <t>372896696</t>
  </si>
  <si>
    <t>Poznámka k položce:_x000d_
Zpracování geometrického plánu na všechny nové objekty, potvrzení výsledků zeměměřické činnosti příslušným KÚ, včetně zajištění rozhodnutí o dělení pozemků.</t>
  </si>
  <si>
    <t>012444000</t>
  </si>
  <si>
    <t>Geodetické měření skutečného provedení stavby</t>
  </si>
  <si>
    <t>289504939</t>
  </si>
  <si>
    <t>https://podminky.urs.cz/item/CS_URS_2025_02/012444000</t>
  </si>
  <si>
    <t>013254000</t>
  </si>
  <si>
    <t>Dokumentace skutečného provedení stavby</t>
  </si>
  <si>
    <t>-1200881447</t>
  </si>
  <si>
    <t>https://podminky.urs.cz/item/CS_URS_2025_02/013254000</t>
  </si>
  <si>
    <t>013294000R1</t>
  </si>
  <si>
    <t xml:space="preserve">Ostatní dokumentace stavby - výrobní dokumentace - truhlářské konstrukce </t>
  </si>
  <si>
    <t>-282274666</t>
  </si>
  <si>
    <t>013294000R2</t>
  </si>
  <si>
    <t>Ostatní dokumentace stavby - výrobní dokumentace - ocelové konstrukce</t>
  </si>
  <si>
    <t>1835522943</t>
  </si>
  <si>
    <t>VRN3</t>
  </si>
  <si>
    <t>Zařízení staveniště</t>
  </si>
  <si>
    <t>030001000</t>
  </si>
  <si>
    <t>1543662540</t>
  </si>
  <si>
    <t>https://podminky.urs.cz/item/CS_URS_2025_02/030001000</t>
  </si>
  <si>
    <t>Poznámka k položce:_x000d_
vč. provozu a likvidace</t>
  </si>
  <si>
    <t>034703000</t>
  </si>
  <si>
    <t>Ochranné konstrukce</t>
  </si>
  <si>
    <t>1463772310</t>
  </si>
  <si>
    <t>https://podminky.urs.cz/item/CS_URS_2025_02/034703000</t>
  </si>
  <si>
    <t>Poznámka k položce:_x000d_
 ochrana dotčených pozemků a parcel před poškozením (textilie, osb, .... )</t>
  </si>
  <si>
    <t>039203000R</t>
  </si>
  <si>
    <t>Uvedení pozemků dotčených stavbou do původního stavu</t>
  </si>
  <si>
    <t>-228970781</t>
  </si>
  <si>
    <t>VRN4</t>
  </si>
  <si>
    <t>Inženýrská činnost</t>
  </si>
  <si>
    <t>041002000R1</t>
  </si>
  <si>
    <t xml:space="preserve">Ekologický dozor </t>
  </si>
  <si>
    <t>2010219214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</si>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</sst>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4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38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0" fontId="8" fillId="0" borderId="16" xfId="0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0" fontId="23" fillId="0" borderId="16" xfId="0" applyFont="1" applyBorder="1" applyAlignment="1" applyProtection="1">
      <alignment horizontal="left"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23" fillId="0" borderId="22" xfId="0" applyFont="1" applyBorder="1" applyAlignment="1" applyProtection="1">
      <alignment horizontal="left"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21" fillId="0" borderId="0" xfId="0" applyFont="1" applyAlignment="1" applyProtection="1">
      <alignment horizontal="left" vertical="center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3" fillId="0" borderId="29" xfId="0" applyFont="1" applyBorder="1" applyAlignment="1">
      <alignment horizontal="left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50" fillId="0" borderId="27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vertical="top"/>
    </xf>
    <xf numFmtId="0" fontId="51" fillId="0" borderId="1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horizontal="center" vertical="center"/>
    </xf>
    <xf numFmtId="49" fontId="51" fillId="0" borderId="1" xfId="0" applyNumberFormat="1" applyFont="1" applyBorder="1" applyAlignment="1" applyProtection="1">
      <alignment horizontal="left" vertical="center"/>
    </xf>
    <xf numFmtId="0" fontId="50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312131" TargetMode="External" /><Relationship Id="rId2" Type="http://schemas.openxmlformats.org/officeDocument/2006/relationships/hyperlink" Target="https://podminky.urs.cz/item/CS_URS_2025_02/162211211" TargetMode="External" /><Relationship Id="rId3" Type="http://schemas.openxmlformats.org/officeDocument/2006/relationships/hyperlink" Target="https://podminky.urs.cz/item/CS_URS_2025_02/162211219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1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11101" TargetMode="External" /><Relationship Id="rId8" Type="http://schemas.openxmlformats.org/officeDocument/2006/relationships/hyperlink" Target="https://podminky.urs.cz/item/CS_URS_2025_02/998011010" TargetMode="External" /><Relationship Id="rId9" Type="http://schemas.openxmlformats.org/officeDocument/2006/relationships/hyperlink" Target="https://podminky.urs.cz/item/CS_URS_2025_02/721173315" TargetMode="External" /><Relationship Id="rId10" Type="http://schemas.openxmlformats.org/officeDocument/2006/relationships/hyperlink" Target="https://podminky.urs.cz/item/CS_URS_2025_02/721173317" TargetMode="External" /><Relationship Id="rId11" Type="http://schemas.openxmlformats.org/officeDocument/2006/relationships/hyperlink" Target="https://podminky.urs.cz/item/CS_URS_2025_02/721173401" TargetMode="External" /><Relationship Id="rId12" Type="http://schemas.openxmlformats.org/officeDocument/2006/relationships/hyperlink" Target="https://podminky.urs.cz/item/CS_URS_2025_02/721173402" TargetMode="External" /><Relationship Id="rId13" Type="http://schemas.openxmlformats.org/officeDocument/2006/relationships/hyperlink" Target="https://podminky.urs.cz/item/CS_URS_2025_02/721174042" TargetMode="External" /><Relationship Id="rId14" Type="http://schemas.openxmlformats.org/officeDocument/2006/relationships/hyperlink" Target="https://podminky.urs.cz/item/CS_URS_2025_02/721174043" TargetMode="External" /><Relationship Id="rId15" Type="http://schemas.openxmlformats.org/officeDocument/2006/relationships/hyperlink" Target="https://podminky.urs.cz/item/CS_URS_2025_02/721174045" TargetMode="External" /><Relationship Id="rId16" Type="http://schemas.openxmlformats.org/officeDocument/2006/relationships/hyperlink" Target="https://podminky.urs.cz/item/CS_URS_2025_02/721174054" TargetMode="External" /><Relationship Id="rId17" Type="http://schemas.openxmlformats.org/officeDocument/2006/relationships/hyperlink" Target="https://podminky.urs.cz/item/CS_URS_2025_02/721194104" TargetMode="External" /><Relationship Id="rId18" Type="http://schemas.openxmlformats.org/officeDocument/2006/relationships/hyperlink" Target="https://podminky.urs.cz/item/CS_URS_2025_02/721194105" TargetMode="External" /><Relationship Id="rId19" Type="http://schemas.openxmlformats.org/officeDocument/2006/relationships/hyperlink" Target="https://podminky.urs.cz/item/CS_URS_2025_02/721194109" TargetMode="External" /><Relationship Id="rId20" Type="http://schemas.openxmlformats.org/officeDocument/2006/relationships/hyperlink" Target="https://podminky.urs.cz/item/CS_URS_2025_02/721212123" TargetMode="External" /><Relationship Id="rId21" Type="http://schemas.openxmlformats.org/officeDocument/2006/relationships/hyperlink" Target="https://podminky.urs.cz/item/CS_URS_2025_02/721233141" TargetMode="External" /><Relationship Id="rId22" Type="http://schemas.openxmlformats.org/officeDocument/2006/relationships/hyperlink" Target="https://podminky.urs.cz/item/CS_URS_2025_02/721274126" TargetMode="External" /><Relationship Id="rId23" Type="http://schemas.openxmlformats.org/officeDocument/2006/relationships/hyperlink" Target="https://podminky.urs.cz/item/CS_URS_2025_02/721290111" TargetMode="External" /><Relationship Id="rId24" Type="http://schemas.openxmlformats.org/officeDocument/2006/relationships/hyperlink" Target="https://podminky.urs.cz/item/CS_URS_2025_02/721290112" TargetMode="External" /><Relationship Id="rId25" Type="http://schemas.openxmlformats.org/officeDocument/2006/relationships/hyperlink" Target="https://podminky.urs.cz/item/CS_URS_2025_02/998721201" TargetMode="External" /><Relationship Id="rId26" Type="http://schemas.openxmlformats.org/officeDocument/2006/relationships/hyperlink" Target="https://podminky.urs.cz/item/CS_URS_2025_02/722174002" TargetMode="External" /><Relationship Id="rId27" Type="http://schemas.openxmlformats.org/officeDocument/2006/relationships/hyperlink" Target="https://podminky.urs.cz/item/CS_URS_2025_02/722174003" TargetMode="External" /><Relationship Id="rId28" Type="http://schemas.openxmlformats.org/officeDocument/2006/relationships/hyperlink" Target="https://podminky.urs.cz/item/CS_URS_2025_02/722174004" TargetMode="External" /><Relationship Id="rId29" Type="http://schemas.openxmlformats.org/officeDocument/2006/relationships/hyperlink" Target="https://podminky.urs.cz/item/CS_URS_2025_02/722174022" TargetMode="External" /><Relationship Id="rId30" Type="http://schemas.openxmlformats.org/officeDocument/2006/relationships/hyperlink" Target="https://podminky.urs.cz/item/CS_URS_2025_02/722174024" TargetMode="External" /><Relationship Id="rId31" Type="http://schemas.openxmlformats.org/officeDocument/2006/relationships/hyperlink" Target="https://podminky.urs.cz/item/CS_URS_2025_02/722179191" TargetMode="External" /><Relationship Id="rId32" Type="http://schemas.openxmlformats.org/officeDocument/2006/relationships/hyperlink" Target="https://podminky.urs.cz/item/CS_URS_2025_02/722181211" TargetMode="External" /><Relationship Id="rId33" Type="http://schemas.openxmlformats.org/officeDocument/2006/relationships/hyperlink" Target="https://podminky.urs.cz/item/CS_URS_2025_02/722181212" TargetMode="External" /><Relationship Id="rId34" Type="http://schemas.openxmlformats.org/officeDocument/2006/relationships/hyperlink" Target="https://podminky.urs.cz/item/CS_URS_2025_02/722181251" TargetMode="External" /><Relationship Id="rId35" Type="http://schemas.openxmlformats.org/officeDocument/2006/relationships/hyperlink" Target="https://podminky.urs.cz/item/CS_URS_2025_02/722190401" TargetMode="External" /><Relationship Id="rId36" Type="http://schemas.openxmlformats.org/officeDocument/2006/relationships/hyperlink" Target="https://podminky.urs.cz/item/CS_URS_2025_02/722220151" TargetMode="External" /><Relationship Id="rId37" Type="http://schemas.openxmlformats.org/officeDocument/2006/relationships/hyperlink" Target="https://podminky.urs.cz/item/CS_URS_2025_02/722231072" TargetMode="External" /><Relationship Id="rId38" Type="http://schemas.openxmlformats.org/officeDocument/2006/relationships/hyperlink" Target="https://podminky.urs.cz/item/CS_URS_2025_02/722240121" TargetMode="External" /><Relationship Id="rId39" Type="http://schemas.openxmlformats.org/officeDocument/2006/relationships/hyperlink" Target="https://podminky.urs.cz/item/CS_URS_2025_02/722262225" TargetMode="External" /><Relationship Id="rId40" Type="http://schemas.openxmlformats.org/officeDocument/2006/relationships/hyperlink" Target="https://podminky.urs.cz/item/CS_URS_2025_02/722290246" TargetMode="External" /><Relationship Id="rId41" Type="http://schemas.openxmlformats.org/officeDocument/2006/relationships/hyperlink" Target="https://podminky.urs.cz/item/CS_URS_2025_02/998722201" TargetMode="External" /><Relationship Id="rId42" Type="http://schemas.openxmlformats.org/officeDocument/2006/relationships/hyperlink" Target="https://podminky.urs.cz/item/CS_URS_2025_02/725112022" TargetMode="External" /><Relationship Id="rId43" Type="http://schemas.openxmlformats.org/officeDocument/2006/relationships/hyperlink" Target="https://podminky.urs.cz/item/CS_URS_2025_02/725211603" TargetMode="External" /><Relationship Id="rId44" Type="http://schemas.openxmlformats.org/officeDocument/2006/relationships/hyperlink" Target="https://podminky.urs.cz/item/CS_URS_2025_02/725244203" TargetMode="External" /><Relationship Id="rId45" Type="http://schemas.openxmlformats.org/officeDocument/2006/relationships/hyperlink" Target="https://podminky.urs.cz/item/CS_URS_2025_02/725291652" TargetMode="External" /><Relationship Id="rId46" Type="http://schemas.openxmlformats.org/officeDocument/2006/relationships/hyperlink" Target="https://podminky.urs.cz/item/CS_URS_2025_02/725291653" TargetMode="External" /><Relationship Id="rId47" Type="http://schemas.openxmlformats.org/officeDocument/2006/relationships/hyperlink" Target="https://podminky.urs.cz/item/CS_URS_2025_02/725291654" TargetMode="External" /><Relationship Id="rId48" Type="http://schemas.openxmlformats.org/officeDocument/2006/relationships/hyperlink" Target="https://podminky.urs.cz/item/CS_URS_2025_02/725291678" TargetMode="External" /><Relationship Id="rId49" Type="http://schemas.openxmlformats.org/officeDocument/2006/relationships/hyperlink" Target="https://podminky.urs.cz/item/CS_URS_2025_02/725535211" TargetMode="External" /><Relationship Id="rId50" Type="http://schemas.openxmlformats.org/officeDocument/2006/relationships/hyperlink" Target="https://podminky.urs.cz/item/CS_URS_2025_02/725539203" TargetMode="External" /><Relationship Id="rId51" Type="http://schemas.openxmlformats.org/officeDocument/2006/relationships/hyperlink" Target="https://podminky.urs.cz/item/CS_URS_2025_02/725822611" TargetMode="External" /><Relationship Id="rId52" Type="http://schemas.openxmlformats.org/officeDocument/2006/relationships/hyperlink" Target="https://podminky.urs.cz/item/CS_URS_2025_02/725849411" TargetMode="External" /><Relationship Id="rId53" Type="http://schemas.openxmlformats.org/officeDocument/2006/relationships/hyperlink" Target="https://podminky.urs.cz/item/CS_URS_2025_02/998725201" TargetMode="External" /><Relationship Id="rId54" Type="http://schemas.openxmlformats.org/officeDocument/2006/relationships/hyperlink" Target="https://podminky.urs.cz/item/CS_URS_2025_02/726131041" TargetMode="External" /><Relationship Id="rId55" Type="http://schemas.openxmlformats.org/officeDocument/2006/relationships/hyperlink" Target="https://podminky.urs.cz/item/CS_URS_2025_02/726191001" TargetMode="External" /><Relationship Id="rId56" Type="http://schemas.openxmlformats.org/officeDocument/2006/relationships/hyperlink" Target="https://podminky.urs.cz/item/CS_URS_2025_02/998726211" TargetMode="External" /><Relationship Id="rId57" Type="http://schemas.openxmlformats.org/officeDocument/2006/relationships/hyperlink" Target="https://podminky.urs.cz/item/CS_URS_2025_02/735164231" TargetMode="External" /><Relationship Id="rId58" Type="http://schemas.openxmlformats.org/officeDocument/2006/relationships/hyperlink" Target="https://podminky.urs.cz/item/CS_URS_2025_02/998735201" TargetMode="External" /><Relationship Id="rId59" Type="http://schemas.openxmlformats.org/officeDocument/2006/relationships/hyperlink" Target="https://podminky.urs.cz/item/CS_URS_2025_02/751111131" TargetMode="External" /><Relationship Id="rId60" Type="http://schemas.openxmlformats.org/officeDocument/2006/relationships/hyperlink" Target="https://podminky.urs.cz/item/CS_URS_2025_02/751322012" TargetMode="External" /><Relationship Id="rId61" Type="http://schemas.openxmlformats.org/officeDocument/2006/relationships/hyperlink" Target="https://podminky.urs.cz/item/CS_URS_2025_02/751526749" TargetMode="External" /><Relationship Id="rId62" Type="http://schemas.openxmlformats.org/officeDocument/2006/relationships/hyperlink" Target="https://podminky.urs.cz/item/CS_URS_2025_02/751537112" TargetMode="External" /><Relationship Id="rId63" Type="http://schemas.openxmlformats.org/officeDocument/2006/relationships/hyperlink" Target="https://podminky.urs.cz/item/CS_URS_2025_02/751572002" TargetMode="External" /><Relationship Id="rId64" Type="http://schemas.openxmlformats.org/officeDocument/2006/relationships/hyperlink" Target="https://podminky.urs.cz/item/CS_URS_2025_02/751691111" TargetMode="External" /><Relationship Id="rId65" Type="http://schemas.openxmlformats.org/officeDocument/2006/relationships/hyperlink" Target="https://podminky.urs.cz/item/CS_URS_2025_02/998751201" TargetMode="External" /><Relationship Id="rId66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0" TargetMode="External" /><Relationship Id="rId4" Type="http://schemas.openxmlformats.org/officeDocument/2006/relationships/hyperlink" Target="https://podminky.urs.cz/item/CS_URS_2025_02/132351101" TargetMode="External" /><Relationship Id="rId5" Type="http://schemas.openxmlformats.org/officeDocument/2006/relationships/hyperlink" Target="https://podminky.urs.cz/item/CS_URS_2025_02/162751137" TargetMode="External" /><Relationship Id="rId6" Type="http://schemas.openxmlformats.org/officeDocument/2006/relationships/hyperlink" Target="https://podminky.urs.cz/item/CS_URS_2025_02/162751139" TargetMode="External" /><Relationship Id="rId7" Type="http://schemas.openxmlformats.org/officeDocument/2006/relationships/hyperlink" Target="https://podminky.urs.cz/item/CS_URS_2025_02/167151102" TargetMode="External" /><Relationship Id="rId8" Type="http://schemas.openxmlformats.org/officeDocument/2006/relationships/hyperlink" Target="https://podminky.urs.cz/item/CS_URS_2025_02/17120122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4151101" TargetMode="External" /><Relationship Id="rId11" Type="http://schemas.openxmlformats.org/officeDocument/2006/relationships/hyperlink" Target="https://podminky.urs.cz/item/CS_URS_2025_02/181951114" TargetMode="External" /><Relationship Id="rId12" Type="http://schemas.openxmlformats.org/officeDocument/2006/relationships/hyperlink" Target="https://podminky.urs.cz/item/CS_URS_2025_02/271532212" TargetMode="External" /><Relationship Id="rId13" Type="http://schemas.openxmlformats.org/officeDocument/2006/relationships/hyperlink" Target="https://podminky.urs.cz/item/CS_URS_2025_02/273321411" TargetMode="External" /><Relationship Id="rId14" Type="http://schemas.openxmlformats.org/officeDocument/2006/relationships/hyperlink" Target="https://podminky.urs.cz/item/CS_URS_2025_02/273351121" TargetMode="External" /><Relationship Id="rId15" Type="http://schemas.openxmlformats.org/officeDocument/2006/relationships/hyperlink" Target="https://podminky.urs.cz/item/CS_URS_2025_02/273351122" TargetMode="External" /><Relationship Id="rId16" Type="http://schemas.openxmlformats.org/officeDocument/2006/relationships/hyperlink" Target="https://podminky.urs.cz/item/CS_URS_2025_02/273362021" TargetMode="External" /><Relationship Id="rId17" Type="http://schemas.openxmlformats.org/officeDocument/2006/relationships/hyperlink" Target="https://podminky.urs.cz/item/CS_URS_2025_02/2743137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311321511" TargetMode="External" /><Relationship Id="rId21" Type="http://schemas.openxmlformats.org/officeDocument/2006/relationships/hyperlink" Target="https://podminky.urs.cz/item/CS_URS_2025_02/311351121" TargetMode="External" /><Relationship Id="rId22" Type="http://schemas.openxmlformats.org/officeDocument/2006/relationships/hyperlink" Target="https://podminky.urs.cz/item/CS_URS_2025_02/311351122" TargetMode="External" /><Relationship Id="rId23" Type="http://schemas.openxmlformats.org/officeDocument/2006/relationships/hyperlink" Target="https://podminky.urs.cz/item/CS_URS_2025_02/311361821" TargetMode="External" /><Relationship Id="rId24" Type="http://schemas.openxmlformats.org/officeDocument/2006/relationships/hyperlink" Target="https://podminky.urs.cz/item/CS_URS_2025_02/622131121" TargetMode="External" /><Relationship Id="rId25" Type="http://schemas.openxmlformats.org/officeDocument/2006/relationships/hyperlink" Target="https://podminky.urs.cz/item/CS_URS_2025_02/622142001" TargetMode="External" /><Relationship Id="rId26" Type="http://schemas.openxmlformats.org/officeDocument/2006/relationships/hyperlink" Target="https://podminky.urs.cz/item/CS_URS_2025_02/631311114" TargetMode="External" /><Relationship Id="rId27" Type="http://schemas.openxmlformats.org/officeDocument/2006/relationships/hyperlink" Target="https://podminky.urs.cz/item/CS_URS_2025_02/631319011" TargetMode="External" /><Relationship Id="rId28" Type="http://schemas.openxmlformats.org/officeDocument/2006/relationships/hyperlink" Target="https://podminky.urs.cz/item/CS_URS_2025_02/632481213" TargetMode="External" /><Relationship Id="rId29" Type="http://schemas.openxmlformats.org/officeDocument/2006/relationships/hyperlink" Target="https://podminky.urs.cz/item/CS_URS_2025_02/634112113" TargetMode="External" /><Relationship Id="rId30" Type="http://schemas.openxmlformats.org/officeDocument/2006/relationships/hyperlink" Target="https://podminky.urs.cz/item/CS_URS_2025_02/949101111" TargetMode="External" /><Relationship Id="rId31" Type="http://schemas.openxmlformats.org/officeDocument/2006/relationships/hyperlink" Target="https://podminky.urs.cz/item/CS_URS_2025_02/953943211" TargetMode="External" /><Relationship Id="rId32" Type="http://schemas.openxmlformats.org/officeDocument/2006/relationships/hyperlink" Target="https://podminky.urs.cz/item/CS_URS_2025_02/953965116" TargetMode="External" /><Relationship Id="rId33" Type="http://schemas.openxmlformats.org/officeDocument/2006/relationships/hyperlink" Target="https://podminky.urs.cz/item/CS_URS_2025_02/998011001" TargetMode="External" /><Relationship Id="rId34" Type="http://schemas.openxmlformats.org/officeDocument/2006/relationships/hyperlink" Target="https://podminky.urs.cz/item/CS_URS_2025_02/711111001" TargetMode="External" /><Relationship Id="rId35" Type="http://schemas.openxmlformats.org/officeDocument/2006/relationships/hyperlink" Target="https://podminky.urs.cz/item/CS_URS_2025_02/711112001" TargetMode="External" /><Relationship Id="rId36" Type="http://schemas.openxmlformats.org/officeDocument/2006/relationships/hyperlink" Target="https://podminky.urs.cz/item/CS_URS_2025_02/711141559" TargetMode="External" /><Relationship Id="rId37" Type="http://schemas.openxmlformats.org/officeDocument/2006/relationships/hyperlink" Target="https://podminky.urs.cz/item/CS_URS_2025_02/711142559" TargetMode="External" /><Relationship Id="rId38" Type="http://schemas.openxmlformats.org/officeDocument/2006/relationships/hyperlink" Target="https://podminky.urs.cz/item/CS_URS_2025_02/998711101" TargetMode="External" /><Relationship Id="rId39" Type="http://schemas.openxmlformats.org/officeDocument/2006/relationships/hyperlink" Target="https://podminky.urs.cz/item/CS_URS_2025_02/712311115" TargetMode="External" /><Relationship Id="rId40" Type="http://schemas.openxmlformats.org/officeDocument/2006/relationships/hyperlink" Target="https://podminky.urs.cz/item/CS_URS_2025_02/712341559" TargetMode="External" /><Relationship Id="rId41" Type="http://schemas.openxmlformats.org/officeDocument/2006/relationships/hyperlink" Target="https://podminky.urs.cz/item/CS_URS_2025_02/712361703" TargetMode="External" /><Relationship Id="rId42" Type="http://schemas.openxmlformats.org/officeDocument/2006/relationships/hyperlink" Target="https://podminky.urs.cz/item/CS_URS_2025_02/712811115" TargetMode="External" /><Relationship Id="rId43" Type="http://schemas.openxmlformats.org/officeDocument/2006/relationships/hyperlink" Target="https://podminky.urs.cz/item/CS_URS_2025_02/712841559" TargetMode="External" /><Relationship Id="rId44" Type="http://schemas.openxmlformats.org/officeDocument/2006/relationships/hyperlink" Target="https://podminky.urs.cz/item/CS_URS_2025_02/712861703" TargetMode="External" /><Relationship Id="rId45" Type="http://schemas.openxmlformats.org/officeDocument/2006/relationships/hyperlink" Target="https://podminky.urs.cz/item/CS_URS_2025_02/998712101" TargetMode="External" /><Relationship Id="rId46" Type="http://schemas.openxmlformats.org/officeDocument/2006/relationships/hyperlink" Target="https://podminky.urs.cz/item/CS_URS_2025_02/713121111" TargetMode="External" /><Relationship Id="rId47" Type="http://schemas.openxmlformats.org/officeDocument/2006/relationships/hyperlink" Target="https://podminky.urs.cz/item/CS_URS_2025_02/713123111" TargetMode="External" /><Relationship Id="rId48" Type="http://schemas.openxmlformats.org/officeDocument/2006/relationships/hyperlink" Target="https://podminky.urs.cz/item/CS_URS_2025_02/713131151" TargetMode="External" /><Relationship Id="rId49" Type="http://schemas.openxmlformats.org/officeDocument/2006/relationships/hyperlink" Target="https://podminky.urs.cz/item/CS_URS_2025_02/713141321" TargetMode="External" /><Relationship Id="rId50" Type="http://schemas.openxmlformats.org/officeDocument/2006/relationships/hyperlink" Target="https://podminky.urs.cz/item/CS_URS_2025_02/998713101" TargetMode="External" /><Relationship Id="rId51" Type="http://schemas.openxmlformats.org/officeDocument/2006/relationships/hyperlink" Target="https://podminky.urs.cz/item/CS_URS_2025_02/762083111" TargetMode="External" /><Relationship Id="rId52" Type="http://schemas.openxmlformats.org/officeDocument/2006/relationships/hyperlink" Target="https://podminky.urs.cz/item/CS_URS_2025_02/762421033" TargetMode="External" /><Relationship Id="rId53" Type="http://schemas.openxmlformats.org/officeDocument/2006/relationships/hyperlink" Target="https://podminky.urs.cz/item/CS_URS_2025_02/762431033" TargetMode="External" /><Relationship Id="rId54" Type="http://schemas.openxmlformats.org/officeDocument/2006/relationships/hyperlink" Target="https://podminky.urs.cz/item/CS_URS_2025_02/762495000" TargetMode="External" /><Relationship Id="rId55" Type="http://schemas.openxmlformats.org/officeDocument/2006/relationships/hyperlink" Target="https://podminky.urs.cz/item/CS_URS_2025_02/762723311" TargetMode="External" /><Relationship Id="rId56" Type="http://schemas.openxmlformats.org/officeDocument/2006/relationships/hyperlink" Target="https://podminky.urs.cz/item/CS_URS_2025_02/762795000" TargetMode="External" /><Relationship Id="rId57" Type="http://schemas.openxmlformats.org/officeDocument/2006/relationships/hyperlink" Target="https://podminky.urs.cz/item/CS_URS_2025_02/762810023" TargetMode="External" /><Relationship Id="rId58" Type="http://schemas.openxmlformats.org/officeDocument/2006/relationships/hyperlink" Target="https://podminky.urs.cz/item/CS_URS_2025_02/998762101" TargetMode="External" /><Relationship Id="rId59" Type="http://schemas.openxmlformats.org/officeDocument/2006/relationships/hyperlink" Target="https://podminky.urs.cz/item/CS_URS_2025_02/998763301" TargetMode="External" /><Relationship Id="rId60" Type="http://schemas.openxmlformats.org/officeDocument/2006/relationships/hyperlink" Target="https://podminky.urs.cz/item/CS_URS_2025_02/764244303" TargetMode="External" /><Relationship Id="rId61" Type="http://schemas.openxmlformats.org/officeDocument/2006/relationships/hyperlink" Target="https://podminky.urs.cz/item/CS_URS_2025_02/764256405" TargetMode="External" /><Relationship Id="rId62" Type="http://schemas.openxmlformats.org/officeDocument/2006/relationships/hyperlink" Target="https://podminky.urs.cz/item/CS_URS_2025_02/998764101" TargetMode="External" /><Relationship Id="rId63" Type="http://schemas.openxmlformats.org/officeDocument/2006/relationships/hyperlink" Target="https://podminky.urs.cz/item/CS_URS_2025_02/766417211" TargetMode="External" /><Relationship Id="rId64" Type="http://schemas.openxmlformats.org/officeDocument/2006/relationships/hyperlink" Target="https://podminky.urs.cz/item/CS_URS_2025_02/766417421" TargetMode="External" /><Relationship Id="rId65" Type="http://schemas.openxmlformats.org/officeDocument/2006/relationships/hyperlink" Target="https://podminky.urs.cz/item/CS_URS_2025_02/766417523" TargetMode="External" /><Relationship Id="rId66" Type="http://schemas.openxmlformats.org/officeDocument/2006/relationships/hyperlink" Target="https://podminky.urs.cz/item/CS_URS_2025_02/766417541" TargetMode="External" /><Relationship Id="rId67" Type="http://schemas.openxmlformats.org/officeDocument/2006/relationships/hyperlink" Target="https://podminky.urs.cz/item/CS_URS_2025_02/766621502" TargetMode="External" /><Relationship Id="rId68" Type="http://schemas.openxmlformats.org/officeDocument/2006/relationships/hyperlink" Target="https://podminky.urs.cz/item/CS_URS_2025_02/998766101" TargetMode="External" /><Relationship Id="rId69" Type="http://schemas.openxmlformats.org/officeDocument/2006/relationships/hyperlink" Target="https://podminky.urs.cz/item/CS_URS_2025_02/767626104" TargetMode="External" /><Relationship Id="rId70" Type="http://schemas.openxmlformats.org/officeDocument/2006/relationships/hyperlink" Target="https://podminky.urs.cz/item/CS_URS_2025_02/767640111" TargetMode="External" /><Relationship Id="rId71" Type="http://schemas.openxmlformats.org/officeDocument/2006/relationships/hyperlink" Target="https://podminky.urs.cz/item/CS_URS_2025_02/998767101" TargetMode="External" /><Relationship Id="rId72" Type="http://schemas.openxmlformats.org/officeDocument/2006/relationships/hyperlink" Target="https://podminky.urs.cz/item/CS_URS_2025_02/777111111" TargetMode="External" /><Relationship Id="rId73" Type="http://schemas.openxmlformats.org/officeDocument/2006/relationships/hyperlink" Target="https://podminky.urs.cz/item/CS_URS_2025_02/777131113" TargetMode="External" /><Relationship Id="rId74" Type="http://schemas.openxmlformats.org/officeDocument/2006/relationships/hyperlink" Target="https://podminky.urs.cz/item/CS_URS_2025_02/777521101" TargetMode="External" /><Relationship Id="rId75" Type="http://schemas.openxmlformats.org/officeDocument/2006/relationships/hyperlink" Target="https://podminky.urs.cz/item/CS_URS_2025_02/998777101" TargetMode="External" /><Relationship Id="rId76" Type="http://schemas.openxmlformats.org/officeDocument/2006/relationships/hyperlink" Target="https://podminky.urs.cz/item/CS_URS_2025_02/783101203" TargetMode="External" /><Relationship Id="rId77" Type="http://schemas.openxmlformats.org/officeDocument/2006/relationships/hyperlink" Target="https://podminky.urs.cz/item/CS_URS_2025_02/783101403" TargetMode="External" /><Relationship Id="rId78" Type="http://schemas.openxmlformats.org/officeDocument/2006/relationships/hyperlink" Target="https://podminky.urs.cz/item/CS_URS_2025_02/783113111" TargetMode="External" /><Relationship Id="rId79" Type="http://schemas.openxmlformats.org/officeDocument/2006/relationships/hyperlink" Target="https://podminky.urs.cz/item/CS_URS_2025_02/783114101" TargetMode="External" /><Relationship Id="rId80" Type="http://schemas.openxmlformats.org/officeDocument/2006/relationships/hyperlink" Target="https://podminky.urs.cz/item/CS_URS_2025_02/783118101" TargetMode="External" /><Relationship Id="rId81" Type="http://schemas.openxmlformats.org/officeDocument/2006/relationships/hyperlink" Target="https://podminky.urs.cz/item/CS_URS_2025_02/783201201" TargetMode="External" /><Relationship Id="rId82" Type="http://schemas.openxmlformats.org/officeDocument/2006/relationships/hyperlink" Target="https://podminky.urs.cz/item/CS_URS_2025_02/783201401" TargetMode="External" /><Relationship Id="rId83" Type="http://schemas.openxmlformats.org/officeDocument/2006/relationships/hyperlink" Target="https://podminky.urs.cz/item/CS_URS_2025_02/783213011" TargetMode="External" /><Relationship Id="rId84" Type="http://schemas.openxmlformats.org/officeDocument/2006/relationships/hyperlink" Target="https://podminky.urs.cz/item/CS_URS_2025_02/783214101" TargetMode="External" /><Relationship Id="rId85" Type="http://schemas.openxmlformats.org/officeDocument/2006/relationships/hyperlink" Target="https://podminky.urs.cz/item/CS_URS_2025_02/783217101" TargetMode="External" /><Relationship Id="rId86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312131" TargetMode="External" /><Relationship Id="rId2" Type="http://schemas.openxmlformats.org/officeDocument/2006/relationships/hyperlink" Target="https://podminky.urs.cz/item/CS_URS_2025_02/162211211" TargetMode="External" /><Relationship Id="rId3" Type="http://schemas.openxmlformats.org/officeDocument/2006/relationships/hyperlink" Target="https://podminky.urs.cz/item/CS_URS_2025_02/162211219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1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11101" TargetMode="External" /><Relationship Id="rId8" Type="http://schemas.openxmlformats.org/officeDocument/2006/relationships/hyperlink" Target="https://podminky.urs.cz/item/CS_URS_2025_02/998011010" TargetMode="External" /><Relationship Id="rId9" Type="http://schemas.openxmlformats.org/officeDocument/2006/relationships/hyperlink" Target="https://podminky.urs.cz/item/CS_URS_2025_02/721173315" TargetMode="External" /><Relationship Id="rId10" Type="http://schemas.openxmlformats.org/officeDocument/2006/relationships/hyperlink" Target="https://podminky.urs.cz/item/CS_URS_2025_02/721173317" TargetMode="External" /><Relationship Id="rId11" Type="http://schemas.openxmlformats.org/officeDocument/2006/relationships/hyperlink" Target="https://podminky.urs.cz/item/CS_URS_2025_02/721173401" TargetMode="External" /><Relationship Id="rId12" Type="http://schemas.openxmlformats.org/officeDocument/2006/relationships/hyperlink" Target="https://podminky.urs.cz/item/CS_URS_2025_02/721174024" TargetMode="External" /><Relationship Id="rId13" Type="http://schemas.openxmlformats.org/officeDocument/2006/relationships/hyperlink" Target="https://podminky.urs.cz/item/CS_URS_2025_02/721174041" TargetMode="External" /><Relationship Id="rId14" Type="http://schemas.openxmlformats.org/officeDocument/2006/relationships/hyperlink" Target="https://podminky.urs.cz/item/CS_URS_2025_02/721174042" TargetMode="External" /><Relationship Id="rId15" Type="http://schemas.openxmlformats.org/officeDocument/2006/relationships/hyperlink" Target="https://podminky.urs.cz/item/CS_URS_2025_02/721174043" TargetMode="External" /><Relationship Id="rId16" Type="http://schemas.openxmlformats.org/officeDocument/2006/relationships/hyperlink" Target="https://podminky.urs.cz/item/CS_URS_2025_02/721174054" TargetMode="External" /><Relationship Id="rId17" Type="http://schemas.openxmlformats.org/officeDocument/2006/relationships/hyperlink" Target="https://podminky.urs.cz/item/CS_URS_2025_02/721194103" TargetMode="External" /><Relationship Id="rId18" Type="http://schemas.openxmlformats.org/officeDocument/2006/relationships/hyperlink" Target="https://podminky.urs.cz/item/CS_URS_2025_02/721194104" TargetMode="External" /><Relationship Id="rId19" Type="http://schemas.openxmlformats.org/officeDocument/2006/relationships/hyperlink" Target="https://podminky.urs.cz/item/CS_URS_2025_02/721194105" TargetMode="External" /><Relationship Id="rId20" Type="http://schemas.openxmlformats.org/officeDocument/2006/relationships/hyperlink" Target="https://podminky.urs.cz/item/CS_URS_2025_02/721226511" TargetMode="External" /><Relationship Id="rId21" Type="http://schemas.openxmlformats.org/officeDocument/2006/relationships/hyperlink" Target="https://podminky.urs.cz/item/CS_URS_2025_02/721233141" TargetMode="External" /><Relationship Id="rId22" Type="http://schemas.openxmlformats.org/officeDocument/2006/relationships/hyperlink" Target="https://podminky.urs.cz/item/CS_URS_2025_02/721290111" TargetMode="External" /><Relationship Id="rId23" Type="http://schemas.openxmlformats.org/officeDocument/2006/relationships/hyperlink" Target="https://podminky.urs.cz/item/CS_URS_2025_02/721290112" TargetMode="External" /><Relationship Id="rId24" Type="http://schemas.openxmlformats.org/officeDocument/2006/relationships/hyperlink" Target="https://podminky.urs.cz/item/CS_URS_2025_02/998721201" TargetMode="External" /><Relationship Id="rId25" Type="http://schemas.openxmlformats.org/officeDocument/2006/relationships/hyperlink" Target="https://podminky.urs.cz/item/CS_URS_2025_02/722174002" TargetMode="External" /><Relationship Id="rId26" Type="http://schemas.openxmlformats.org/officeDocument/2006/relationships/hyperlink" Target="https://podminky.urs.cz/item/CS_URS_2025_02/722174003" TargetMode="External" /><Relationship Id="rId27" Type="http://schemas.openxmlformats.org/officeDocument/2006/relationships/hyperlink" Target="https://podminky.urs.cz/item/CS_URS_2025_02/722174004" TargetMode="External" /><Relationship Id="rId28" Type="http://schemas.openxmlformats.org/officeDocument/2006/relationships/hyperlink" Target="https://podminky.urs.cz/item/CS_URS_2025_02/722174022" TargetMode="External" /><Relationship Id="rId29" Type="http://schemas.openxmlformats.org/officeDocument/2006/relationships/hyperlink" Target="https://podminky.urs.cz/item/CS_URS_2025_02/722174023" TargetMode="External" /><Relationship Id="rId30" Type="http://schemas.openxmlformats.org/officeDocument/2006/relationships/hyperlink" Target="https://podminky.urs.cz/item/CS_URS_2025_02/722174024" TargetMode="External" /><Relationship Id="rId31" Type="http://schemas.openxmlformats.org/officeDocument/2006/relationships/hyperlink" Target="https://podminky.urs.cz/item/CS_URS_2025_02/722179191" TargetMode="External" /><Relationship Id="rId32" Type="http://schemas.openxmlformats.org/officeDocument/2006/relationships/hyperlink" Target="https://podminky.urs.cz/item/CS_URS_2025_02/722181211" TargetMode="External" /><Relationship Id="rId33" Type="http://schemas.openxmlformats.org/officeDocument/2006/relationships/hyperlink" Target="https://podminky.urs.cz/item/CS_URS_2025_02/722181212" TargetMode="External" /><Relationship Id="rId34" Type="http://schemas.openxmlformats.org/officeDocument/2006/relationships/hyperlink" Target="https://podminky.urs.cz/item/CS_URS_2025_02/722181251" TargetMode="External" /><Relationship Id="rId35" Type="http://schemas.openxmlformats.org/officeDocument/2006/relationships/hyperlink" Target="https://podminky.urs.cz/item/CS_URS_2025_02/722190401" TargetMode="External" /><Relationship Id="rId36" Type="http://schemas.openxmlformats.org/officeDocument/2006/relationships/hyperlink" Target="https://podminky.urs.cz/item/CS_URS_2025_02/722220111" TargetMode="External" /><Relationship Id="rId37" Type="http://schemas.openxmlformats.org/officeDocument/2006/relationships/hyperlink" Target="https://podminky.urs.cz/item/CS_URS_2025_02/722220151" TargetMode="External" /><Relationship Id="rId38" Type="http://schemas.openxmlformats.org/officeDocument/2006/relationships/hyperlink" Target="https://podminky.urs.cz/item/CS_URS_2025_02/722231072" TargetMode="External" /><Relationship Id="rId39" Type="http://schemas.openxmlformats.org/officeDocument/2006/relationships/hyperlink" Target="https://podminky.urs.cz/item/CS_URS_2025_02/722240121" TargetMode="External" /><Relationship Id="rId40" Type="http://schemas.openxmlformats.org/officeDocument/2006/relationships/hyperlink" Target="https://podminky.urs.cz/item/CS_URS_2025_02/722262225" TargetMode="External" /><Relationship Id="rId41" Type="http://schemas.openxmlformats.org/officeDocument/2006/relationships/hyperlink" Target="https://podminky.urs.cz/item/CS_URS_2025_02/722290246" TargetMode="External" /><Relationship Id="rId42" Type="http://schemas.openxmlformats.org/officeDocument/2006/relationships/hyperlink" Target="https://podminky.urs.cz/item/CS_URS_2025_02/998722201" TargetMode="External" /><Relationship Id="rId43" Type="http://schemas.openxmlformats.org/officeDocument/2006/relationships/hyperlink" Target="https://podminky.urs.cz/item/CS_URS_2025_02/725211603" TargetMode="External" /><Relationship Id="rId44" Type="http://schemas.openxmlformats.org/officeDocument/2006/relationships/hyperlink" Target="https://podminky.urs.cz/item/CS_URS_2025_02/725291652" TargetMode="External" /><Relationship Id="rId45" Type="http://schemas.openxmlformats.org/officeDocument/2006/relationships/hyperlink" Target="https://podminky.urs.cz/item/CS_URS_2025_02/725291654" TargetMode="External" /><Relationship Id="rId46" Type="http://schemas.openxmlformats.org/officeDocument/2006/relationships/hyperlink" Target="https://podminky.urs.cz/item/CS_URS_2025_02/725535211" TargetMode="External" /><Relationship Id="rId47" Type="http://schemas.openxmlformats.org/officeDocument/2006/relationships/hyperlink" Target="https://podminky.urs.cz/item/CS_URS_2025_02/725539203" TargetMode="External" /><Relationship Id="rId48" Type="http://schemas.openxmlformats.org/officeDocument/2006/relationships/hyperlink" Target="https://podminky.urs.cz/item/CS_URS_2025_02/725813111" TargetMode="External" /><Relationship Id="rId49" Type="http://schemas.openxmlformats.org/officeDocument/2006/relationships/hyperlink" Target="https://podminky.urs.cz/item/CS_URS_2025_02/725821329" TargetMode="External" /><Relationship Id="rId50" Type="http://schemas.openxmlformats.org/officeDocument/2006/relationships/hyperlink" Target="https://podminky.urs.cz/item/CS_URS_2025_02/725822611" TargetMode="External" /><Relationship Id="rId51" Type="http://schemas.openxmlformats.org/officeDocument/2006/relationships/hyperlink" Target="https://podminky.urs.cz/item/CS_URS_2025_02/725861101" TargetMode="External" /><Relationship Id="rId52" Type="http://schemas.openxmlformats.org/officeDocument/2006/relationships/hyperlink" Target="https://podminky.urs.cz/item/CS_URS_2025_02/998725201" TargetMode="External" /><Relationship Id="rId53" Type="http://schemas.openxmlformats.org/officeDocument/2006/relationships/hyperlink" Target="https://podminky.urs.cz/item/CS_URS_2025_02/735429106" TargetMode="External" /><Relationship Id="rId54" Type="http://schemas.openxmlformats.org/officeDocument/2006/relationships/hyperlink" Target="https://podminky.urs.cz/item/CS_URS_2025_02/998735201" TargetMode="External" /><Relationship Id="rId55" Type="http://schemas.openxmlformats.org/officeDocument/2006/relationships/hyperlink" Target="https://podminky.urs.cz/item/CS_URS_2025_02/751111131" TargetMode="External" /><Relationship Id="rId56" Type="http://schemas.openxmlformats.org/officeDocument/2006/relationships/hyperlink" Target="https://podminky.urs.cz/item/CS_URS_2025_02/751377021" TargetMode="External" /><Relationship Id="rId57" Type="http://schemas.openxmlformats.org/officeDocument/2006/relationships/hyperlink" Target="https://podminky.urs.cz/item/CS_URS_2025_02/751514262" TargetMode="External" /><Relationship Id="rId58" Type="http://schemas.openxmlformats.org/officeDocument/2006/relationships/hyperlink" Target="https://podminky.urs.cz/item/CS_URS_2025_02/751514762" TargetMode="External" /><Relationship Id="rId59" Type="http://schemas.openxmlformats.org/officeDocument/2006/relationships/hyperlink" Target="https://podminky.urs.cz/item/CS_URS_2025_02/751537112" TargetMode="External" /><Relationship Id="rId60" Type="http://schemas.openxmlformats.org/officeDocument/2006/relationships/hyperlink" Target="https://podminky.urs.cz/item/CS_URS_2025_02/751572002" TargetMode="External" /><Relationship Id="rId61" Type="http://schemas.openxmlformats.org/officeDocument/2006/relationships/hyperlink" Target="https://podminky.urs.cz/item/CS_URS_2025_02/751691111" TargetMode="External" /><Relationship Id="rId62" Type="http://schemas.openxmlformats.org/officeDocument/2006/relationships/hyperlink" Target="https://podminky.urs.cz/item/CS_URS_2025_02/998751201" TargetMode="External" /><Relationship Id="rId63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0" TargetMode="External" /><Relationship Id="rId4" Type="http://schemas.openxmlformats.org/officeDocument/2006/relationships/hyperlink" Target="https://podminky.urs.cz/item/CS_URS_2025_02/132351101" TargetMode="External" /><Relationship Id="rId5" Type="http://schemas.openxmlformats.org/officeDocument/2006/relationships/hyperlink" Target="https://podminky.urs.cz/item/CS_URS_2025_02/162751137" TargetMode="External" /><Relationship Id="rId6" Type="http://schemas.openxmlformats.org/officeDocument/2006/relationships/hyperlink" Target="https://podminky.urs.cz/item/CS_URS_2025_02/162751139" TargetMode="External" /><Relationship Id="rId7" Type="http://schemas.openxmlformats.org/officeDocument/2006/relationships/hyperlink" Target="https://podminky.urs.cz/item/CS_URS_2025_02/167151102" TargetMode="External" /><Relationship Id="rId8" Type="http://schemas.openxmlformats.org/officeDocument/2006/relationships/hyperlink" Target="https://podminky.urs.cz/item/CS_URS_2025_02/17120122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4151101" TargetMode="External" /><Relationship Id="rId11" Type="http://schemas.openxmlformats.org/officeDocument/2006/relationships/hyperlink" Target="https://podminky.urs.cz/item/CS_URS_2025_02/181951114" TargetMode="External" /><Relationship Id="rId12" Type="http://schemas.openxmlformats.org/officeDocument/2006/relationships/hyperlink" Target="https://podminky.urs.cz/item/CS_URS_2025_02/271532212" TargetMode="External" /><Relationship Id="rId13" Type="http://schemas.openxmlformats.org/officeDocument/2006/relationships/hyperlink" Target="https://podminky.urs.cz/item/CS_URS_2025_02/273321411" TargetMode="External" /><Relationship Id="rId14" Type="http://schemas.openxmlformats.org/officeDocument/2006/relationships/hyperlink" Target="https://podminky.urs.cz/item/CS_URS_2025_02/273351121" TargetMode="External" /><Relationship Id="rId15" Type="http://schemas.openxmlformats.org/officeDocument/2006/relationships/hyperlink" Target="https://podminky.urs.cz/item/CS_URS_2025_02/273351122" TargetMode="External" /><Relationship Id="rId16" Type="http://schemas.openxmlformats.org/officeDocument/2006/relationships/hyperlink" Target="https://podminky.urs.cz/item/CS_URS_2025_02/273362021" TargetMode="External" /><Relationship Id="rId17" Type="http://schemas.openxmlformats.org/officeDocument/2006/relationships/hyperlink" Target="https://podminky.urs.cz/item/CS_URS_2025_02/2743137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311321511" TargetMode="External" /><Relationship Id="rId21" Type="http://schemas.openxmlformats.org/officeDocument/2006/relationships/hyperlink" Target="https://podminky.urs.cz/item/CS_URS_2025_02/311351121" TargetMode="External" /><Relationship Id="rId22" Type="http://schemas.openxmlformats.org/officeDocument/2006/relationships/hyperlink" Target="https://podminky.urs.cz/item/CS_URS_2025_02/311351122" TargetMode="External" /><Relationship Id="rId23" Type="http://schemas.openxmlformats.org/officeDocument/2006/relationships/hyperlink" Target="https://podminky.urs.cz/item/CS_URS_2025_02/311361821" TargetMode="External" /><Relationship Id="rId24" Type="http://schemas.openxmlformats.org/officeDocument/2006/relationships/hyperlink" Target="https://podminky.urs.cz/item/CS_URS_2025_02/622131121" TargetMode="External" /><Relationship Id="rId25" Type="http://schemas.openxmlformats.org/officeDocument/2006/relationships/hyperlink" Target="https://podminky.urs.cz/item/CS_URS_2025_02/622142001" TargetMode="External" /><Relationship Id="rId26" Type="http://schemas.openxmlformats.org/officeDocument/2006/relationships/hyperlink" Target="https://podminky.urs.cz/item/CS_URS_2025_02/631311114" TargetMode="External" /><Relationship Id="rId27" Type="http://schemas.openxmlformats.org/officeDocument/2006/relationships/hyperlink" Target="https://podminky.urs.cz/item/CS_URS_2025_02/631319011" TargetMode="External" /><Relationship Id="rId28" Type="http://schemas.openxmlformats.org/officeDocument/2006/relationships/hyperlink" Target="https://podminky.urs.cz/item/CS_URS_2025_02/632481213" TargetMode="External" /><Relationship Id="rId29" Type="http://schemas.openxmlformats.org/officeDocument/2006/relationships/hyperlink" Target="https://podminky.urs.cz/item/CS_URS_2025_02/634112113" TargetMode="External" /><Relationship Id="rId30" Type="http://schemas.openxmlformats.org/officeDocument/2006/relationships/hyperlink" Target="https://podminky.urs.cz/item/CS_URS_2025_02/949101111" TargetMode="External" /><Relationship Id="rId31" Type="http://schemas.openxmlformats.org/officeDocument/2006/relationships/hyperlink" Target="https://podminky.urs.cz/item/CS_URS_2025_02/953943211" TargetMode="External" /><Relationship Id="rId32" Type="http://schemas.openxmlformats.org/officeDocument/2006/relationships/hyperlink" Target="https://podminky.urs.cz/item/CS_URS_2025_02/953965116" TargetMode="External" /><Relationship Id="rId33" Type="http://schemas.openxmlformats.org/officeDocument/2006/relationships/hyperlink" Target="https://podminky.urs.cz/item/CS_URS_2025_02/998011001" TargetMode="External" /><Relationship Id="rId34" Type="http://schemas.openxmlformats.org/officeDocument/2006/relationships/hyperlink" Target="https://podminky.urs.cz/item/CS_URS_2025_02/711111001" TargetMode="External" /><Relationship Id="rId35" Type="http://schemas.openxmlformats.org/officeDocument/2006/relationships/hyperlink" Target="https://podminky.urs.cz/item/CS_URS_2025_02/711112001" TargetMode="External" /><Relationship Id="rId36" Type="http://schemas.openxmlformats.org/officeDocument/2006/relationships/hyperlink" Target="https://podminky.urs.cz/item/CS_URS_2025_02/711141559" TargetMode="External" /><Relationship Id="rId37" Type="http://schemas.openxmlformats.org/officeDocument/2006/relationships/hyperlink" Target="https://podminky.urs.cz/item/CS_URS_2025_02/711142559" TargetMode="External" /><Relationship Id="rId38" Type="http://schemas.openxmlformats.org/officeDocument/2006/relationships/hyperlink" Target="https://podminky.urs.cz/item/CS_URS_2025_02/998711101" TargetMode="External" /><Relationship Id="rId39" Type="http://schemas.openxmlformats.org/officeDocument/2006/relationships/hyperlink" Target="https://podminky.urs.cz/item/CS_URS_2025_02/712311115" TargetMode="External" /><Relationship Id="rId40" Type="http://schemas.openxmlformats.org/officeDocument/2006/relationships/hyperlink" Target="https://podminky.urs.cz/item/CS_URS_2025_02/712341559" TargetMode="External" /><Relationship Id="rId41" Type="http://schemas.openxmlformats.org/officeDocument/2006/relationships/hyperlink" Target="https://podminky.urs.cz/item/CS_URS_2025_02/712361703" TargetMode="External" /><Relationship Id="rId42" Type="http://schemas.openxmlformats.org/officeDocument/2006/relationships/hyperlink" Target="https://podminky.urs.cz/item/CS_URS_2025_02/712811115" TargetMode="External" /><Relationship Id="rId43" Type="http://schemas.openxmlformats.org/officeDocument/2006/relationships/hyperlink" Target="https://podminky.urs.cz/item/CS_URS_2025_02/712841559" TargetMode="External" /><Relationship Id="rId44" Type="http://schemas.openxmlformats.org/officeDocument/2006/relationships/hyperlink" Target="https://podminky.urs.cz/item/CS_URS_2025_02/712861703" TargetMode="External" /><Relationship Id="rId45" Type="http://schemas.openxmlformats.org/officeDocument/2006/relationships/hyperlink" Target="https://podminky.urs.cz/item/CS_URS_2025_02/998712101" TargetMode="External" /><Relationship Id="rId46" Type="http://schemas.openxmlformats.org/officeDocument/2006/relationships/hyperlink" Target="https://podminky.urs.cz/item/CS_URS_2025_02/713121111" TargetMode="External" /><Relationship Id="rId47" Type="http://schemas.openxmlformats.org/officeDocument/2006/relationships/hyperlink" Target="https://podminky.urs.cz/item/CS_URS_2025_02/713123111" TargetMode="External" /><Relationship Id="rId48" Type="http://schemas.openxmlformats.org/officeDocument/2006/relationships/hyperlink" Target="https://podminky.urs.cz/item/CS_URS_2025_02/713131151" TargetMode="External" /><Relationship Id="rId49" Type="http://schemas.openxmlformats.org/officeDocument/2006/relationships/hyperlink" Target="https://podminky.urs.cz/item/CS_URS_2025_02/713141321" TargetMode="External" /><Relationship Id="rId50" Type="http://schemas.openxmlformats.org/officeDocument/2006/relationships/hyperlink" Target="https://podminky.urs.cz/item/CS_URS_2025_02/998713101" TargetMode="External" /><Relationship Id="rId51" Type="http://schemas.openxmlformats.org/officeDocument/2006/relationships/hyperlink" Target="https://podminky.urs.cz/item/CS_URS_2025_02/762083111" TargetMode="External" /><Relationship Id="rId52" Type="http://schemas.openxmlformats.org/officeDocument/2006/relationships/hyperlink" Target="https://podminky.urs.cz/item/CS_URS_2025_02/762421033" TargetMode="External" /><Relationship Id="rId53" Type="http://schemas.openxmlformats.org/officeDocument/2006/relationships/hyperlink" Target="https://podminky.urs.cz/item/CS_URS_2025_02/762431033" TargetMode="External" /><Relationship Id="rId54" Type="http://schemas.openxmlformats.org/officeDocument/2006/relationships/hyperlink" Target="https://podminky.urs.cz/item/CS_URS_2025_02/762495000" TargetMode="External" /><Relationship Id="rId55" Type="http://schemas.openxmlformats.org/officeDocument/2006/relationships/hyperlink" Target="https://podminky.urs.cz/item/CS_URS_2025_02/762723311" TargetMode="External" /><Relationship Id="rId56" Type="http://schemas.openxmlformats.org/officeDocument/2006/relationships/hyperlink" Target="https://podminky.urs.cz/item/CS_URS_2025_02/762795000" TargetMode="External" /><Relationship Id="rId57" Type="http://schemas.openxmlformats.org/officeDocument/2006/relationships/hyperlink" Target="https://podminky.urs.cz/item/CS_URS_2025_02/762810023" TargetMode="External" /><Relationship Id="rId58" Type="http://schemas.openxmlformats.org/officeDocument/2006/relationships/hyperlink" Target="https://podminky.urs.cz/item/CS_URS_2025_02/998762101" TargetMode="External" /><Relationship Id="rId59" Type="http://schemas.openxmlformats.org/officeDocument/2006/relationships/hyperlink" Target="https://podminky.urs.cz/item/CS_URS_2025_02/998763301" TargetMode="External" /><Relationship Id="rId60" Type="http://schemas.openxmlformats.org/officeDocument/2006/relationships/hyperlink" Target="https://podminky.urs.cz/item/CS_URS_2025_02/764244303" TargetMode="External" /><Relationship Id="rId61" Type="http://schemas.openxmlformats.org/officeDocument/2006/relationships/hyperlink" Target="https://podminky.urs.cz/item/CS_URS_2025_02/998764101" TargetMode="External" /><Relationship Id="rId62" Type="http://schemas.openxmlformats.org/officeDocument/2006/relationships/hyperlink" Target="https://podminky.urs.cz/item/CS_URS_2025_02/766417211" TargetMode="External" /><Relationship Id="rId63" Type="http://schemas.openxmlformats.org/officeDocument/2006/relationships/hyperlink" Target="https://podminky.urs.cz/item/CS_URS_2025_02/766417421" TargetMode="External" /><Relationship Id="rId64" Type="http://schemas.openxmlformats.org/officeDocument/2006/relationships/hyperlink" Target="https://podminky.urs.cz/item/CS_URS_2025_02/766417523" TargetMode="External" /><Relationship Id="rId65" Type="http://schemas.openxmlformats.org/officeDocument/2006/relationships/hyperlink" Target="https://podminky.urs.cz/item/CS_URS_2025_02/766417541" TargetMode="External" /><Relationship Id="rId66" Type="http://schemas.openxmlformats.org/officeDocument/2006/relationships/hyperlink" Target="https://podminky.urs.cz/item/CS_URS_2025_02/998766101" TargetMode="External" /><Relationship Id="rId67" Type="http://schemas.openxmlformats.org/officeDocument/2006/relationships/hyperlink" Target="https://podminky.urs.cz/item/CS_URS_2025_02/767626104" TargetMode="External" /><Relationship Id="rId68" Type="http://schemas.openxmlformats.org/officeDocument/2006/relationships/hyperlink" Target="https://podminky.urs.cz/item/CS_URS_2025_02/767640111" TargetMode="External" /><Relationship Id="rId69" Type="http://schemas.openxmlformats.org/officeDocument/2006/relationships/hyperlink" Target="https://podminky.urs.cz/item/CS_URS_2025_02/998767101" TargetMode="External" /><Relationship Id="rId70" Type="http://schemas.openxmlformats.org/officeDocument/2006/relationships/hyperlink" Target="https://podminky.urs.cz/item/CS_URS_2025_02/777111111" TargetMode="External" /><Relationship Id="rId71" Type="http://schemas.openxmlformats.org/officeDocument/2006/relationships/hyperlink" Target="https://podminky.urs.cz/item/CS_URS_2025_02/777131113" TargetMode="External" /><Relationship Id="rId72" Type="http://schemas.openxmlformats.org/officeDocument/2006/relationships/hyperlink" Target="https://podminky.urs.cz/item/CS_URS_2025_02/777521101" TargetMode="External" /><Relationship Id="rId73" Type="http://schemas.openxmlformats.org/officeDocument/2006/relationships/hyperlink" Target="https://podminky.urs.cz/item/CS_URS_2025_02/998777101" TargetMode="External" /><Relationship Id="rId74" Type="http://schemas.openxmlformats.org/officeDocument/2006/relationships/hyperlink" Target="https://podminky.urs.cz/item/CS_URS_2025_02/783101203" TargetMode="External" /><Relationship Id="rId75" Type="http://schemas.openxmlformats.org/officeDocument/2006/relationships/hyperlink" Target="https://podminky.urs.cz/item/CS_URS_2025_02/783101403" TargetMode="External" /><Relationship Id="rId76" Type="http://schemas.openxmlformats.org/officeDocument/2006/relationships/hyperlink" Target="https://podminky.urs.cz/item/CS_URS_2025_02/783113111" TargetMode="External" /><Relationship Id="rId77" Type="http://schemas.openxmlformats.org/officeDocument/2006/relationships/hyperlink" Target="https://podminky.urs.cz/item/CS_URS_2025_02/783114101" TargetMode="External" /><Relationship Id="rId78" Type="http://schemas.openxmlformats.org/officeDocument/2006/relationships/hyperlink" Target="https://podminky.urs.cz/item/CS_URS_2025_02/783118101" TargetMode="External" /><Relationship Id="rId79" Type="http://schemas.openxmlformats.org/officeDocument/2006/relationships/hyperlink" Target="https://podminky.urs.cz/item/CS_URS_2025_02/783201201" TargetMode="External" /><Relationship Id="rId80" Type="http://schemas.openxmlformats.org/officeDocument/2006/relationships/hyperlink" Target="https://podminky.urs.cz/item/CS_URS_2025_02/783201401" TargetMode="External" /><Relationship Id="rId81" Type="http://schemas.openxmlformats.org/officeDocument/2006/relationships/hyperlink" Target="https://podminky.urs.cz/item/CS_URS_2025_02/783213011" TargetMode="External" /><Relationship Id="rId82" Type="http://schemas.openxmlformats.org/officeDocument/2006/relationships/hyperlink" Target="https://podminky.urs.cz/item/CS_URS_2025_02/783214101" TargetMode="External" /><Relationship Id="rId83" Type="http://schemas.openxmlformats.org/officeDocument/2006/relationships/hyperlink" Target="https://podminky.urs.cz/item/CS_URS_2025_02/783217101" TargetMode="External" /><Relationship Id="rId84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312131" TargetMode="External" /><Relationship Id="rId2" Type="http://schemas.openxmlformats.org/officeDocument/2006/relationships/hyperlink" Target="https://podminky.urs.cz/item/CS_URS_2025_02/162211211" TargetMode="External" /><Relationship Id="rId3" Type="http://schemas.openxmlformats.org/officeDocument/2006/relationships/hyperlink" Target="https://podminky.urs.cz/item/CS_URS_2025_02/162211219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1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11101" TargetMode="External" /><Relationship Id="rId8" Type="http://schemas.openxmlformats.org/officeDocument/2006/relationships/hyperlink" Target="https://podminky.urs.cz/item/CS_URS_2025_02/998011010" TargetMode="External" /><Relationship Id="rId9" Type="http://schemas.openxmlformats.org/officeDocument/2006/relationships/hyperlink" Target="https://podminky.urs.cz/item/CS_URS_2025_02/721173315" TargetMode="External" /><Relationship Id="rId10" Type="http://schemas.openxmlformats.org/officeDocument/2006/relationships/hyperlink" Target="https://podminky.urs.cz/item/CS_URS_2025_02/721173401" TargetMode="External" /><Relationship Id="rId11" Type="http://schemas.openxmlformats.org/officeDocument/2006/relationships/hyperlink" Target="https://podminky.urs.cz/item/CS_URS_2025_02/721173402" TargetMode="External" /><Relationship Id="rId12" Type="http://schemas.openxmlformats.org/officeDocument/2006/relationships/hyperlink" Target="https://podminky.urs.cz/item/CS_URS_2025_02/721174024" TargetMode="External" /><Relationship Id="rId13" Type="http://schemas.openxmlformats.org/officeDocument/2006/relationships/hyperlink" Target="https://podminky.urs.cz/item/CS_URS_2025_02/721174042" TargetMode="External" /><Relationship Id="rId14" Type="http://schemas.openxmlformats.org/officeDocument/2006/relationships/hyperlink" Target="https://podminky.urs.cz/item/CS_URS_2025_02/721174043" TargetMode="External" /><Relationship Id="rId15" Type="http://schemas.openxmlformats.org/officeDocument/2006/relationships/hyperlink" Target="https://podminky.urs.cz/item/CS_URS_2025_02/721174045" TargetMode="External" /><Relationship Id="rId16" Type="http://schemas.openxmlformats.org/officeDocument/2006/relationships/hyperlink" Target="https://podminky.urs.cz/item/CS_URS_2025_02/721174054" TargetMode="External" /><Relationship Id="rId17" Type="http://schemas.openxmlformats.org/officeDocument/2006/relationships/hyperlink" Target="https://podminky.urs.cz/item/CS_URS_2025_02/721194104" TargetMode="External" /><Relationship Id="rId18" Type="http://schemas.openxmlformats.org/officeDocument/2006/relationships/hyperlink" Target="https://podminky.urs.cz/item/CS_URS_2025_02/721194105" TargetMode="External" /><Relationship Id="rId19" Type="http://schemas.openxmlformats.org/officeDocument/2006/relationships/hyperlink" Target="https://podminky.urs.cz/item/CS_URS_2025_02/721194109" TargetMode="External" /><Relationship Id="rId20" Type="http://schemas.openxmlformats.org/officeDocument/2006/relationships/hyperlink" Target="https://podminky.urs.cz/item/CS_URS_2025_02/721233141" TargetMode="External" /><Relationship Id="rId21" Type="http://schemas.openxmlformats.org/officeDocument/2006/relationships/hyperlink" Target="https://podminky.urs.cz/item/CS_URS_2025_02/721290111" TargetMode="External" /><Relationship Id="rId22" Type="http://schemas.openxmlformats.org/officeDocument/2006/relationships/hyperlink" Target="https://podminky.urs.cz/item/CS_URS_2025_02/998721201" TargetMode="External" /><Relationship Id="rId23" Type="http://schemas.openxmlformats.org/officeDocument/2006/relationships/hyperlink" Target="https://podminky.urs.cz/item/CS_URS_2025_02/722174002" TargetMode="External" /><Relationship Id="rId24" Type="http://schemas.openxmlformats.org/officeDocument/2006/relationships/hyperlink" Target="https://podminky.urs.cz/item/CS_URS_2025_02/722174003" TargetMode="External" /><Relationship Id="rId25" Type="http://schemas.openxmlformats.org/officeDocument/2006/relationships/hyperlink" Target="https://podminky.urs.cz/item/CS_URS_2025_02/722174004" TargetMode="External" /><Relationship Id="rId26" Type="http://schemas.openxmlformats.org/officeDocument/2006/relationships/hyperlink" Target="https://podminky.urs.cz/item/CS_URS_2025_02/722174005" TargetMode="External" /><Relationship Id="rId27" Type="http://schemas.openxmlformats.org/officeDocument/2006/relationships/hyperlink" Target="https://podminky.urs.cz/item/CS_URS_2025_02/722174022" TargetMode="External" /><Relationship Id="rId28" Type="http://schemas.openxmlformats.org/officeDocument/2006/relationships/hyperlink" Target="https://podminky.urs.cz/item/CS_URS_2025_02/722179191" TargetMode="External" /><Relationship Id="rId29" Type="http://schemas.openxmlformats.org/officeDocument/2006/relationships/hyperlink" Target="https://podminky.urs.cz/item/CS_URS_2025_02/722181211" TargetMode="External" /><Relationship Id="rId30" Type="http://schemas.openxmlformats.org/officeDocument/2006/relationships/hyperlink" Target="https://podminky.urs.cz/item/CS_URS_2025_02/722181212" TargetMode="External" /><Relationship Id="rId31" Type="http://schemas.openxmlformats.org/officeDocument/2006/relationships/hyperlink" Target="https://podminky.urs.cz/item/CS_URS_2025_02/722181251" TargetMode="External" /><Relationship Id="rId32" Type="http://schemas.openxmlformats.org/officeDocument/2006/relationships/hyperlink" Target="https://podminky.urs.cz/item/CS_URS_2025_02/722190401" TargetMode="External" /><Relationship Id="rId33" Type="http://schemas.openxmlformats.org/officeDocument/2006/relationships/hyperlink" Target="https://podminky.urs.cz/item/CS_URS_2025_02/722220151" TargetMode="External" /><Relationship Id="rId34" Type="http://schemas.openxmlformats.org/officeDocument/2006/relationships/hyperlink" Target="https://podminky.urs.cz/item/CS_URS_2025_02/722231072" TargetMode="External" /><Relationship Id="rId35" Type="http://schemas.openxmlformats.org/officeDocument/2006/relationships/hyperlink" Target="https://podminky.urs.cz/item/CS_URS_2025_02/722240121" TargetMode="External" /><Relationship Id="rId36" Type="http://schemas.openxmlformats.org/officeDocument/2006/relationships/hyperlink" Target="https://podminky.urs.cz/item/CS_URS_2025_02/722262225" TargetMode="External" /><Relationship Id="rId37" Type="http://schemas.openxmlformats.org/officeDocument/2006/relationships/hyperlink" Target="https://podminky.urs.cz/item/CS_URS_2025_02/722290246" TargetMode="External" /><Relationship Id="rId38" Type="http://schemas.openxmlformats.org/officeDocument/2006/relationships/hyperlink" Target="https://podminky.urs.cz/item/CS_URS_2025_02/998722201" TargetMode="External" /><Relationship Id="rId39" Type="http://schemas.openxmlformats.org/officeDocument/2006/relationships/hyperlink" Target="https://podminky.urs.cz/item/CS_URS_2025_02/725112022" TargetMode="External" /><Relationship Id="rId40" Type="http://schemas.openxmlformats.org/officeDocument/2006/relationships/hyperlink" Target="https://podminky.urs.cz/item/CS_URS_2025_02/725121527" TargetMode="External" /><Relationship Id="rId41" Type="http://schemas.openxmlformats.org/officeDocument/2006/relationships/hyperlink" Target="https://podminky.urs.cz/item/CS_URS_2025_02/725211603" TargetMode="External" /><Relationship Id="rId42" Type="http://schemas.openxmlformats.org/officeDocument/2006/relationships/hyperlink" Target="https://podminky.urs.cz/item/CS_URS_2025_02/725291652" TargetMode="External" /><Relationship Id="rId43" Type="http://schemas.openxmlformats.org/officeDocument/2006/relationships/hyperlink" Target="https://podminky.urs.cz/item/CS_URS_2025_02/725291654" TargetMode="External" /><Relationship Id="rId44" Type="http://schemas.openxmlformats.org/officeDocument/2006/relationships/hyperlink" Target="https://podminky.urs.cz/item/CS_URS_2025_02/725291680" TargetMode="External" /><Relationship Id="rId45" Type="http://schemas.openxmlformats.org/officeDocument/2006/relationships/hyperlink" Target="https://podminky.urs.cz/item/CS_URS_2025_02/725535211" TargetMode="External" /><Relationship Id="rId46" Type="http://schemas.openxmlformats.org/officeDocument/2006/relationships/hyperlink" Target="https://podminky.urs.cz/item/CS_URS_2025_02/725539201" TargetMode="External" /><Relationship Id="rId47" Type="http://schemas.openxmlformats.org/officeDocument/2006/relationships/hyperlink" Target="https://podminky.urs.cz/item/CS_URS_2025_02/725822611" TargetMode="External" /><Relationship Id="rId48" Type="http://schemas.openxmlformats.org/officeDocument/2006/relationships/hyperlink" Target="https://podminky.urs.cz/item/CS_URS_2025_02/998725201" TargetMode="External" /><Relationship Id="rId49" Type="http://schemas.openxmlformats.org/officeDocument/2006/relationships/hyperlink" Target="https://podminky.urs.cz/item/CS_URS_2025_02/735429106" TargetMode="External" /><Relationship Id="rId50" Type="http://schemas.openxmlformats.org/officeDocument/2006/relationships/hyperlink" Target="https://podminky.urs.cz/item/CS_URS_2025_02/998735201" TargetMode="External" /><Relationship Id="rId51" Type="http://schemas.openxmlformats.org/officeDocument/2006/relationships/hyperlink" Target="https://podminky.urs.cz/item/CS_URS_2025_02/751111012" TargetMode="External" /><Relationship Id="rId52" Type="http://schemas.openxmlformats.org/officeDocument/2006/relationships/hyperlink" Target="https://podminky.urs.cz/item/CS_URS_2025_02/751398012" TargetMode="External" /><Relationship Id="rId53" Type="http://schemas.openxmlformats.org/officeDocument/2006/relationships/hyperlink" Target="https://podminky.urs.cz/item/CS_URS_2025_02/751537112" TargetMode="External" /><Relationship Id="rId54" Type="http://schemas.openxmlformats.org/officeDocument/2006/relationships/hyperlink" Target="https://podminky.urs.cz/item/CS_URS_2025_02/751691111" TargetMode="External" /><Relationship Id="rId55" Type="http://schemas.openxmlformats.org/officeDocument/2006/relationships/hyperlink" Target="https://podminky.urs.cz/item/CS_URS_2025_02/998751201" TargetMode="External" /><Relationship Id="rId56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2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2751139" TargetMode="External" /><Relationship Id="rId6" Type="http://schemas.openxmlformats.org/officeDocument/2006/relationships/hyperlink" Target="https://podminky.urs.cz/item/CS_URS_2025_02/167151102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74151101" TargetMode="External" /><Relationship Id="rId10" Type="http://schemas.openxmlformats.org/officeDocument/2006/relationships/hyperlink" Target="https://podminky.urs.cz/item/CS_URS_2025_02/181951114" TargetMode="External" /><Relationship Id="rId11" Type="http://schemas.openxmlformats.org/officeDocument/2006/relationships/hyperlink" Target="https://podminky.urs.cz/item/CS_URS_2025_02/275321411" TargetMode="External" /><Relationship Id="rId12" Type="http://schemas.openxmlformats.org/officeDocument/2006/relationships/hyperlink" Target="https://podminky.urs.cz/item/CS_URS_2025_02/275351121" TargetMode="External" /><Relationship Id="rId13" Type="http://schemas.openxmlformats.org/officeDocument/2006/relationships/hyperlink" Target="https://podminky.urs.cz/item/CS_URS_2025_02/275351122" TargetMode="External" /><Relationship Id="rId14" Type="http://schemas.openxmlformats.org/officeDocument/2006/relationships/hyperlink" Target="https://podminky.urs.cz/item/CS_URS_2025_02/275361821" TargetMode="External" /><Relationship Id="rId15" Type="http://schemas.openxmlformats.org/officeDocument/2006/relationships/hyperlink" Target="https://podminky.urs.cz/item/CS_URS_2025_02/278311213" TargetMode="External" /><Relationship Id="rId16" Type="http://schemas.openxmlformats.org/officeDocument/2006/relationships/hyperlink" Target="https://podminky.urs.cz/item/CS_URS_2025_02/945412111" TargetMode="External" /><Relationship Id="rId17" Type="http://schemas.openxmlformats.org/officeDocument/2006/relationships/hyperlink" Target="https://podminky.urs.cz/item/CS_URS_2025_02/953946111" TargetMode="External" /><Relationship Id="rId18" Type="http://schemas.openxmlformats.org/officeDocument/2006/relationships/hyperlink" Target="https://podminky.urs.cz/item/CS_URS_2025_02/953946134" TargetMode="External" /><Relationship Id="rId19" Type="http://schemas.openxmlformats.org/officeDocument/2006/relationships/hyperlink" Target="https://podminky.urs.cz/item/CS_URS_2025_02/998011002" TargetMode="External" /><Relationship Id="rId20" Type="http://schemas.openxmlformats.org/officeDocument/2006/relationships/hyperlink" Target="https://podminky.urs.cz/item/CS_URS_2025_02/712311115" TargetMode="External" /><Relationship Id="rId21" Type="http://schemas.openxmlformats.org/officeDocument/2006/relationships/hyperlink" Target="https://podminky.urs.cz/item/CS_URS_2025_02/712341559" TargetMode="External" /><Relationship Id="rId22" Type="http://schemas.openxmlformats.org/officeDocument/2006/relationships/hyperlink" Target="https://podminky.urs.cz/item/CS_URS_2025_02/998712102" TargetMode="External" /><Relationship Id="rId23" Type="http://schemas.openxmlformats.org/officeDocument/2006/relationships/hyperlink" Target="https://podminky.urs.cz/item/CS_URS_2025_02/762083111" TargetMode="External" /><Relationship Id="rId24" Type="http://schemas.openxmlformats.org/officeDocument/2006/relationships/hyperlink" Target="https://podminky.urs.cz/item/CS_URS_2025_02/762131164" TargetMode="External" /><Relationship Id="rId25" Type="http://schemas.openxmlformats.org/officeDocument/2006/relationships/hyperlink" Target="https://podminky.urs.cz/item/CS_URS_2025_02/762713111" TargetMode="External" /><Relationship Id="rId26" Type="http://schemas.openxmlformats.org/officeDocument/2006/relationships/hyperlink" Target="https://podminky.urs.cz/item/CS_URS_2025_02/762713121" TargetMode="External" /><Relationship Id="rId27" Type="http://schemas.openxmlformats.org/officeDocument/2006/relationships/hyperlink" Target="https://podminky.urs.cz/item/CS_URS_2025_02/762713161" TargetMode="External" /><Relationship Id="rId28" Type="http://schemas.openxmlformats.org/officeDocument/2006/relationships/hyperlink" Target="https://podminky.urs.cz/item/CS_URS_2025_02/762795000" TargetMode="External" /><Relationship Id="rId29" Type="http://schemas.openxmlformats.org/officeDocument/2006/relationships/hyperlink" Target="https://podminky.urs.cz/item/CS_URS_2025_02/998762102" TargetMode="External" /><Relationship Id="rId30" Type="http://schemas.openxmlformats.org/officeDocument/2006/relationships/hyperlink" Target="https://podminky.urs.cz/item/CS_URS_2025_02/764141301" TargetMode="External" /><Relationship Id="rId31" Type="http://schemas.openxmlformats.org/officeDocument/2006/relationships/hyperlink" Target="https://podminky.urs.cz/item/CS_URS_2025_02/764242302" TargetMode="External" /><Relationship Id="rId32" Type="http://schemas.openxmlformats.org/officeDocument/2006/relationships/hyperlink" Target="https://podminky.urs.cz/item/CS_URS_2025_02/998764102" TargetMode="External" /><Relationship Id="rId33" Type="http://schemas.openxmlformats.org/officeDocument/2006/relationships/hyperlink" Target="https://podminky.urs.cz/item/CS_URS_2025_02/783201201" TargetMode="External" /><Relationship Id="rId34" Type="http://schemas.openxmlformats.org/officeDocument/2006/relationships/hyperlink" Target="https://podminky.urs.cz/item/CS_URS_2025_02/783201401" TargetMode="External" /><Relationship Id="rId35" Type="http://schemas.openxmlformats.org/officeDocument/2006/relationships/hyperlink" Target="https://podminky.urs.cz/item/CS_URS_2025_02/783213011" TargetMode="External" /><Relationship Id="rId36" Type="http://schemas.openxmlformats.org/officeDocument/2006/relationships/hyperlink" Target="https://podminky.urs.cz/item/CS_URS_2025_02/783214101" TargetMode="External" /><Relationship Id="rId37" Type="http://schemas.openxmlformats.org/officeDocument/2006/relationships/hyperlink" Target="https://podminky.urs.cz/item/CS_URS_2025_02/783217101" TargetMode="External" /><Relationship Id="rId38" Type="http://schemas.openxmlformats.org/officeDocument/2006/relationships/hyperlink" Target="https://podminky.urs.cz/item/CS_URS_2025_02/789323111" TargetMode="External" /><Relationship Id="rId39" Type="http://schemas.openxmlformats.org/officeDocument/2006/relationships/hyperlink" Target="https://podminky.urs.cz/item/CS_URS_2025_02/789323121" TargetMode="External" /><Relationship Id="rId40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232312111" TargetMode="External" /><Relationship Id="rId2" Type="http://schemas.openxmlformats.org/officeDocument/2006/relationships/hyperlink" Target="https://podminky.urs.cz/item/CS_URS_2025_02/232321121" TargetMode="External" /><Relationship Id="rId3" Type="http://schemas.openxmlformats.org/officeDocument/2006/relationships/hyperlink" Target="https://podminky.urs.cz/item/CS_URS_2025_02/430321515" TargetMode="External" /><Relationship Id="rId4" Type="http://schemas.openxmlformats.org/officeDocument/2006/relationships/hyperlink" Target="https://podminky.urs.cz/item/CS_URS_2025_02/430361821" TargetMode="External" /><Relationship Id="rId5" Type="http://schemas.openxmlformats.org/officeDocument/2006/relationships/hyperlink" Target="https://podminky.urs.cz/item/CS_URS_2025_02/431351121" TargetMode="External" /><Relationship Id="rId6" Type="http://schemas.openxmlformats.org/officeDocument/2006/relationships/hyperlink" Target="https://podminky.urs.cz/item/CS_URS_2025_02/431351122" TargetMode="External" /><Relationship Id="rId7" Type="http://schemas.openxmlformats.org/officeDocument/2006/relationships/hyperlink" Target="https://podminky.urs.cz/item/CS_URS_2025_02/998003111" TargetMode="External" /><Relationship Id="rId8" Type="http://schemas.openxmlformats.org/officeDocument/2006/relationships/hyperlink" Target="https://podminky.urs.cz/item/CS_URS_2025_02/762083122" TargetMode="External" /><Relationship Id="rId9" Type="http://schemas.openxmlformats.org/officeDocument/2006/relationships/hyperlink" Target="https://podminky.urs.cz/item/CS_URS_2025_02/762523108" TargetMode="External" /><Relationship Id="rId10" Type="http://schemas.openxmlformats.org/officeDocument/2006/relationships/hyperlink" Target="https://podminky.urs.cz/item/CS_URS_2025_02/762713110" TargetMode="External" /><Relationship Id="rId11" Type="http://schemas.openxmlformats.org/officeDocument/2006/relationships/hyperlink" Target="https://podminky.urs.cz/item/CS_URS_2025_02/762713120" TargetMode="External" /><Relationship Id="rId12" Type="http://schemas.openxmlformats.org/officeDocument/2006/relationships/hyperlink" Target="https://podminky.urs.cz/item/CS_URS_2025_02/762795000" TargetMode="External" /><Relationship Id="rId13" Type="http://schemas.openxmlformats.org/officeDocument/2006/relationships/hyperlink" Target="https://podminky.urs.cz/item/CS_URS_2025_02/998762101" TargetMode="External" /><Relationship Id="rId14" Type="http://schemas.openxmlformats.org/officeDocument/2006/relationships/hyperlink" Target="https://podminky.urs.cz/item/CS_URS_2025_02/783201201" TargetMode="External" /><Relationship Id="rId15" Type="http://schemas.openxmlformats.org/officeDocument/2006/relationships/hyperlink" Target="https://podminky.urs.cz/item/CS_URS_2025_02/783201401" TargetMode="External" /><Relationship Id="rId16" Type="http://schemas.openxmlformats.org/officeDocument/2006/relationships/hyperlink" Target="https://podminky.urs.cz/item/CS_URS_2025_02/783213101" TargetMode="External" /><Relationship Id="rId17" Type="http://schemas.openxmlformats.org/officeDocument/2006/relationships/hyperlink" Target="https://podminky.urs.cz/item/CS_URS_2025_02/783214101" TargetMode="External" /><Relationship Id="rId18" Type="http://schemas.openxmlformats.org/officeDocument/2006/relationships/hyperlink" Target="https://podminky.urs.cz/item/CS_URS_2025_02/783217101" TargetMode="External" /><Relationship Id="rId19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0" TargetMode="External" /><Relationship Id="rId4" Type="http://schemas.openxmlformats.org/officeDocument/2006/relationships/hyperlink" Target="https://podminky.urs.cz/item/CS_URS_2025_02/132351101" TargetMode="External" /><Relationship Id="rId5" Type="http://schemas.openxmlformats.org/officeDocument/2006/relationships/hyperlink" Target="https://podminky.urs.cz/item/CS_URS_2025_02/162751137" TargetMode="External" /><Relationship Id="rId6" Type="http://schemas.openxmlformats.org/officeDocument/2006/relationships/hyperlink" Target="https://podminky.urs.cz/item/CS_URS_2025_02/162751139" TargetMode="External" /><Relationship Id="rId7" Type="http://schemas.openxmlformats.org/officeDocument/2006/relationships/hyperlink" Target="https://podminky.urs.cz/item/CS_URS_2025_02/167151102" TargetMode="External" /><Relationship Id="rId8" Type="http://schemas.openxmlformats.org/officeDocument/2006/relationships/hyperlink" Target="https://podminky.urs.cz/item/CS_URS_2025_02/17120122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4151101" TargetMode="External" /><Relationship Id="rId11" Type="http://schemas.openxmlformats.org/officeDocument/2006/relationships/hyperlink" Target="https://podminky.urs.cz/item/CS_URS_2025_02/181951114" TargetMode="External" /><Relationship Id="rId12" Type="http://schemas.openxmlformats.org/officeDocument/2006/relationships/hyperlink" Target="https://podminky.urs.cz/item/CS_URS_2025_02/271532212" TargetMode="External" /><Relationship Id="rId13" Type="http://schemas.openxmlformats.org/officeDocument/2006/relationships/hyperlink" Target="https://podminky.urs.cz/item/CS_URS_2025_02/273321411" TargetMode="External" /><Relationship Id="rId14" Type="http://schemas.openxmlformats.org/officeDocument/2006/relationships/hyperlink" Target="https://podminky.urs.cz/item/CS_URS_2025_02/273351121" TargetMode="External" /><Relationship Id="rId15" Type="http://schemas.openxmlformats.org/officeDocument/2006/relationships/hyperlink" Target="https://podminky.urs.cz/item/CS_URS_2025_02/273351122" TargetMode="External" /><Relationship Id="rId16" Type="http://schemas.openxmlformats.org/officeDocument/2006/relationships/hyperlink" Target="https://podminky.urs.cz/item/CS_URS_2025_02/273362021" TargetMode="External" /><Relationship Id="rId17" Type="http://schemas.openxmlformats.org/officeDocument/2006/relationships/hyperlink" Target="https://podminky.urs.cz/item/CS_URS_2025_02/2743137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275321411" TargetMode="External" /><Relationship Id="rId21" Type="http://schemas.openxmlformats.org/officeDocument/2006/relationships/hyperlink" Target="https://podminky.urs.cz/item/CS_URS_2025_02/275351121" TargetMode="External" /><Relationship Id="rId22" Type="http://schemas.openxmlformats.org/officeDocument/2006/relationships/hyperlink" Target="https://podminky.urs.cz/item/CS_URS_2025_02/275351122" TargetMode="External" /><Relationship Id="rId23" Type="http://schemas.openxmlformats.org/officeDocument/2006/relationships/hyperlink" Target="https://podminky.urs.cz/item/CS_URS_2025_02/275361821" TargetMode="External" /><Relationship Id="rId24" Type="http://schemas.openxmlformats.org/officeDocument/2006/relationships/hyperlink" Target="https://podminky.urs.cz/item/CS_URS_2025_02/311321511" TargetMode="External" /><Relationship Id="rId25" Type="http://schemas.openxmlformats.org/officeDocument/2006/relationships/hyperlink" Target="https://podminky.urs.cz/item/CS_URS_2025_02/311351121" TargetMode="External" /><Relationship Id="rId26" Type="http://schemas.openxmlformats.org/officeDocument/2006/relationships/hyperlink" Target="https://podminky.urs.cz/item/CS_URS_2025_02/311351122" TargetMode="External" /><Relationship Id="rId27" Type="http://schemas.openxmlformats.org/officeDocument/2006/relationships/hyperlink" Target="https://podminky.urs.cz/item/CS_URS_2025_02/311361821" TargetMode="External" /><Relationship Id="rId28" Type="http://schemas.openxmlformats.org/officeDocument/2006/relationships/hyperlink" Target="https://podminky.urs.cz/item/CS_URS_2025_02/622131121" TargetMode="External" /><Relationship Id="rId29" Type="http://schemas.openxmlformats.org/officeDocument/2006/relationships/hyperlink" Target="https://podminky.urs.cz/item/CS_URS_2025_02/622142001" TargetMode="External" /><Relationship Id="rId30" Type="http://schemas.openxmlformats.org/officeDocument/2006/relationships/hyperlink" Target="https://podminky.urs.cz/item/CS_URS_2025_02/631311114" TargetMode="External" /><Relationship Id="rId31" Type="http://schemas.openxmlformats.org/officeDocument/2006/relationships/hyperlink" Target="https://podminky.urs.cz/item/CS_URS_2025_02/631319011" TargetMode="External" /><Relationship Id="rId32" Type="http://schemas.openxmlformats.org/officeDocument/2006/relationships/hyperlink" Target="https://podminky.urs.cz/item/CS_URS_2025_02/632481213" TargetMode="External" /><Relationship Id="rId33" Type="http://schemas.openxmlformats.org/officeDocument/2006/relationships/hyperlink" Target="https://podminky.urs.cz/item/CS_URS_2025_02/634112113" TargetMode="External" /><Relationship Id="rId34" Type="http://schemas.openxmlformats.org/officeDocument/2006/relationships/hyperlink" Target="https://podminky.urs.cz/item/CS_URS_2025_02/949101111" TargetMode="External" /><Relationship Id="rId35" Type="http://schemas.openxmlformats.org/officeDocument/2006/relationships/hyperlink" Target="https://podminky.urs.cz/item/CS_URS_2025_02/953943211" TargetMode="External" /><Relationship Id="rId36" Type="http://schemas.openxmlformats.org/officeDocument/2006/relationships/hyperlink" Target="https://podminky.urs.cz/item/CS_URS_2025_02/953965116" TargetMode="External" /><Relationship Id="rId37" Type="http://schemas.openxmlformats.org/officeDocument/2006/relationships/hyperlink" Target="https://podminky.urs.cz/item/CS_URS_2025_02/953965143" TargetMode="External" /><Relationship Id="rId38" Type="http://schemas.openxmlformats.org/officeDocument/2006/relationships/hyperlink" Target="https://podminky.urs.cz/item/CS_URS_2025_02/998011001" TargetMode="External" /><Relationship Id="rId39" Type="http://schemas.openxmlformats.org/officeDocument/2006/relationships/hyperlink" Target="https://podminky.urs.cz/item/CS_URS_2025_02/711111001" TargetMode="External" /><Relationship Id="rId40" Type="http://schemas.openxmlformats.org/officeDocument/2006/relationships/hyperlink" Target="https://podminky.urs.cz/item/CS_URS_2025_02/711112001" TargetMode="External" /><Relationship Id="rId41" Type="http://schemas.openxmlformats.org/officeDocument/2006/relationships/hyperlink" Target="https://podminky.urs.cz/item/CS_URS_2025_02/711141559" TargetMode="External" /><Relationship Id="rId42" Type="http://schemas.openxmlformats.org/officeDocument/2006/relationships/hyperlink" Target="https://podminky.urs.cz/item/CS_URS_2025_02/711142559" TargetMode="External" /><Relationship Id="rId43" Type="http://schemas.openxmlformats.org/officeDocument/2006/relationships/hyperlink" Target="https://podminky.urs.cz/item/CS_URS_2025_02/998711101" TargetMode="External" /><Relationship Id="rId44" Type="http://schemas.openxmlformats.org/officeDocument/2006/relationships/hyperlink" Target="https://podminky.urs.cz/item/CS_URS_2025_02/712311115" TargetMode="External" /><Relationship Id="rId45" Type="http://schemas.openxmlformats.org/officeDocument/2006/relationships/hyperlink" Target="https://podminky.urs.cz/item/CS_URS_2025_02/712341559" TargetMode="External" /><Relationship Id="rId46" Type="http://schemas.openxmlformats.org/officeDocument/2006/relationships/hyperlink" Target="https://podminky.urs.cz/item/CS_URS_2025_02/712361703" TargetMode="External" /><Relationship Id="rId47" Type="http://schemas.openxmlformats.org/officeDocument/2006/relationships/hyperlink" Target="https://podminky.urs.cz/item/CS_URS_2025_02/712811115" TargetMode="External" /><Relationship Id="rId48" Type="http://schemas.openxmlformats.org/officeDocument/2006/relationships/hyperlink" Target="https://podminky.urs.cz/item/CS_URS_2025_02/712841559" TargetMode="External" /><Relationship Id="rId49" Type="http://schemas.openxmlformats.org/officeDocument/2006/relationships/hyperlink" Target="https://podminky.urs.cz/item/CS_URS_2025_02/712861703" TargetMode="External" /><Relationship Id="rId50" Type="http://schemas.openxmlformats.org/officeDocument/2006/relationships/hyperlink" Target="https://podminky.urs.cz/item/CS_URS_2025_02/998712101" TargetMode="External" /><Relationship Id="rId51" Type="http://schemas.openxmlformats.org/officeDocument/2006/relationships/hyperlink" Target="https://podminky.urs.cz/item/CS_URS_2025_02/713123111" TargetMode="External" /><Relationship Id="rId52" Type="http://schemas.openxmlformats.org/officeDocument/2006/relationships/hyperlink" Target="https://podminky.urs.cz/item/CS_URS_2025_02/713123112" TargetMode="External" /><Relationship Id="rId53" Type="http://schemas.openxmlformats.org/officeDocument/2006/relationships/hyperlink" Target="https://podminky.urs.cz/item/CS_URS_2025_02/713141321" TargetMode="External" /><Relationship Id="rId54" Type="http://schemas.openxmlformats.org/officeDocument/2006/relationships/hyperlink" Target="https://podminky.urs.cz/item/CS_URS_2025_02/998713101" TargetMode="External" /><Relationship Id="rId55" Type="http://schemas.openxmlformats.org/officeDocument/2006/relationships/hyperlink" Target="https://podminky.urs.cz/item/CS_URS_2025_02/762083111" TargetMode="External" /><Relationship Id="rId56" Type="http://schemas.openxmlformats.org/officeDocument/2006/relationships/hyperlink" Target="https://podminky.urs.cz/item/CS_URS_2025_02/762085103" TargetMode="External" /><Relationship Id="rId57" Type="http://schemas.openxmlformats.org/officeDocument/2006/relationships/hyperlink" Target="https://podminky.urs.cz/item/CS_URS_2025_02/762421033" TargetMode="External" /><Relationship Id="rId58" Type="http://schemas.openxmlformats.org/officeDocument/2006/relationships/hyperlink" Target="https://podminky.urs.cz/item/CS_URS_2025_02/762431033" TargetMode="External" /><Relationship Id="rId59" Type="http://schemas.openxmlformats.org/officeDocument/2006/relationships/hyperlink" Target="https://podminky.urs.cz/item/CS_URS_2025_02/762495000" TargetMode="External" /><Relationship Id="rId60" Type="http://schemas.openxmlformats.org/officeDocument/2006/relationships/hyperlink" Target="https://podminky.urs.cz/item/CS_URS_2025_02/762713141" TargetMode="External" /><Relationship Id="rId61" Type="http://schemas.openxmlformats.org/officeDocument/2006/relationships/hyperlink" Target="https://podminky.urs.cz/item/CS_URS_2025_02/762723311" TargetMode="External" /><Relationship Id="rId62" Type="http://schemas.openxmlformats.org/officeDocument/2006/relationships/hyperlink" Target="https://podminky.urs.cz/item/CS_URS_2025_02/762795000" TargetMode="External" /><Relationship Id="rId63" Type="http://schemas.openxmlformats.org/officeDocument/2006/relationships/hyperlink" Target="https://podminky.urs.cz/item/CS_URS_2025_02/762810023" TargetMode="External" /><Relationship Id="rId64" Type="http://schemas.openxmlformats.org/officeDocument/2006/relationships/hyperlink" Target="https://podminky.urs.cz/item/CS_URS_2025_02/762812140" TargetMode="External" /><Relationship Id="rId65" Type="http://schemas.openxmlformats.org/officeDocument/2006/relationships/hyperlink" Target="https://podminky.urs.cz/item/CS_URS_2025_02/998762101" TargetMode="External" /><Relationship Id="rId66" Type="http://schemas.openxmlformats.org/officeDocument/2006/relationships/hyperlink" Target="https://podminky.urs.cz/item/CS_URS_2025_02/998763301" TargetMode="External" /><Relationship Id="rId67" Type="http://schemas.openxmlformats.org/officeDocument/2006/relationships/hyperlink" Target="https://podminky.urs.cz/item/CS_URS_2025_02/764141301" TargetMode="External" /><Relationship Id="rId68" Type="http://schemas.openxmlformats.org/officeDocument/2006/relationships/hyperlink" Target="https://podminky.urs.cz/item/CS_URS_2025_02/764244303" TargetMode="External" /><Relationship Id="rId69" Type="http://schemas.openxmlformats.org/officeDocument/2006/relationships/hyperlink" Target="https://podminky.urs.cz/item/CS_URS_2025_02/998764101" TargetMode="External" /><Relationship Id="rId70" Type="http://schemas.openxmlformats.org/officeDocument/2006/relationships/hyperlink" Target="https://podminky.urs.cz/item/CS_URS_2025_02/766417211" TargetMode="External" /><Relationship Id="rId71" Type="http://schemas.openxmlformats.org/officeDocument/2006/relationships/hyperlink" Target="https://podminky.urs.cz/item/CS_URS_2025_02/766417421" TargetMode="External" /><Relationship Id="rId72" Type="http://schemas.openxmlformats.org/officeDocument/2006/relationships/hyperlink" Target="https://podminky.urs.cz/item/CS_URS_2025_02/766417523" TargetMode="External" /><Relationship Id="rId73" Type="http://schemas.openxmlformats.org/officeDocument/2006/relationships/hyperlink" Target="https://podminky.urs.cz/item/CS_URS_2025_02/766417541" TargetMode="External" /><Relationship Id="rId74" Type="http://schemas.openxmlformats.org/officeDocument/2006/relationships/hyperlink" Target="https://podminky.urs.cz/item/CS_URS_2025_02/998766101" TargetMode="External" /><Relationship Id="rId75" Type="http://schemas.openxmlformats.org/officeDocument/2006/relationships/hyperlink" Target="https://podminky.urs.cz/item/CS_URS_2025_02/767626104" TargetMode="External" /><Relationship Id="rId76" Type="http://schemas.openxmlformats.org/officeDocument/2006/relationships/hyperlink" Target="https://podminky.urs.cz/item/CS_URS_2025_02/767640221" TargetMode="External" /><Relationship Id="rId77" Type="http://schemas.openxmlformats.org/officeDocument/2006/relationships/hyperlink" Target="https://podminky.urs.cz/item/CS_URS_2025_02/767995117" TargetMode="External" /><Relationship Id="rId78" Type="http://schemas.openxmlformats.org/officeDocument/2006/relationships/hyperlink" Target="https://podminky.urs.cz/item/CS_URS_2025_02/998767101" TargetMode="External" /><Relationship Id="rId79" Type="http://schemas.openxmlformats.org/officeDocument/2006/relationships/hyperlink" Target="https://podminky.urs.cz/item/CS_URS_2025_02/777111111" TargetMode="External" /><Relationship Id="rId80" Type="http://schemas.openxmlformats.org/officeDocument/2006/relationships/hyperlink" Target="https://podminky.urs.cz/item/CS_URS_2025_02/777131113" TargetMode="External" /><Relationship Id="rId81" Type="http://schemas.openxmlformats.org/officeDocument/2006/relationships/hyperlink" Target="https://podminky.urs.cz/item/CS_URS_2025_02/777521101" TargetMode="External" /><Relationship Id="rId82" Type="http://schemas.openxmlformats.org/officeDocument/2006/relationships/hyperlink" Target="https://podminky.urs.cz/item/CS_URS_2025_02/998777101" TargetMode="External" /><Relationship Id="rId83" Type="http://schemas.openxmlformats.org/officeDocument/2006/relationships/hyperlink" Target="https://podminky.urs.cz/item/CS_URS_2025_02/783101203" TargetMode="External" /><Relationship Id="rId84" Type="http://schemas.openxmlformats.org/officeDocument/2006/relationships/hyperlink" Target="https://podminky.urs.cz/item/CS_URS_2025_02/783101403" TargetMode="External" /><Relationship Id="rId85" Type="http://schemas.openxmlformats.org/officeDocument/2006/relationships/hyperlink" Target="https://podminky.urs.cz/item/CS_URS_2025_02/783113111" TargetMode="External" /><Relationship Id="rId86" Type="http://schemas.openxmlformats.org/officeDocument/2006/relationships/hyperlink" Target="https://podminky.urs.cz/item/CS_URS_2025_02/783114101" TargetMode="External" /><Relationship Id="rId87" Type="http://schemas.openxmlformats.org/officeDocument/2006/relationships/hyperlink" Target="https://podminky.urs.cz/item/CS_URS_2025_02/783118101" TargetMode="External" /><Relationship Id="rId88" Type="http://schemas.openxmlformats.org/officeDocument/2006/relationships/hyperlink" Target="https://podminky.urs.cz/item/CS_URS_2025_02/783201201" TargetMode="External" /><Relationship Id="rId89" Type="http://schemas.openxmlformats.org/officeDocument/2006/relationships/hyperlink" Target="https://podminky.urs.cz/item/CS_URS_2025_02/783201401" TargetMode="External" /><Relationship Id="rId90" Type="http://schemas.openxmlformats.org/officeDocument/2006/relationships/hyperlink" Target="https://podminky.urs.cz/item/CS_URS_2025_02/783213011" TargetMode="External" /><Relationship Id="rId91" Type="http://schemas.openxmlformats.org/officeDocument/2006/relationships/hyperlink" Target="https://podminky.urs.cz/item/CS_URS_2025_02/783214101" TargetMode="External" /><Relationship Id="rId92" Type="http://schemas.openxmlformats.org/officeDocument/2006/relationships/hyperlink" Target="https://podminky.urs.cz/item/CS_URS_2025_02/783217101" TargetMode="External" /><Relationship Id="rId93" Type="http://schemas.openxmlformats.org/officeDocument/2006/relationships/hyperlink" Target="https://podminky.urs.cz/item/CS_URS_2025_02/789323111" TargetMode="External" /><Relationship Id="rId94" Type="http://schemas.openxmlformats.org/officeDocument/2006/relationships/hyperlink" Target="https://podminky.urs.cz/item/CS_URS_2025_02/789323121" TargetMode="External" /><Relationship Id="rId95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312131" TargetMode="External" /><Relationship Id="rId2" Type="http://schemas.openxmlformats.org/officeDocument/2006/relationships/hyperlink" Target="https://podminky.urs.cz/item/CS_URS_2025_02/162211211" TargetMode="External" /><Relationship Id="rId3" Type="http://schemas.openxmlformats.org/officeDocument/2006/relationships/hyperlink" Target="https://podminky.urs.cz/item/CS_URS_2025_02/162211219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1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11101" TargetMode="External" /><Relationship Id="rId8" Type="http://schemas.openxmlformats.org/officeDocument/2006/relationships/hyperlink" Target="https://podminky.urs.cz/item/CS_URS_2025_02/998011010" TargetMode="External" /><Relationship Id="rId9" Type="http://schemas.openxmlformats.org/officeDocument/2006/relationships/hyperlink" Target="https://podminky.urs.cz/item/CS_URS_2025_02/721173315" TargetMode="External" /><Relationship Id="rId10" Type="http://schemas.openxmlformats.org/officeDocument/2006/relationships/hyperlink" Target="https://podminky.urs.cz/item/CS_URS_2025_02/721174024" TargetMode="External" /><Relationship Id="rId11" Type="http://schemas.openxmlformats.org/officeDocument/2006/relationships/hyperlink" Target="https://podminky.urs.cz/item/CS_URS_2025_02/721233141" TargetMode="External" /><Relationship Id="rId12" Type="http://schemas.openxmlformats.org/officeDocument/2006/relationships/hyperlink" Target="https://podminky.urs.cz/item/CS_URS_2025_02/721290111" TargetMode="External" /><Relationship Id="rId13" Type="http://schemas.openxmlformats.org/officeDocument/2006/relationships/hyperlink" Target="https://podminky.urs.cz/item/CS_URS_2025_02/998721201" TargetMode="External" /><Relationship Id="rId14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2351251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2751139" TargetMode="External" /><Relationship Id="rId6" Type="http://schemas.openxmlformats.org/officeDocument/2006/relationships/hyperlink" Target="https://podminky.urs.cz/item/CS_URS_2025_02/167151102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74151101" TargetMode="External" /><Relationship Id="rId10" Type="http://schemas.openxmlformats.org/officeDocument/2006/relationships/hyperlink" Target="https://podminky.urs.cz/item/CS_URS_2025_02/181951114" TargetMode="External" /><Relationship Id="rId11" Type="http://schemas.openxmlformats.org/officeDocument/2006/relationships/hyperlink" Target="https://podminky.urs.cz/item/CS_URS_2025_02/274313711" TargetMode="External" /><Relationship Id="rId12" Type="http://schemas.openxmlformats.org/officeDocument/2006/relationships/hyperlink" Target="https://podminky.urs.cz/item/CS_URS_2025_02/274351121" TargetMode="External" /><Relationship Id="rId13" Type="http://schemas.openxmlformats.org/officeDocument/2006/relationships/hyperlink" Target="https://podminky.urs.cz/item/CS_URS_2025_02/274351122" TargetMode="External" /><Relationship Id="rId14" Type="http://schemas.openxmlformats.org/officeDocument/2006/relationships/hyperlink" Target="https://podminky.urs.cz/item/CS_URS_2025_02/311322511" TargetMode="External" /><Relationship Id="rId15" Type="http://schemas.openxmlformats.org/officeDocument/2006/relationships/hyperlink" Target="https://podminky.urs.cz/item/CS_URS_2025_02/311351121" TargetMode="External" /><Relationship Id="rId16" Type="http://schemas.openxmlformats.org/officeDocument/2006/relationships/hyperlink" Target="https://podminky.urs.cz/item/CS_URS_2025_02/311351122" TargetMode="External" /><Relationship Id="rId17" Type="http://schemas.openxmlformats.org/officeDocument/2006/relationships/hyperlink" Target="https://podminky.urs.cz/item/CS_URS_2025_02/311361821" TargetMode="External" /><Relationship Id="rId18" Type="http://schemas.openxmlformats.org/officeDocument/2006/relationships/hyperlink" Target="https://podminky.urs.cz/item/CS_URS_2025_02/311362021" TargetMode="External" /><Relationship Id="rId19" Type="http://schemas.openxmlformats.org/officeDocument/2006/relationships/hyperlink" Target="https://podminky.urs.cz/item/CS_URS_2025_02/949101111" TargetMode="External" /><Relationship Id="rId20" Type="http://schemas.openxmlformats.org/officeDocument/2006/relationships/hyperlink" Target="https://podminky.urs.cz/item/CS_URS_2025_02/953111222" TargetMode="External" /><Relationship Id="rId21" Type="http://schemas.openxmlformats.org/officeDocument/2006/relationships/hyperlink" Target="https://podminky.urs.cz/item/CS_URS_2025_02/998011001" TargetMode="External" /><Relationship Id="rId22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31351204" TargetMode="External" /><Relationship Id="rId3" Type="http://schemas.openxmlformats.org/officeDocument/2006/relationships/hyperlink" Target="https://podminky.urs.cz/item/CS_URS_2025_02/132312131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5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4111101" TargetMode="External" /><Relationship Id="rId8" Type="http://schemas.openxmlformats.org/officeDocument/2006/relationships/hyperlink" Target="https://podminky.urs.cz/item/CS_URS_2025_02/174251109" TargetMode="External" /><Relationship Id="rId9" Type="http://schemas.openxmlformats.org/officeDocument/2006/relationships/hyperlink" Target="https://podminky.urs.cz/item/CS_URS_2025_02/175111101" TargetMode="External" /><Relationship Id="rId10" Type="http://schemas.openxmlformats.org/officeDocument/2006/relationships/hyperlink" Target="https://podminky.urs.cz/item/CS_URS_2025_02/273321511" TargetMode="External" /><Relationship Id="rId11" Type="http://schemas.openxmlformats.org/officeDocument/2006/relationships/hyperlink" Target="https://podminky.urs.cz/item/CS_URS_2025_02/273362021" TargetMode="External" /><Relationship Id="rId12" Type="http://schemas.openxmlformats.org/officeDocument/2006/relationships/hyperlink" Target="https://podminky.urs.cz/item/CS_URS_2025_02/871161211" TargetMode="External" /><Relationship Id="rId13" Type="http://schemas.openxmlformats.org/officeDocument/2006/relationships/hyperlink" Target="https://podminky.urs.cz/item/CS_URS_2025_02/871171211" TargetMode="External" /><Relationship Id="rId14" Type="http://schemas.openxmlformats.org/officeDocument/2006/relationships/hyperlink" Target="https://podminky.urs.cz/item/CS_URS_2025_02/871263121" TargetMode="External" /><Relationship Id="rId15" Type="http://schemas.openxmlformats.org/officeDocument/2006/relationships/hyperlink" Target="https://podminky.urs.cz/item/CS_URS_2025_02/871273120" TargetMode="External" /><Relationship Id="rId16" Type="http://schemas.openxmlformats.org/officeDocument/2006/relationships/hyperlink" Target="https://podminky.urs.cz/item/CS_URS_2025_02/871313121" TargetMode="External" /><Relationship Id="rId17" Type="http://schemas.openxmlformats.org/officeDocument/2006/relationships/hyperlink" Target="https://podminky.urs.cz/item/CS_URS_2025_02/871353121" TargetMode="External" /><Relationship Id="rId18" Type="http://schemas.openxmlformats.org/officeDocument/2006/relationships/hyperlink" Target="https://podminky.urs.cz/item/CS_URS_2025_02/871363121" TargetMode="External" /><Relationship Id="rId19" Type="http://schemas.openxmlformats.org/officeDocument/2006/relationships/hyperlink" Target="https://podminky.urs.cz/item/CS_URS_2025_02/877161112" TargetMode="External" /><Relationship Id="rId20" Type="http://schemas.openxmlformats.org/officeDocument/2006/relationships/hyperlink" Target="https://podminky.urs.cz/item/CS_URS_2025_02/877161113" TargetMode="External" /><Relationship Id="rId21" Type="http://schemas.openxmlformats.org/officeDocument/2006/relationships/hyperlink" Target="https://podminky.urs.cz/item/CS_URS_2025_02/877171101" TargetMode="External" /><Relationship Id="rId22" Type="http://schemas.openxmlformats.org/officeDocument/2006/relationships/hyperlink" Target="https://podminky.urs.cz/item/CS_URS_2025_02/877171113" TargetMode="External" /><Relationship Id="rId23" Type="http://schemas.openxmlformats.org/officeDocument/2006/relationships/hyperlink" Target="https://podminky.urs.cz/item/CS_URS_2025_02/877260310" TargetMode="External" /><Relationship Id="rId24" Type="http://schemas.openxmlformats.org/officeDocument/2006/relationships/hyperlink" Target="https://podminky.urs.cz/item/CS_URS_2025_02/877270310" TargetMode="External" /><Relationship Id="rId25" Type="http://schemas.openxmlformats.org/officeDocument/2006/relationships/hyperlink" Target="https://podminky.urs.cz/item/CS_URS_2025_02/877270320" TargetMode="External" /><Relationship Id="rId26" Type="http://schemas.openxmlformats.org/officeDocument/2006/relationships/hyperlink" Target="https://podminky.urs.cz/item/CS_URS_2025_02/877270330" TargetMode="External" /><Relationship Id="rId27" Type="http://schemas.openxmlformats.org/officeDocument/2006/relationships/hyperlink" Target="https://podminky.urs.cz/item/CS_URS_2025_02/877310320" TargetMode="External" /><Relationship Id="rId28" Type="http://schemas.openxmlformats.org/officeDocument/2006/relationships/hyperlink" Target="https://podminky.urs.cz/item/CS_URS_2025_02/879161111" TargetMode="External" /><Relationship Id="rId29" Type="http://schemas.openxmlformats.org/officeDocument/2006/relationships/hyperlink" Target="https://podminky.urs.cz/item/CS_URS_2025_02/879171111" TargetMode="External" /><Relationship Id="rId30" Type="http://schemas.openxmlformats.org/officeDocument/2006/relationships/hyperlink" Target="https://podminky.urs.cz/item/CS_URS_2025_02/890351851" TargetMode="External" /><Relationship Id="rId31" Type="http://schemas.openxmlformats.org/officeDocument/2006/relationships/hyperlink" Target="https://podminky.urs.cz/item/CS_URS_2025_02/894811143" TargetMode="External" /><Relationship Id="rId32" Type="http://schemas.openxmlformats.org/officeDocument/2006/relationships/hyperlink" Target="https://podminky.urs.cz/item/CS_URS_2025_02/894811163" TargetMode="External" /><Relationship Id="rId33" Type="http://schemas.openxmlformats.org/officeDocument/2006/relationships/hyperlink" Target="https://podminky.urs.cz/item/CS_URS_2025_02/894811241" TargetMode="External" /><Relationship Id="rId34" Type="http://schemas.openxmlformats.org/officeDocument/2006/relationships/hyperlink" Target="https://podminky.urs.cz/item/CS_URS_2025_02/894811243" TargetMode="External" /><Relationship Id="rId35" Type="http://schemas.openxmlformats.org/officeDocument/2006/relationships/hyperlink" Target="https://podminky.urs.cz/item/CS_URS_2025_02/894811263" TargetMode="External" /><Relationship Id="rId36" Type="http://schemas.openxmlformats.org/officeDocument/2006/relationships/hyperlink" Target="https://podminky.urs.cz/item/CS_URS_2025_02/894812163" TargetMode="External" /><Relationship Id="rId37" Type="http://schemas.openxmlformats.org/officeDocument/2006/relationships/hyperlink" Target="https://podminky.urs.cz/item/CS_URS_2025_02/935113112" TargetMode="External" /><Relationship Id="rId38" Type="http://schemas.openxmlformats.org/officeDocument/2006/relationships/hyperlink" Target="https://podminky.urs.cz/item/CS_URS_2025_02/935923218" TargetMode="External" /><Relationship Id="rId39" Type="http://schemas.openxmlformats.org/officeDocument/2006/relationships/hyperlink" Target="https://podminky.urs.cz/item/CS_URS_2025_02/997013501" TargetMode="External" /><Relationship Id="rId40" Type="http://schemas.openxmlformats.org/officeDocument/2006/relationships/hyperlink" Target="https://podminky.urs.cz/item/CS_URS_2025_02/997013509" TargetMode="External" /><Relationship Id="rId41" Type="http://schemas.openxmlformats.org/officeDocument/2006/relationships/hyperlink" Target="https://podminky.urs.cz/item/CS_URS_2025_02/997013631" TargetMode="External" /><Relationship Id="rId42" Type="http://schemas.openxmlformats.org/officeDocument/2006/relationships/hyperlink" Target="https://podminky.urs.cz/item/CS_URS_2025_02/998276101" TargetMode="External" /><Relationship Id="rId43" Type="http://schemas.openxmlformats.org/officeDocument/2006/relationships/hyperlink" Target="https://podminky.urs.cz/item/CS_URS_2025_02/722270103" TargetMode="External" /><Relationship Id="rId44" Type="http://schemas.openxmlformats.org/officeDocument/2006/relationships/hyperlink" Target="https://podminky.urs.cz/item/CS_URS_2025_02/998722201" TargetMode="External" /><Relationship Id="rId45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23" TargetMode="External" /><Relationship Id="rId3" Type="http://schemas.openxmlformats.org/officeDocument/2006/relationships/hyperlink" Target="https://podminky.urs.cz/item/CS_URS_2025_02/131351104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2751139" TargetMode="External" /><Relationship Id="rId6" Type="http://schemas.openxmlformats.org/officeDocument/2006/relationships/hyperlink" Target="https://podminky.urs.cz/item/CS_URS_2025_02/167151112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81951114" TargetMode="External" /><Relationship Id="rId10" Type="http://schemas.openxmlformats.org/officeDocument/2006/relationships/hyperlink" Target="https://podminky.urs.cz/item/CS_URS_2025_02/430321515" TargetMode="External" /><Relationship Id="rId11" Type="http://schemas.openxmlformats.org/officeDocument/2006/relationships/hyperlink" Target="https://podminky.urs.cz/item/CS_URS_2025_02/430361821" TargetMode="External" /><Relationship Id="rId12" Type="http://schemas.openxmlformats.org/officeDocument/2006/relationships/hyperlink" Target="https://podminky.urs.cz/item/CS_URS_2025_02/431351121" TargetMode="External" /><Relationship Id="rId13" Type="http://schemas.openxmlformats.org/officeDocument/2006/relationships/hyperlink" Target="https://podminky.urs.cz/item/CS_URS_2025_02/431351122" TargetMode="External" /><Relationship Id="rId14" Type="http://schemas.openxmlformats.org/officeDocument/2006/relationships/hyperlink" Target="https://podminky.urs.cz/item/CS_URS_2025_02/564211111" TargetMode="External" /><Relationship Id="rId15" Type="http://schemas.openxmlformats.org/officeDocument/2006/relationships/hyperlink" Target="https://podminky.urs.cz/item/CS_URS_2025_02/564710013" TargetMode="External" /><Relationship Id="rId16" Type="http://schemas.openxmlformats.org/officeDocument/2006/relationships/hyperlink" Target="https://podminky.urs.cz/item/CS_URS_2025_02/564740112" TargetMode="External" /><Relationship Id="rId17" Type="http://schemas.openxmlformats.org/officeDocument/2006/relationships/hyperlink" Target="https://podminky.urs.cz/item/CS_URS_2025_02/591211111" TargetMode="External" /><Relationship Id="rId18" Type="http://schemas.openxmlformats.org/officeDocument/2006/relationships/hyperlink" Target="https://podminky.urs.cz/item/CS_URS_2025_02/936124111" TargetMode="External" /><Relationship Id="rId19" Type="http://schemas.openxmlformats.org/officeDocument/2006/relationships/hyperlink" Target="https://podminky.urs.cz/item/CS_URS_2025_02/936174311" TargetMode="External" /><Relationship Id="rId20" Type="http://schemas.openxmlformats.org/officeDocument/2006/relationships/hyperlink" Target="https://podminky.urs.cz/item/CS_URS_2025_02/998223011" TargetMode="External" /><Relationship Id="rId21" Type="http://schemas.openxmlformats.org/officeDocument/2006/relationships/hyperlink" Target="https://podminky.urs.cz/item/CS_URS_2025_02/998223092" TargetMode="External" /><Relationship Id="rId22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13" TargetMode="External" /><Relationship Id="rId3" Type="http://schemas.openxmlformats.org/officeDocument/2006/relationships/hyperlink" Target="https://podminky.urs.cz/item/CS_URS_2025_02/122251102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2751139" TargetMode="External" /><Relationship Id="rId6" Type="http://schemas.openxmlformats.org/officeDocument/2006/relationships/hyperlink" Target="https://podminky.urs.cz/item/CS_URS_2025_02/167151112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81951114" TargetMode="External" /><Relationship Id="rId10" Type="http://schemas.openxmlformats.org/officeDocument/2006/relationships/hyperlink" Target="https://podminky.urs.cz/item/CS_URS_2025_02/213141111" TargetMode="External" /><Relationship Id="rId11" Type="http://schemas.openxmlformats.org/officeDocument/2006/relationships/hyperlink" Target="https://podminky.urs.cz/item/CS_URS_2025_02/564752111" TargetMode="External" /><Relationship Id="rId12" Type="http://schemas.openxmlformats.org/officeDocument/2006/relationships/hyperlink" Target="https://podminky.urs.cz/item/CS_URS_2025_02/998231311" TargetMode="External" /><Relationship Id="rId13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2151013" TargetMode="External" /><Relationship Id="rId2" Type="http://schemas.openxmlformats.org/officeDocument/2006/relationships/hyperlink" Target="https://podminky.urs.cz/item/CS_URS_2025_02/112151014" TargetMode="External" /><Relationship Id="rId3" Type="http://schemas.openxmlformats.org/officeDocument/2006/relationships/hyperlink" Target="https://podminky.urs.cz/item/CS_URS_2025_02/112151351" TargetMode="External" /><Relationship Id="rId4" Type="http://schemas.openxmlformats.org/officeDocument/2006/relationships/hyperlink" Target="https://podminky.urs.cz/item/CS_URS_2025_02/112155115" TargetMode="External" /><Relationship Id="rId5" Type="http://schemas.openxmlformats.org/officeDocument/2006/relationships/hyperlink" Target="https://podminky.urs.cz/item/CS_URS_2025_02/112155215" TargetMode="External" /><Relationship Id="rId6" Type="http://schemas.openxmlformats.org/officeDocument/2006/relationships/hyperlink" Target="https://podminky.urs.cz/item/CS_URS_2025_02/112155221" TargetMode="External" /><Relationship Id="rId7" Type="http://schemas.openxmlformats.org/officeDocument/2006/relationships/hyperlink" Target="https://podminky.urs.cz/item/CS_URS_2025_02/112251211" TargetMode="External" /><Relationship Id="rId8" Type="http://schemas.openxmlformats.org/officeDocument/2006/relationships/hyperlink" Target="https://podminky.urs.cz/item/CS_URS_2025_02/119005153" TargetMode="External" /><Relationship Id="rId9" Type="http://schemas.openxmlformats.org/officeDocument/2006/relationships/hyperlink" Target="https://podminky.urs.cz/item/CS_URS_2025_02/122911111" TargetMode="External" /><Relationship Id="rId10" Type="http://schemas.openxmlformats.org/officeDocument/2006/relationships/hyperlink" Target="https://podminky.urs.cz/item/CS_URS_2025_02/171203111" TargetMode="External" /><Relationship Id="rId11" Type="http://schemas.openxmlformats.org/officeDocument/2006/relationships/hyperlink" Target="https://podminky.urs.cz/item/CS_URS_2025_02/181111111" TargetMode="External" /><Relationship Id="rId12" Type="http://schemas.openxmlformats.org/officeDocument/2006/relationships/hyperlink" Target="https://podminky.urs.cz/item/CS_URS_2025_02/181411131" TargetMode="External" /><Relationship Id="rId13" Type="http://schemas.openxmlformats.org/officeDocument/2006/relationships/hyperlink" Target="https://podminky.urs.cz/item/CS_URS_2025_02/183151115" TargetMode="External" /><Relationship Id="rId14" Type="http://schemas.openxmlformats.org/officeDocument/2006/relationships/hyperlink" Target="https://podminky.urs.cz/item/CS_URS_2025_02/183911133" TargetMode="External" /><Relationship Id="rId15" Type="http://schemas.openxmlformats.org/officeDocument/2006/relationships/hyperlink" Target="https://podminky.urs.cz/item/CS_URS_2025_02/184102115" TargetMode="External" /><Relationship Id="rId16" Type="http://schemas.openxmlformats.org/officeDocument/2006/relationships/hyperlink" Target="https://podminky.urs.cz/item/CS_URS_2025_02/184215132" TargetMode="External" /><Relationship Id="rId17" Type="http://schemas.openxmlformats.org/officeDocument/2006/relationships/hyperlink" Target="https://podminky.urs.cz/item/CS_URS_2025_02/184215413" TargetMode="External" /><Relationship Id="rId18" Type="http://schemas.openxmlformats.org/officeDocument/2006/relationships/hyperlink" Target="https://podminky.urs.cz/item/CS_URS_2025_02/184801121" TargetMode="External" /><Relationship Id="rId19" Type="http://schemas.openxmlformats.org/officeDocument/2006/relationships/hyperlink" Target="https://podminky.urs.cz/item/CS_URS_2025_02/184806153" TargetMode="External" /><Relationship Id="rId20" Type="http://schemas.openxmlformats.org/officeDocument/2006/relationships/hyperlink" Target="https://podminky.urs.cz/item/CS_URS_2025_02/184806163" TargetMode="External" /><Relationship Id="rId21" Type="http://schemas.openxmlformats.org/officeDocument/2006/relationships/hyperlink" Target="https://podminky.urs.cz/item/CS_URS_2025_02/184813162" TargetMode="External" /><Relationship Id="rId22" Type="http://schemas.openxmlformats.org/officeDocument/2006/relationships/hyperlink" Target="https://podminky.urs.cz/item/CS_URS_2025_02/184813163" TargetMode="External" /><Relationship Id="rId23" Type="http://schemas.openxmlformats.org/officeDocument/2006/relationships/hyperlink" Target="https://podminky.urs.cz/item/CS_URS_2025_02/184813511" TargetMode="External" /><Relationship Id="rId24" Type="http://schemas.openxmlformats.org/officeDocument/2006/relationships/hyperlink" Target="https://podminky.urs.cz/item/CS_URS_2025_02/184816111" TargetMode="External" /><Relationship Id="rId25" Type="http://schemas.openxmlformats.org/officeDocument/2006/relationships/hyperlink" Target="https://podminky.urs.cz/item/CS_URS_2025_02/184818312" TargetMode="External" /><Relationship Id="rId26" Type="http://schemas.openxmlformats.org/officeDocument/2006/relationships/hyperlink" Target="https://podminky.urs.cz/item/CS_URS_2025_02/184851513" TargetMode="External" /><Relationship Id="rId27" Type="http://schemas.openxmlformats.org/officeDocument/2006/relationships/hyperlink" Target="https://podminky.urs.cz/item/CS_URS_2025_02/184852133" TargetMode="External" /><Relationship Id="rId28" Type="http://schemas.openxmlformats.org/officeDocument/2006/relationships/hyperlink" Target="https://podminky.urs.cz/item/CS_URS_2025_02/184852233" TargetMode="External" /><Relationship Id="rId29" Type="http://schemas.openxmlformats.org/officeDocument/2006/relationships/hyperlink" Target="https://podminky.urs.cz/item/CS_URS_2025_02/184852234" TargetMode="External" /><Relationship Id="rId30" Type="http://schemas.openxmlformats.org/officeDocument/2006/relationships/hyperlink" Target="https://podminky.urs.cz/item/CS_URS_2025_02/184852235" TargetMode="External" /><Relationship Id="rId31" Type="http://schemas.openxmlformats.org/officeDocument/2006/relationships/hyperlink" Target="https://podminky.urs.cz/item/CS_URS_2025_02/184852238" TargetMode="External" /><Relationship Id="rId32" Type="http://schemas.openxmlformats.org/officeDocument/2006/relationships/hyperlink" Target="https://podminky.urs.cz/item/CS_URS_2025_02/184852239" TargetMode="External" /><Relationship Id="rId33" Type="http://schemas.openxmlformats.org/officeDocument/2006/relationships/hyperlink" Target="https://podminky.urs.cz/item/CS_URS_2025_02/184852241" TargetMode="External" /><Relationship Id="rId34" Type="http://schemas.openxmlformats.org/officeDocument/2006/relationships/hyperlink" Target="https://podminky.urs.cz/item/CS_URS_2025_02/184852244" TargetMode="External" /><Relationship Id="rId35" Type="http://schemas.openxmlformats.org/officeDocument/2006/relationships/hyperlink" Target="https://podminky.urs.cz/item/CS_URS_2025_02/184852321" TargetMode="External" /><Relationship Id="rId36" Type="http://schemas.openxmlformats.org/officeDocument/2006/relationships/hyperlink" Target="https://podminky.urs.cz/item/CS_URS_2025_02/184852441" TargetMode="External" /><Relationship Id="rId37" Type="http://schemas.openxmlformats.org/officeDocument/2006/relationships/hyperlink" Target="https://podminky.urs.cz/item/CS_URS_2025_02/184852444" TargetMode="External" /><Relationship Id="rId38" Type="http://schemas.openxmlformats.org/officeDocument/2006/relationships/hyperlink" Target="https://podminky.urs.cz/item/CS_URS_2025_02/184852449" TargetMode="External" /><Relationship Id="rId39" Type="http://schemas.openxmlformats.org/officeDocument/2006/relationships/hyperlink" Target="https://podminky.urs.cz/item/CS_URS_2025_02/184911421" TargetMode="External" /><Relationship Id="rId40" Type="http://schemas.openxmlformats.org/officeDocument/2006/relationships/hyperlink" Target="https://podminky.urs.cz/item/CS_URS_2025_02/185803111" TargetMode="External" /><Relationship Id="rId41" Type="http://schemas.openxmlformats.org/officeDocument/2006/relationships/hyperlink" Target="https://podminky.urs.cz/item/CS_URS_2025_02/185804311" TargetMode="External" /><Relationship Id="rId42" Type="http://schemas.openxmlformats.org/officeDocument/2006/relationships/hyperlink" Target="https://podminky.urs.cz/item/CS_URS_2025_02/185851121" TargetMode="External" /><Relationship Id="rId43" Type="http://schemas.openxmlformats.org/officeDocument/2006/relationships/hyperlink" Target="https://podminky.urs.cz/item/CS_URS_2025_02/998231311" TargetMode="External" /><Relationship Id="rId44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0" TargetMode="External" /><Relationship Id="rId4" Type="http://schemas.openxmlformats.org/officeDocument/2006/relationships/hyperlink" Target="https://podminky.urs.cz/item/CS_URS_2025_02/132351101" TargetMode="External" /><Relationship Id="rId5" Type="http://schemas.openxmlformats.org/officeDocument/2006/relationships/hyperlink" Target="https://podminky.urs.cz/item/CS_URS_2025_02/162751137" TargetMode="External" /><Relationship Id="rId6" Type="http://schemas.openxmlformats.org/officeDocument/2006/relationships/hyperlink" Target="https://podminky.urs.cz/item/CS_URS_2025_02/162751139" TargetMode="External" /><Relationship Id="rId7" Type="http://schemas.openxmlformats.org/officeDocument/2006/relationships/hyperlink" Target="https://podminky.urs.cz/item/CS_URS_2025_02/167151102" TargetMode="External" /><Relationship Id="rId8" Type="http://schemas.openxmlformats.org/officeDocument/2006/relationships/hyperlink" Target="https://podminky.urs.cz/item/CS_URS_2025_02/17120122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4151101" TargetMode="External" /><Relationship Id="rId11" Type="http://schemas.openxmlformats.org/officeDocument/2006/relationships/hyperlink" Target="https://podminky.urs.cz/item/CS_URS_2025_02/181951114" TargetMode="External" /><Relationship Id="rId12" Type="http://schemas.openxmlformats.org/officeDocument/2006/relationships/hyperlink" Target="https://podminky.urs.cz/item/CS_URS_2025_02/271532212" TargetMode="External" /><Relationship Id="rId13" Type="http://schemas.openxmlformats.org/officeDocument/2006/relationships/hyperlink" Target="https://podminky.urs.cz/item/CS_URS_2025_02/273321411" TargetMode="External" /><Relationship Id="rId14" Type="http://schemas.openxmlformats.org/officeDocument/2006/relationships/hyperlink" Target="https://podminky.urs.cz/item/CS_URS_2025_02/273351121" TargetMode="External" /><Relationship Id="rId15" Type="http://schemas.openxmlformats.org/officeDocument/2006/relationships/hyperlink" Target="https://podminky.urs.cz/item/CS_URS_2025_02/273351122" TargetMode="External" /><Relationship Id="rId16" Type="http://schemas.openxmlformats.org/officeDocument/2006/relationships/hyperlink" Target="https://podminky.urs.cz/item/CS_URS_2025_02/273362021" TargetMode="External" /><Relationship Id="rId17" Type="http://schemas.openxmlformats.org/officeDocument/2006/relationships/hyperlink" Target="https://podminky.urs.cz/item/CS_URS_2025_02/2743137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311321511" TargetMode="External" /><Relationship Id="rId21" Type="http://schemas.openxmlformats.org/officeDocument/2006/relationships/hyperlink" Target="https://podminky.urs.cz/item/CS_URS_2025_02/311351121" TargetMode="External" /><Relationship Id="rId22" Type="http://schemas.openxmlformats.org/officeDocument/2006/relationships/hyperlink" Target="https://podminky.urs.cz/item/CS_URS_2025_02/311351122" TargetMode="External" /><Relationship Id="rId23" Type="http://schemas.openxmlformats.org/officeDocument/2006/relationships/hyperlink" Target="https://podminky.urs.cz/item/CS_URS_2025_02/311361821" TargetMode="External" /><Relationship Id="rId24" Type="http://schemas.openxmlformats.org/officeDocument/2006/relationships/hyperlink" Target="https://podminky.urs.cz/item/CS_URS_2025_02/622131121" TargetMode="External" /><Relationship Id="rId25" Type="http://schemas.openxmlformats.org/officeDocument/2006/relationships/hyperlink" Target="https://podminky.urs.cz/item/CS_URS_2025_02/622142001" TargetMode="External" /><Relationship Id="rId26" Type="http://schemas.openxmlformats.org/officeDocument/2006/relationships/hyperlink" Target="https://podminky.urs.cz/item/CS_URS_2025_02/631311114" TargetMode="External" /><Relationship Id="rId27" Type="http://schemas.openxmlformats.org/officeDocument/2006/relationships/hyperlink" Target="https://podminky.urs.cz/item/CS_URS_2025_02/631319011" TargetMode="External" /><Relationship Id="rId28" Type="http://schemas.openxmlformats.org/officeDocument/2006/relationships/hyperlink" Target="https://podminky.urs.cz/item/CS_URS_2025_02/634112113" TargetMode="External" /><Relationship Id="rId29" Type="http://schemas.openxmlformats.org/officeDocument/2006/relationships/hyperlink" Target="https://podminky.urs.cz/item/CS_URS_2025_02/949101111" TargetMode="External" /><Relationship Id="rId30" Type="http://schemas.openxmlformats.org/officeDocument/2006/relationships/hyperlink" Target="https://podminky.urs.cz/item/CS_URS_2025_02/953943211" TargetMode="External" /><Relationship Id="rId31" Type="http://schemas.openxmlformats.org/officeDocument/2006/relationships/hyperlink" Target="https://podminky.urs.cz/item/CS_URS_2025_02/953965116" TargetMode="External" /><Relationship Id="rId32" Type="http://schemas.openxmlformats.org/officeDocument/2006/relationships/hyperlink" Target="https://podminky.urs.cz/item/CS_URS_2025_02/998011001" TargetMode="External" /><Relationship Id="rId33" Type="http://schemas.openxmlformats.org/officeDocument/2006/relationships/hyperlink" Target="https://podminky.urs.cz/item/CS_URS_2025_02/711111001" TargetMode="External" /><Relationship Id="rId34" Type="http://schemas.openxmlformats.org/officeDocument/2006/relationships/hyperlink" Target="https://podminky.urs.cz/item/CS_URS_2025_02/711112001" TargetMode="External" /><Relationship Id="rId35" Type="http://schemas.openxmlformats.org/officeDocument/2006/relationships/hyperlink" Target="https://podminky.urs.cz/item/CS_URS_2025_02/711141559" TargetMode="External" /><Relationship Id="rId36" Type="http://schemas.openxmlformats.org/officeDocument/2006/relationships/hyperlink" Target="https://podminky.urs.cz/item/CS_URS_2025_02/711142559" TargetMode="External" /><Relationship Id="rId37" Type="http://schemas.openxmlformats.org/officeDocument/2006/relationships/hyperlink" Target="https://podminky.urs.cz/item/CS_URS_2025_02/998711101" TargetMode="External" /><Relationship Id="rId38" Type="http://schemas.openxmlformats.org/officeDocument/2006/relationships/hyperlink" Target="https://podminky.urs.cz/item/CS_URS_2025_02/712311115" TargetMode="External" /><Relationship Id="rId39" Type="http://schemas.openxmlformats.org/officeDocument/2006/relationships/hyperlink" Target="https://podminky.urs.cz/item/CS_URS_2025_02/712341559" TargetMode="External" /><Relationship Id="rId40" Type="http://schemas.openxmlformats.org/officeDocument/2006/relationships/hyperlink" Target="https://podminky.urs.cz/item/CS_URS_2025_02/712361703" TargetMode="External" /><Relationship Id="rId41" Type="http://schemas.openxmlformats.org/officeDocument/2006/relationships/hyperlink" Target="https://podminky.urs.cz/item/CS_URS_2025_02/712811115" TargetMode="External" /><Relationship Id="rId42" Type="http://schemas.openxmlformats.org/officeDocument/2006/relationships/hyperlink" Target="https://podminky.urs.cz/item/CS_URS_2025_02/712841559" TargetMode="External" /><Relationship Id="rId43" Type="http://schemas.openxmlformats.org/officeDocument/2006/relationships/hyperlink" Target="https://podminky.urs.cz/item/CS_URS_2025_02/712861703" TargetMode="External" /><Relationship Id="rId44" Type="http://schemas.openxmlformats.org/officeDocument/2006/relationships/hyperlink" Target="https://podminky.urs.cz/item/CS_URS_2025_02/998712101" TargetMode="External" /><Relationship Id="rId45" Type="http://schemas.openxmlformats.org/officeDocument/2006/relationships/hyperlink" Target="https://podminky.urs.cz/item/CS_URS_2025_02/713123111" TargetMode="External" /><Relationship Id="rId46" Type="http://schemas.openxmlformats.org/officeDocument/2006/relationships/hyperlink" Target="https://podminky.urs.cz/item/CS_URS_2025_02/713123112" TargetMode="External" /><Relationship Id="rId47" Type="http://schemas.openxmlformats.org/officeDocument/2006/relationships/hyperlink" Target="https://podminky.urs.cz/item/CS_URS_2025_02/713141321" TargetMode="External" /><Relationship Id="rId48" Type="http://schemas.openxmlformats.org/officeDocument/2006/relationships/hyperlink" Target="https://podminky.urs.cz/item/CS_URS_2025_02/998713101" TargetMode="External" /><Relationship Id="rId49" Type="http://schemas.openxmlformats.org/officeDocument/2006/relationships/hyperlink" Target="https://podminky.urs.cz/item/CS_URS_2025_02/762083111" TargetMode="External" /><Relationship Id="rId50" Type="http://schemas.openxmlformats.org/officeDocument/2006/relationships/hyperlink" Target="https://podminky.urs.cz/item/CS_URS_2025_02/762421033" TargetMode="External" /><Relationship Id="rId51" Type="http://schemas.openxmlformats.org/officeDocument/2006/relationships/hyperlink" Target="https://podminky.urs.cz/item/CS_URS_2025_02/762431033" TargetMode="External" /><Relationship Id="rId52" Type="http://schemas.openxmlformats.org/officeDocument/2006/relationships/hyperlink" Target="https://podminky.urs.cz/item/CS_URS_2025_02/762495000" TargetMode="External" /><Relationship Id="rId53" Type="http://schemas.openxmlformats.org/officeDocument/2006/relationships/hyperlink" Target="https://podminky.urs.cz/item/CS_URS_2025_02/762723311" TargetMode="External" /><Relationship Id="rId54" Type="http://schemas.openxmlformats.org/officeDocument/2006/relationships/hyperlink" Target="https://podminky.urs.cz/item/CS_URS_2025_02/762795000" TargetMode="External" /><Relationship Id="rId55" Type="http://schemas.openxmlformats.org/officeDocument/2006/relationships/hyperlink" Target="https://podminky.urs.cz/item/CS_URS_2025_02/762810023" TargetMode="External" /><Relationship Id="rId56" Type="http://schemas.openxmlformats.org/officeDocument/2006/relationships/hyperlink" Target="https://podminky.urs.cz/item/CS_URS_2025_02/998762101" TargetMode="External" /><Relationship Id="rId57" Type="http://schemas.openxmlformats.org/officeDocument/2006/relationships/hyperlink" Target="https://podminky.urs.cz/item/CS_URS_2025_02/998763301" TargetMode="External" /><Relationship Id="rId58" Type="http://schemas.openxmlformats.org/officeDocument/2006/relationships/hyperlink" Target="https://podminky.urs.cz/item/CS_URS_2025_02/764244303" TargetMode="External" /><Relationship Id="rId59" Type="http://schemas.openxmlformats.org/officeDocument/2006/relationships/hyperlink" Target="https://podminky.urs.cz/item/CS_URS_2025_02/998764101" TargetMode="External" /><Relationship Id="rId60" Type="http://schemas.openxmlformats.org/officeDocument/2006/relationships/hyperlink" Target="https://podminky.urs.cz/item/CS_URS_2025_02/766417211" TargetMode="External" /><Relationship Id="rId61" Type="http://schemas.openxmlformats.org/officeDocument/2006/relationships/hyperlink" Target="https://podminky.urs.cz/item/CS_URS_2025_02/766417421" TargetMode="External" /><Relationship Id="rId62" Type="http://schemas.openxmlformats.org/officeDocument/2006/relationships/hyperlink" Target="https://podminky.urs.cz/item/CS_URS_2025_02/766417523" TargetMode="External" /><Relationship Id="rId63" Type="http://schemas.openxmlformats.org/officeDocument/2006/relationships/hyperlink" Target="https://podminky.urs.cz/item/CS_URS_2025_02/766417541" TargetMode="External" /><Relationship Id="rId64" Type="http://schemas.openxmlformats.org/officeDocument/2006/relationships/hyperlink" Target="https://podminky.urs.cz/item/CS_URS_2025_02/998766101" TargetMode="External" /><Relationship Id="rId65" Type="http://schemas.openxmlformats.org/officeDocument/2006/relationships/hyperlink" Target="https://podminky.urs.cz/item/CS_URS_2025_02/767626104" TargetMode="External" /><Relationship Id="rId66" Type="http://schemas.openxmlformats.org/officeDocument/2006/relationships/hyperlink" Target="https://podminky.urs.cz/item/CS_URS_2025_02/767640111" TargetMode="External" /><Relationship Id="rId67" Type="http://schemas.openxmlformats.org/officeDocument/2006/relationships/hyperlink" Target="https://podminky.urs.cz/item/CS_URS_2025_02/998767101" TargetMode="External" /><Relationship Id="rId68" Type="http://schemas.openxmlformats.org/officeDocument/2006/relationships/hyperlink" Target="https://podminky.urs.cz/item/CS_URS_2025_02/777111111" TargetMode="External" /><Relationship Id="rId69" Type="http://schemas.openxmlformats.org/officeDocument/2006/relationships/hyperlink" Target="https://podminky.urs.cz/item/CS_URS_2025_02/777131113" TargetMode="External" /><Relationship Id="rId70" Type="http://schemas.openxmlformats.org/officeDocument/2006/relationships/hyperlink" Target="https://podminky.urs.cz/item/CS_URS_2025_02/777521101" TargetMode="External" /><Relationship Id="rId71" Type="http://schemas.openxmlformats.org/officeDocument/2006/relationships/hyperlink" Target="https://podminky.urs.cz/item/CS_URS_2025_02/998777101" TargetMode="External" /><Relationship Id="rId72" Type="http://schemas.openxmlformats.org/officeDocument/2006/relationships/hyperlink" Target="https://podminky.urs.cz/item/CS_URS_2025_02/783101203" TargetMode="External" /><Relationship Id="rId73" Type="http://schemas.openxmlformats.org/officeDocument/2006/relationships/hyperlink" Target="https://podminky.urs.cz/item/CS_URS_2025_02/783101403" TargetMode="External" /><Relationship Id="rId74" Type="http://schemas.openxmlformats.org/officeDocument/2006/relationships/hyperlink" Target="https://podminky.urs.cz/item/CS_URS_2025_02/783113111" TargetMode="External" /><Relationship Id="rId75" Type="http://schemas.openxmlformats.org/officeDocument/2006/relationships/hyperlink" Target="https://podminky.urs.cz/item/CS_URS_2025_02/783114101" TargetMode="External" /><Relationship Id="rId76" Type="http://schemas.openxmlformats.org/officeDocument/2006/relationships/hyperlink" Target="https://podminky.urs.cz/item/CS_URS_2025_02/783118101" TargetMode="External" /><Relationship Id="rId77" Type="http://schemas.openxmlformats.org/officeDocument/2006/relationships/hyperlink" Target="https://podminky.urs.cz/item/CS_URS_2025_02/783201201" TargetMode="External" /><Relationship Id="rId78" Type="http://schemas.openxmlformats.org/officeDocument/2006/relationships/hyperlink" Target="https://podminky.urs.cz/item/CS_URS_2025_02/783201401" TargetMode="External" /><Relationship Id="rId79" Type="http://schemas.openxmlformats.org/officeDocument/2006/relationships/hyperlink" Target="https://podminky.urs.cz/item/CS_URS_2025_02/783213011" TargetMode="External" /><Relationship Id="rId80" Type="http://schemas.openxmlformats.org/officeDocument/2006/relationships/hyperlink" Target="https://podminky.urs.cz/item/CS_URS_2025_02/783214101" TargetMode="External" /><Relationship Id="rId81" Type="http://schemas.openxmlformats.org/officeDocument/2006/relationships/hyperlink" Target="https://podminky.urs.cz/item/CS_URS_2025_02/783217101" TargetMode="External" /><Relationship Id="rId82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2155215" TargetMode="External" /><Relationship Id="rId2" Type="http://schemas.openxmlformats.org/officeDocument/2006/relationships/hyperlink" Target="https://podminky.urs.cz/item/CS_URS_2025_02/184816111" TargetMode="External" /><Relationship Id="rId3" Type="http://schemas.openxmlformats.org/officeDocument/2006/relationships/hyperlink" Target="https://podminky.urs.cz/item/CS_URS_2025_02/184852321" TargetMode="External" /><Relationship Id="rId4" Type="http://schemas.openxmlformats.org/officeDocument/2006/relationships/hyperlink" Target="https://podminky.urs.cz/item/CS_URS_2025_02/184911111" TargetMode="External" /><Relationship Id="rId5" Type="http://schemas.openxmlformats.org/officeDocument/2006/relationships/hyperlink" Target="https://podminky.urs.cz/item/CS_URS_2025_02/184911421" TargetMode="External" /><Relationship Id="rId6" Type="http://schemas.openxmlformats.org/officeDocument/2006/relationships/hyperlink" Target="https://podminky.urs.cz/item/CS_URS_2025_02/185804213" TargetMode="External" /><Relationship Id="rId7" Type="http://schemas.openxmlformats.org/officeDocument/2006/relationships/hyperlink" Target="https://podminky.urs.cz/item/CS_URS_2025_02/185804311" TargetMode="External" /><Relationship Id="rId8" Type="http://schemas.openxmlformats.org/officeDocument/2006/relationships/hyperlink" Target="https://podminky.urs.cz/item/CS_URS_2025_02/185851121" TargetMode="External" /><Relationship Id="rId9" Type="http://schemas.openxmlformats.org/officeDocument/2006/relationships/hyperlink" Target="https://podminky.urs.cz/item/CS_URS_2025_02/998231311" TargetMode="External" /><Relationship Id="rId10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1314000" TargetMode="External" /><Relationship Id="rId2" Type="http://schemas.openxmlformats.org/officeDocument/2006/relationships/hyperlink" Target="https://podminky.urs.cz/item/CS_URS_2025_02/012164000" TargetMode="External" /><Relationship Id="rId3" Type="http://schemas.openxmlformats.org/officeDocument/2006/relationships/hyperlink" Target="https://podminky.urs.cz/item/CS_URS_2025_02/012234000" TargetMode="External" /><Relationship Id="rId4" Type="http://schemas.openxmlformats.org/officeDocument/2006/relationships/hyperlink" Target="https://podminky.urs.cz/item/CS_URS_2025_02/012444000" TargetMode="External" /><Relationship Id="rId5" Type="http://schemas.openxmlformats.org/officeDocument/2006/relationships/hyperlink" Target="https://podminky.urs.cz/item/CS_URS_2025_02/013254000" TargetMode="External" /><Relationship Id="rId6" Type="http://schemas.openxmlformats.org/officeDocument/2006/relationships/hyperlink" Target="https://podminky.urs.cz/item/CS_URS_2025_02/030001000" TargetMode="External" /><Relationship Id="rId7" Type="http://schemas.openxmlformats.org/officeDocument/2006/relationships/hyperlink" Target="https://podminky.urs.cz/item/CS_URS_2025_02/034703000" TargetMode="External" /><Relationship Id="rId8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312131" TargetMode="External" /><Relationship Id="rId2" Type="http://schemas.openxmlformats.org/officeDocument/2006/relationships/hyperlink" Target="https://podminky.urs.cz/item/CS_URS_2025_02/162211211" TargetMode="External" /><Relationship Id="rId3" Type="http://schemas.openxmlformats.org/officeDocument/2006/relationships/hyperlink" Target="https://podminky.urs.cz/item/CS_URS_2025_02/162211219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1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11101" TargetMode="External" /><Relationship Id="rId8" Type="http://schemas.openxmlformats.org/officeDocument/2006/relationships/hyperlink" Target="https://podminky.urs.cz/item/CS_URS_2025_02/998011010" TargetMode="External" /><Relationship Id="rId9" Type="http://schemas.openxmlformats.org/officeDocument/2006/relationships/hyperlink" Target="https://podminky.urs.cz/item/CS_URS_2025_02/721173316" TargetMode="External" /><Relationship Id="rId10" Type="http://schemas.openxmlformats.org/officeDocument/2006/relationships/hyperlink" Target="https://podminky.urs.cz/item/CS_URS_2025_02/721174024" TargetMode="External" /><Relationship Id="rId11" Type="http://schemas.openxmlformats.org/officeDocument/2006/relationships/hyperlink" Target="https://podminky.urs.cz/item/CS_URS_2025_02/721233141" TargetMode="External" /><Relationship Id="rId12" Type="http://schemas.openxmlformats.org/officeDocument/2006/relationships/hyperlink" Target="https://podminky.urs.cz/item/CS_URS_2025_02/721290111" TargetMode="External" /><Relationship Id="rId13" Type="http://schemas.openxmlformats.org/officeDocument/2006/relationships/hyperlink" Target="https://podminky.urs.cz/item/CS_URS_2025_02/998721201" TargetMode="External" /><Relationship Id="rId14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4" TargetMode="External" /><Relationship Id="rId4" Type="http://schemas.openxmlformats.org/officeDocument/2006/relationships/hyperlink" Target="https://podminky.urs.cz/item/CS_URS_2025_02/132351101" TargetMode="External" /><Relationship Id="rId5" Type="http://schemas.openxmlformats.org/officeDocument/2006/relationships/hyperlink" Target="https://podminky.urs.cz/item/CS_URS_2025_02/132351252" TargetMode="External" /><Relationship Id="rId6" Type="http://schemas.openxmlformats.org/officeDocument/2006/relationships/hyperlink" Target="https://podminky.urs.cz/item/CS_URS_2025_02/162751137" TargetMode="External" /><Relationship Id="rId7" Type="http://schemas.openxmlformats.org/officeDocument/2006/relationships/hyperlink" Target="https://podminky.urs.cz/item/CS_URS_2025_02/162751139" TargetMode="External" /><Relationship Id="rId8" Type="http://schemas.openxmlformats.org/officeDocument/2006/relationships/hyperlink" Target="https://podminky.urs.cz/item/CS_URS_2025_02/167151112" TargetMode="External" /><Relationship Id="rId9" Type="http://schemas.openxmlformats.org/officeDocument/2006/relationships/hyperlink" Target="https://podminky.urs.cz/item/CS_URS_2025_02/17120122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4151101" TargetMode="External" /><Relationship Id="rId12" Type="http://schemas.openxmlformats.org/officeDocument/2006/relationships/hyperlink" Target="https://podminky.urs.cz/item/CS_URS_2025_02/181951114" TargetMode="External" /><Relationship Id="rId13" Type="http://schemas.openxmlformats.org/officeDocument/2006/relationships/hyperlink" Target="https://podminky.urs.cz/item/CS_URS_2025_02/274321411" TargetMode="External" /><Relationship Id="rId14" Type="http://schemas.openxmlformats.org/officeDocument/2006/relationships/hyperlink" Target="https://podminky.urs.cz/item/CS_URS_2025_02/274351121" TargetMode="External" /><Relationship Id="rId15" Type="http://schemas.openxmlformats.org/officeDocument/2006/relationships/hyperlink" Target="https://podminky.urs.cz/item/CS_URS_2025_02/274351122" TargetMode="External" /><Relationship Id="rId16" Type="http://schemas.openxmlformats.org/officeDocument/2006/relationships/hyperlink" Target="https://podminky.urs.cz/item/CS_URS_2025_02/275313711" TargetMode="External" /><Relationship Id="rId17" Type="http://schemas.openxmlformats.org/officeDocument/2006/relationships/hyperlink" Target="https://podminky.urs.cz/item/CS_URS_2025_02/275321411" TargetMode="External" /><Relationship Id="rId18" Type="http://schemas.openxmlformats.org/officeDocument/2006/relationships/hyperlink" Target="https://podminky.urs.cz/item/CS_URS_2025_02/275351121" TargetMode="External" /><Relationship Id="rId19" Type="http://schemas.openxmlformats.org/officeDocument/2006/relationships/hyperlink" Target="https://podminky.urs.cz/item/CS_URS_2025_02/275351122" TargetMode="External" /><Relationship Id="rId20" Type="http://schemas.openxmlformats.org/officeDocument/2006/relationships/hyperlink" Target="https://podminky.urs.cz/item/CS_URS_2025_02/278311213" TargetMode="External" /><Relationship Id="rId21" Type="http://schemas.openxmlformats.org/officeDocument/2006/relationships/hyperlink" Target="https://podminky.urs.cz/item/CS_URS_2025_02/311321511" TargetMode="External" /><Relationship Id="rId22" Type="http://schemas.openxmlformats.org/officeDocument/2006/relationships/hyperlink" Target="https://podminky.urs.cz/item/CS_URS_2025_02/311351121" TargetMode="External" /><Relationship Id="rId23" Type="http://schemas.openxmlformats.org/officeDocument/2006/relationships/hyperlink" Target="https://podminky.urs.cz/item/CS_URS_2025_02/311351122" TargetMode="External" /><Relationship Id="rId24" Type="http://schemas.openxmlformats.org/officeDocument/2006/relationships/hyperlink" Target="https://podminky.urs.cz/item/CS_URS_2025_02/945412111" TargetMode="External" /><Relationship Id="rId25" Type="http://schemas.openxmlformats.org/officeDocument/2006/relationships/hyperlink" Target="https://podminky.urs.cz/item/CS_URS_2025_02/949101111" TargetMode="External" /><Relationship Id="rId26" Type="http://schemas.openxmlformats.org/officeDocument/2006/relationships/hyperlink" Target="https://podminky.urs.cz/item/CS_URS_2025_02/953943211" TargetMode="External" /><Relationship Id="rId27" Type="http://schemas.openxmlformats.org/officeDocument/2006/relationships/hyperlink" Target="https://podminky.urs.cz/item/CS_URS_2025_02/953946115" TargetMode="External" /><Relationship Id="rId28" Type="http://schemas.openxmlformats.org/officeDocument/2006/relationships/hyperlink" Target="https://podminky.urs.cz/item/CS_URS_2025_02/953946123" TargetMode="External" /><Relationship Id="rId29" Type="http://schemas.openxmlformats.org/officeDocument/2006/relationships/hyperlink" Target="https://podminky.urs.cz/item/CS_URS_2025_02/953946136" TargetMode="External" /><Relationship Id="rId30" Type="http://schemas.openxmlformats.org/officeDocument/2006/relationships/hyperlink" Target="https://podminky.urs.cz/item/CS_URS_2025_02/953965122" TargetMode="External" /><Relationship Id="rId31" Type="http://schemas.openxmlformats.org/officeDocument/2006/relationships/hyperlink" Target="https://podminky.urs.cz/item/CS_URS_2025_02/953965145" TargetMode="External" /><Relationship Id="rId32" Type="http://schemas.openxmlformats.org/officeDocument/2006/relationships/hyperlink" Target="https://podminky.urs.cz/item/CS_URS_2025_02/998011002" TargetMode="External" /><Relationship Id="rId33" Type="http://schemas.openxmlformats.org/officeDocument/2006/relationships/hyperlink" Target="https://podminky.urs.cz/item/CS_URS_2025_02/712311115" TargetMode="External" /><Relationship Id="rId34" Type="http://schemas.openxmlformats.org/officeDocument/2006/relationships/hyperlink" Target="https://podminky.urs.cz/item/CS_URS_2025_02/712341559" TargetMode="External" /><Relationship Id="rId35" Type="http://schemas.openxmlformats.org/officeDocument/2006/relationships/hyperlink" Target="https://podminky.urs.cz/item/CS_URS_2025_02/998712102" TargetMode="External" /><Relationship Id="rId36" Type="http://schemas.openxmlformats.org/officeDocument/2006/relationships/hyperlink" Target="https://podminky.urs.cz/item/CS_URS_2025_02/762083111" TargetMode="External" /><Relationship Id="rId37" Type="http://schemas.openxmlformats.org/officeDocument/2006/relationships/hyperlink" Target="https://podminky.urs.cz/item/CS_URS_2025_02/762713111" TargetMode="External" /><Relationship Id="rId38" Type="http://schemas.openxmlformats.org/officeDocument/2006/relationships/hyperlink" Target="https://podminky.urs.cz/item/CS_URS_2025_02/762713121" TargetMode="External" /><Relationship Id="rId39" Type="http://schemas.openxmlformats.org/officeDocument/2006/relationships/hyperlink" Target="https://podminky.urs.cz/item/CS_URS_2025_02/762713131" TargetMode="External" /><Relationship Id="rId40" Type="http://schemas.openxmlformats.org/officeDocument/2006/relationships/hyperlink" Target="https://podminky.urs.cz/item/CS_URS_2025_02/762713161" TargetMode="External" /><Relationship Id="rId41" Type="http://schemas.openxmlformats.org/officeDocument/2006/relationships/hyperlink" Target="https://podminky.urs.cz/item/CS_URS_2025_02/762795000" TargetMode="External" /><Relationship Id="rId42" Type="http://schemas.openxmlformats.org/officeDocument/2006/relationships/hyperlink" Target="https://podminky.urs.cz/item/CS_URS_2025_02/998762102" TargetMode="External" /><Relationship Id="rId43" Type="http://schemas.openxmlformats.org/officeDocument/2006/relationships/hyperlink" Target="https://podminky.urs.cz/item/CS_URS_2025_02/764141301" TargetMode="External" /><Relationship Id="rId44" Type="http://schemas.openxmlformats.org/officeDocument/2006/relationships/hyperlink" Target="https://podminky.urs.cz/item/CS_URS_2025_02/998764102" TargetMode="External" /><Relationship Id="rId45" Type="http://schemas.openxmlformats.org/officeDocument/2006/relationships/hyperlink" Target="https://podminky.urs.cz/item/CS_URS_2025_02/766422211" TargetMode="External" /><Relationship Id="rId46" Type="http://schemas.openxmlformats.org/officeDocument/2006/relationships/hyperlink" Target="https://podminky.urs.cz/item/CS_URS_2025_02/766427112" TargetMode="External" /><Relationship Id="rId47" Type="http://schemas.openxmlformats.org/officeDocument/2006/relationships/hyperlink" Target="https://podminky.urs.cz/item/CS_URS_2025_02/998766102" TargetMode="External" /><Relationship Id="rId48" Type="http://schemas.openxmlformats.org/officeDocument/2006/relationships/hyperlink" Target="https://podminky.urs.cz/item/CS_URS_2025_02/783101203" TargetMode="External" /><Relationship Id="rId49" Type="http://schemas.openxmlformats.org/officeDocument/2006/relationships/hyperlink" Target="https://podminky.urs.cz/item/CS_URS_2025_02/783101403" TargetMode="External" /><Relationship Id="rId50" Type="http://schemas.openxmlformats.org/officeDocument/2006/relationships/hyperlink" Target="https://podminky.urs.cz/item/CS_URS_2025_02/783113111" TargetMode="External" /><Relationship Id="rId51" Type="http://schemas.openxmlformats.org/officeDocument/2006/relationships/hyperlink" Target="https://podminky.urs.cz/item/CS_URS_2025_02/783114101" TargetMode="External" /><Relationship Id="rId52" Type="http://schemas.openxmlformats.org/officeDocument/2006/relationships/hyperlink" Target="https://podminky.urs.cz/item/CS_URS_2025_02/783118101" TargetMode="External" /><Relationship Id="rId53" Type="http://schemas.openxmlformats.org/officeDocument/2006/relationships/hyperlink" Target="https://podminky.urs.cz/item/CS_URS_2025_02/783201201" TargetMode="External" /><Relationship Id="rId54" Type="http://schemas.openxmlformats.org/officeDocument/2006/relationships/hyperlink" Target="https://podminky.urs.cz/item/CS_URS_2025_02/783201401" TargetMode="External" /><Relationship Id="rId55" Type="http://schemas.openxmlformats.org/officeDocument/2006/relationships/hyperlink" Target="https://podminky.urs.cz/item/CS_URS_2025_02/783213011" TargetMode="External" /><Relationship Id="rId56" Type="http://schemas.openxmlformats.org/officeDocument/2006/relationships/hyperlink" Target="https://podminky.urs.cz/item/CS_URS_2025_02/783214101" TargetMode="External" /><Relationship Id="rId57" Type="http://schemas.openxmlformats.org/officeDocument/2006/relationships/hyperlink" Target="https://podminky.urs.cz/item/CS_URS_2025_02/783217101" TargetMode="External" /><Relationship Id="rId58" Type="http://schemas.openxmlformats.org/officeDocument/2006/relationships/hyperlink" Target="https://podminky.urs.cz/item/CS_URS_2025_02/998786102" TargetMode="External" /><Relationship Id="rId59" Type="http://schemas.openxmlformats.org/officeDocument/2006/relationships/hyperlink" Target="https://podminky.urs.cz/item/CS_URS_2025_02/789323111" TargetMode="External" /><Relationship Id="rId60" Type="http://schemas.openxmlformats.org/officeDocument/2006/relationships/hyperlink" Target="https://podminky.urs.cz/item/CS_URS_2025_02/789323121" TargetMode="External" /><Relationship Id="rId6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312131" TargetMode="External" /><Relationship Id="rId2" Type="http://schemas.openxmlformats.org/officeDocument/2006/relationships/hyperlink" Target="https://podminky.urs.cz/item/CS_URS_2025_02/162211211" TargetMode="External" /><Relationship Id="rId3" Type="http://schemas.openxmlformats.org/officeDocument/2006/relationships/hyperlink" Target="https://podminky.urs.cz/item/CS_URS_2025_02/162211219" TargetMode="External" /><Relationship Id="rId4" Type="http://schemas.openxmlformats.org/officeDocument/2006/relationships/hyperlink" Target="https://podminky.urs.cz/item/CS_URS_2025_02/162751137" TargetMode="External" /><Relationship Id="rId5" Type="http://schemas.openxmlformats.org/officeDocument/2006/relationships/hyperlink" Target="https://podminky.urs.cz/item/CS_URS_2025_02/167111102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5111101" TargetMode="External" /><Relationship Id="rId8" Type="http://schemas.openxmlformats.org/officeDocument/2006/relationships/hyperlink" Target="https://podminky.urs.cz/item/CS_URS_2025_02/998011010" TargetMode="External" /><Relationship Id="rId9" Type="http://schemas.openxmlformats.org/officeDocument/2006/relationships/hyperlink" Target="https://podminky.urs.cz/item/CS_URS_2025_02/721173317" TargetMode="External" /><Relationship Id="rId10" Type="http://schemas.openxmlformats.org/officeDocument/2006/relationships/hyperlink" Target="https://podminky.urs.cz/item/CS_URS_2025_02/721173404" TargetMode="External" /><Relationship Id="rId11" Type="http://schemas.openxmlformats.org/officeDocument/2006/relationships/hyperlink" Target="https://podminky.urs.cz/item/CS_URS_2025_02/721173405" TargetMode="External" /><Relationship Id="rId12" Type="http://schemas.openxmlformats.org/officeDocument/2006/relationships/hyperlink" Target="https://podminky.urs.cz/item/CS_URS_2025_02/721233144" TargetMode="External" /><Relationship Id="rId13" Type="http://schemas.openxmlformats.org/officeDocument/2006/relationships/hyperlink" Target="https://podminky.urs.cz/item/CS_URS_2025_02/721290112" TargetMode="External" /><Relationship Id="rId14" Type="http://schemas.openxmlformats.org/officeDocument/2006/relationships/hyperlink" Target="https://podminky.urs.cz/item/CS_URS_2025_02/721290113" TargetMode="External" /><Relationship Id="rId15" Type="http://schemas.openxmlformats.org/officeDocument/2006/relationships/hyperlink" Target="https://podminky.urs.cz/item/CS_URS_2025_02/998721201" TargetMode="External" /><Relationship Id="rId16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301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31351100" TargetMode="External" /><Relationship Id="rId4" Type="http://schemas.openxmlformats.org/officeDocument/2006/relationships/hyperlink" Target="https://podminky.urs.cz/item/CS_URS_2025_02/132351101" TargetMode="External" /><Relationship Id="rId5" Type="http://schemas.openxmlformats.org/officeDocument/2006/relationships/hyperlink" Target="https://podminky.urs.cz/item/CS_URS_2025_02/162751137" TargetMode="External" /><Relationship Id="rId6" Type="http://schemas.openxmlformats.org/officeDocument/2006/relationships/hyperlink" Target="https://podminky.urs.cz/item/CS_URS_2025_02/162751139" TargetMode="External" /><Relationship Id="rId7" Type="http://schemas.openxmlformats.org/officeDocument/2006/relationships/hyperlink" Target="https://podminky.urs.cz/item/CS_URS_2025_02/167151102" TargetMode="External" /><Relationship Id="rId8" Type="http://schemas.openxmlformats.org/officeDocument/2006/relationships/hyperlink" Target="https://podminky.urs.cz/item/CS_URS_2025_02/17120122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4151101" TargetMode="External" /><Relationship Id="rId11" Type="http://schemas.openxmlformats.org/officeDocument/2006/relationships/hyperlink" Target="https://podminky.urs.cz/item/CS_URS_2025_02/181951114" TargetMode="External" /><Relationship Id="rId12" Type="http://schemas.openxmlformats.org/officeDocument/2006/relationships/hyperlink" Target="https://podminky.urs.cz/item/CS_URS_2025_02/271532212" TargetMode="External" /><Relationship Id="rId13" Type="http://schemas.openxmlformats.org/officeDocument/2006/relationships/hyperlink" Target="https://podminky.urs.cz/item/CS_URS_2025_02/273321411" TargetMode="External" /><Relationship Id="rId14" Type="http://schemas.openxmlformats.org/officeDocument/2006/relationships/hyperlink" Target="https://podminky.urs.cz/item/CS_URS_2025_02/273351121" TargetMode="External" /><Relationship Id="rId15" Type="http://schemas.openxmlformats.org/officeDocument/2006/relationships/hyperlink" Target="https://podminky.urs.cz/item/CS_URS_2025_02/273351122" TargetMode="External" /><Relationship Id="rId16" Type="http://schemas.openxmlformats.org/officeDocument/2006/relationships/hyperlink" Target="https://podminky.urs.cz/item/CS_URS_2025_02/273362021" TargetMode="External" /><Relationship Id="rId17" Type="http://schemas.openxmlformats.org/officeDocument/2006/relationships/hyperlink" Target="https://podminky.urs.cz/item/CS_URS_2025_02/274313711" TargetMode="External" /><Relationship Id="rId18" Type="http://schemas.openxmlformats.org/officeDocument/2006/relationships/hyperlink" Target="https://podminky.urs.cz/item/CS_URS_2025_02/274351121" TargetMode="External" /><Relationship Id="rId19" Type="http://schemas.openxmlformats.org/officeDocument/2006/relationships/hyperlink" Target="https://podminky.urs.cz/item/CS_URS_2025_02/274351122" TargetMode="External" /><Relationship Id="rId20" Type="http://schemas.openxmlformats.org/officeDocument/2006/relationships/hyperlink" Target="https://podminky.urs.cz/item/CS_URS_2025_02/311321511" TargetMode="External" /><Relationship Id="rId21" Type="http://schemas.openxmlformats.org/officeDocument/2006/relationships/hyperlink" Target="https://podminky.urs.cz/item/CS_URS_2025_02/311351121" TargetMode="External" /><Relationship Id="rId22" Type="http://schemas.openxmlformats.org/officeDocument/2006/relationships/hyperlink" Target="https://podminky.urs.cz/item/CS_URS_2025_02/311351122" TargetMode="External" /><Relationship Id="rId23" Type="http://schemas.openxmlformats.org/officeDocument/2006/relationships/hyperlink" Target="https://podminky.urs.cz/item/CS_URS_2025_02/311361821" TargetMode="External" /><Relationship Id="rId24" Type="http://schemas.openxmlformats.org/officeDocument/2006/relationships/hyperlink" Target="https://podminky.urs.cz/item/CS_URS_2025_02/622131121" TargetMode="External" /><Relationship Id="rId25" Type="http://schemas.openxmlformats.org/officeDocument/2006/relationships/hyperlink" Target="https://podminky.urs.cz/item/CS_URS_2025_02/622142001" TargetMode="External" /><Relationship Id="rId26" Type="http://schemas.openxmlformats.org/officeDocument/2006/relationships/hyperlink" Target="https://podminky.urs.cz/item/CS_URS_2025_02/631311114" TargetMode="External" /><Relationship Id="rId27" Type="http://schemas.openxmlformats.org/officeDocument/2006/relationships/hyperlink" Target="https://podminky.urs.cz/item/CS_URS_2025_02/631319011" TargetMode="External" /><Relationship Id="rId28" Type="http://schemas.openxmlformats.org/officeDocument/2006/relationships/hyperlink" Target="https://podminky.urs.cz/item/CS_URS_2025_02/632481213" TargetMode="External" /><Relationship Id="rId29" Type="http://schemas.openxmlformats.org/officeDocument/2006/relationships/hyperlink" Target="https://podminky.urs.cz/item/CS_URS_2025_02/634112113" TargetMode="External" /><Relationship Id="rId30" Type="http://schemas.openxmlformats.org/officeDocument/2006/relationships/hyperlink" Target="https://podminky.urs.cz/item/CS_URS_2025_02/949101111" TargetMode="External" /><Relationship Id="rId31" Type="http://schemas.openxmlformats.org/officeDocument/2006/relationships/hyperlink" Target="https://podminky.urs.cz/item/CS_URS_2025_02/953943211" TargetMode="External" /><Relationship Id="rId32" Type="http://schemas.openxmlformats.org/officeDocument/2006/relationships/hyperlink" Target="https://podminky.urs.cz/item/CS_URS_2025_02/953965116" TargetMode="External" /><Relationship Id="rId33" Type="http://schemas.openxmlformats.org/officeDocument/2006/relationships/hyperlink" Target="https://podminky.urs.cz/item/CS_URS_2025_02/998011001" TargetMode="External" /><Relationship Id="rId34" Type="http://schemas.openxmlformats.org/officeDocument/2006/relationships/hyperlink" Target="https://podminky.urs.cz/item/CS_URS_2025_02/711111001" TargetMode="External" /><Relationship Id="rId35" Type="http://schemas.openxmlformats.org/officeDocument/2006/relationships/hyperlink" Target="https://podminky.urs.cz/item/CS_URS_2025_02/711112001" TargetMode="External" /><Relationship Id="rId36" Type="http://schemas.openxmlformats.org/officeDocument/2006/relationships/hyperlink" Target="https://podminky.urs.cz/item/CS_URS_2025_02/711141559" TargetMode="External" /><Relationship Id="rId37" Type="http://schemas.openxmlformats.org/officeDocument/2006/relationships/hyperlink" Target="https://podminky.urs.cz/item/CS_URS_2025_02/711142559" TargetMode="External" /><Relationship Id="rId38" Type="http://schemas.openxmlformats.org/officeDocument/2006/relationships/hyperlink" Target="https://podminky.urs.cz/item/CS_URS_2025_02/998711101" TargetMode="External" /><Relationship Id="rId39" Type="http://schemas.openxmlformats.org/officeDocument/2006/relationships/hyperlink" Target="https://podminky.urs.cz/item/CS_URS_2025_02/712311115" TargetMode="External" /><Relationship Id="rId40" Type="http://schemas.openxmlformats.org/officeDocument/2006/relationships/hyperlink" Target="https://podminky.urs.cz/item/CS_URS_2025_02/712341559" TargetMode="External" /><Relationship Id="rId41" Type="http://schemas.openxmlformats.org/officeDocument/2006/relationships/hyperlink" Target="https://podminky.urs.cz/item/CS_URS_2025_02/712361703" TargetMode="External" /><Relationship Id="rId42" Type="http://schemas.openxmlformats.org/officeDocument/2006/relationships/hyperlink" Target="https://podminky.urs.cz/item/CS_URS_2025_02/712811115" TargetMode="External" /><Relationship Id="rId43" Type="http://schemas.openxmlformats.org/officeDocument/2006/relationships/hyperlink" Target="https://podminky.urs.cz/item/CS_URS_2025_02/712841559" TargetMode="External" /><Relationship Id="rId44" Type="http://schemas.openxmlformats.org/officeDocument/2006/relationships/hyperlink" Target="https://podminky.urs.cz/item/CS_URS_2025_02/712861703" TargetMode="External" /><Relationship Id="rId45" Type="http://schemas.openxmlformats.org/officeDocument/2006/relationships/hyperlink" Target="https://podminky.urs.cz/item/CS_URS_2025_02/998712101" TargetMode="External" /><Relationship Id="rId46" Type="http://schemas.openxmlformats.org/officeDocument/2006/relationships/hyperlink" Target="https://podminky.urs.cz/item/CS_URS_2025_02/713121111" TargetMode="External" /><Relationship Id="rId47" Type="http://schemas.openxmlformats.org/officeDocument/2006/relationships/hyperlink" Target="https://podminky.urs.cz/item/CS_URS_2025_02/713123111" TargetMode="External" /><Relationship Id="rId48" Type="http://schemas.openxmlformats.org/officeDocument/2006/relationships/hyperlink" Target="https://podminky.urs.cz/item/CS_URS_2025_02/713131151" TargetMode="External" /><Relationship Id="rId49" Type="http://schemas.openxmlformats.org/officeDocument/2006/relationships/hyperlink" Target="https://podminky.urs.cz/item/CS_URS_2025_02/713141321" TargetMode="External" /><Relationship Id="rId50" Type="http://schemas.openxmlformats.org/officeDocument/2006/relationships/hyperlink" Target="https://podminky.urs.cz/item/CS_URS_2025_02/998713101" TargetMode="External" /><Relationship Id="rId51" Type="http://schemas.openxmlformats.org/officeDocument/2006/relationships/hyperlink" Target="https://podminky.urs.cz/item/CS_URS_2025_02/762083111" TargetMode="External" /><Relationship Id="rId52" Type="http://schemas.openxmlformats.org/officeDocument/2006/relationships/hyperlink" Target="https://podminky.urs.cz/item/CS_URS_2025_02/762421033" TargetMode="External" /><Relationship Id="rId53" Type="http://schemas.openxmlformats.org/officeDocument/2006/relationships/hyperlink" Target="https://podminky.urs.cz/item/CS_URS_2025_02/762431033" TargetMode="External" /><Relationship Id="rId54" Type="http://schemas.openxmlformats.org/officeDocument/2006/relationships/hyperlink" Target="https://podminky.urs.cz/item/CS_URS_2025_02/762495000" TargetMode="External" /><Relationship Id="rId55" Type="http://schemas.openxmlformats.org/officeDocument/2006/relationships/hyperlink" Target="https://podminky.urs.cz/item/CS_URS_2025_02/762723311" TargetMode="External" /><Relationship Id="rId56" Type="http://schemas.openxmlformats.org/officeDocument/2006/relationships/hyperlink" Target="https://podminky.urs.cz/item/CS_URS_2025_02/762795000" TargetMode="External" /><Relationship Id="rId57" Type="http://schemas.openxmlformats.org/officeDocument/2006/relationships/hyperlink" Target="https://podminky.urs.cz/item/CS_URS_2025_02/762810023" TargetMode="External" /><Relationship Id="rId58" Type="http://schemas.openxmlformats.org/officeDocument/2006/relationships/hyperlink" Target="https://podminky.urs.cz/item/CS_URS_2025_02/998762101" TargetMode="External" /><Relationship Id="rId59" Type="http://schemas.openxmlformats.org/officeDocument/2006/relationships/hyperlink" Target="https://podminky.urs.cz/item/CS_URS_2025_02/998763301" TargetMode="External" /><Relationship Id="rId60" Type="http://schemas.openxmlformats.org/officeDocument/2006/relationships/hyperlink" Target="https://podminky.urs.cz/item/CS_URS_2025_02/764244303" TargetMode="External" /><Relationship Id="rId61" Type="http://schemas.openxmlformats.org/officeDocument/2006/relationships/hyperlink" Target="https://podminky.urs.cz/item/CS_URS_2025_02/998764101" TargetMode="External" /><Relationship Id="rId62" Type="http://schemas.openxmlformats.org/officeDocument/2006/relationships/hyperlink" Target="https://podminky.urs.cz/item/CS_URS_2025_02/766417211" TargetMode="External" /><Relationship Id="rId63" Type="http://schemas.openxmlformats.org/officeDocument/2006/relationships/hyperlink" Target="https://podminky.urs.cz/item/CS_URS_2025_02/766417421" TargetMode="External" /><Relationship Id="rId64" Type="http://schemas.openxmlformats.org/officeDocument/2006/relationships/hyperlink" Target="https://podminky.urs.cz/item/CS_URS_2025_02/766417523" TargetMode="External" /><Relationship Id="rId65" Type="http://schemas.openxmlformats.org/officeDocument/2006/relationships/hyperlink" Target="https://podminky.urs.cz/item/CS_URS_2025_02/766417541" TargetMode="External" /><Relationship Id="rId66" Type="http://schemas.openxmlformats.org/officeDocument/2006/relationships/hyperlink" Target="https://podminky.urs.cz/item/CS_URS_2025_02/998766101" TargetMode="External" /><Relationship Id="rId67" Type="http://schemas.openxmlformats.org/officeDocument/2006/relationships/hyperlink" Target="https://podminky.urs.cz/item/CS_URS_2025_02/767626104" TargetMode="External" /><Relationship Id="rId68" Type="http://schemas.openxmlformats.org/officeDocument/2006/relationships/hyperlink" Target="https://podminky.urs.cz/item/CS_URS_2025_02/767640111" TargetMode="External" /><Relationship Id="rId69" Type="http://schemas.openxmlformats.org/officeDocument/2006/relationships/hyperlink" Target="https://podminky.urs.cz/item/CS_URS_2025_02/767640221" TargetMode="External" /><Relationship Id="rId70" Type="http://schemas.openxmlformats.org/officeDocument/2006/relationships/hyperlink" Target="https://podminky.urs.cz/item/CS_URS_2025_02/998767101" TargetMode="External" /><Relationship Id="rId71" Type="http://schemas.openxmlformats.org/officeDocument/2006/relationships/hyperlink" Target="https://podminky.urs.cz/item/CS_URS_2025_02/777111111" TargetMode="External" /><Relationship Id="rId72" Type="http://schemas.openxmlformats.org/officeDocument/2006/relationships/hyperlink" Target="https://podminky.urs.cz/item/CS_URS_2025_02/777131113" TargetMode="External" /><Relationship Id="rId73" Type="http://schemas.openxmlformats.org/officeDocument/2006/relationships/hyperlink" Target="https://podminky.urs.cz/item/CS_URS_2025_02/777521101" TargetMode="External" /><Relationship Id="rId74" Type="http://schemas.openxmlformats.org/officeDocument/2006/relationships/hyperlink" Target="https://podminky.urs.cz/item/CS_URS_2025_02/998777101" TargetMode="External" /><Relationship Id="rId75" Type="http://schemas.openxmlformats.org/officeDocument/2006/relationships/hyperlink" Target="https://podminky.urs.cz/item/CS_URS_2025_02/783101203" TargetMode="External" /><Relationship Id="rId76" Type="http://schemas.openxmlformats.org/officeDocument/2006/relationships/hyperlink" Target="https://podminky.urs.cz/item/CS_URS_2025_02/783101403" TargetMode="External" /><Relationship Id="rId77" Type="http://schemas.openxmlformats.org/officeDocument/2006/relationships/hyperlink" Target="https://podminky.urs.cz/item/CS_URS_2025_02/783113111" TargetMode="External" /><Relationship Id="rId78" Type="http://schemas.openxmlformats.org/officeDocument/2006/relationships/hyperlink" Target="https://podminky.urs.cz/item/CS_URS_2025_02/783114101" TargetMode="External" /><Relationship Id="rId79" Type="http://schemas.openxmlformats.org/officeDocument/2006/relationships/hyperlink" Target="https://podminky.urs.cz/item/CS_URS_2025_02/783118101" TargetMode="External" /><Relationship Id="rId80" Type="http://schemas.openxmlformats.org/officeDocument/2006/relationships/hyperlink" Target="https://podminky.urs.cz/item/CS_URS_2025_02/783201201" TargetMode="External" /><Relationship Id="rId81" Type="http://schemas.openxmlformats.org/officeDocument/2006/relationships/hyperlink" Target="https://podminky.urs.cz/item/CS_URS_2025_02/783201401" TargetMode="External" /><Relationship Id="rId82" Type="http://schemas.openxmlformats.org/officeDocument/2006/relationships/hyperlink" Target="https://podminky.urs.cz/item/CS_URS_2025_02/783213011" TargetMode="External" /><Relationship Id="rId83" Type="http://schemas.openxmlformats.org/officeDocument/2006/relationships/hyperlink" Target="https://podminky.urs.cz/item/CS_URS_2025_02/783214101" TargetMode="External" /><Relationship Id="rId84" Type="http://schemas.openxmlformats.org/officeDocument/2006/relationships/hyperlink" Target="https://podminky.urs.cz/item/CS_URS_2025_02/783217101" TargetMode="External" /><Relationship Id="rId85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33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238.5" customHeight="1">
      <c r="B23" s="23"/>
      <c r="C23" s="24"/>
      <c r="D23" s="24"/>
      <c r="E23" s="38" t="s">
        <v>37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39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40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41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42</v>
      </c>
      <c r="E29" s="49"/>
      <c r="F29" s="34" t="s">
        <v>43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44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45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46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47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49</v>
      </c>
      <c r="U35" s="56"/>
      <c r="V35" s="56"/>
      <c r="W35" s="56"/>
      <c r="X35" s="58" t="s">
        <v>50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51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25-063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Koncepční dořešení lokality Loděnice v parku B.Němcové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Karviná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22. 1. 2026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Statutární město Karviná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POLYCHROME</v>
      </c>
      <c r="AN49" s="66"/>
      <c r="AO49" s="66"/>
      <c r="AP49" s="66"/>
      <c r="AQ49" s="42"/>
      <c r="AR49" s="46"/>
      <c r="AS49" s="76" t="s">
        <v>52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34</v>
      </c>
      <c r="AJ50" s="42"/>
      <c r="AK50" s="42"/>
      <c r="AL50" s="42"/>
      <c r="AM50" s="75" t="str">
        <f>IF(E20="","",E20)</f>
        <v xml:space="preserve"> 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53</v>
      </c>
      <c r="D52" s="89"/>
      <c r="E52" s="89"/>
      <c r="F52" s="89"/>
      <c r="G52" s="89"/>
      <c r="H52" s="90"/>
      <c r="I52" s="91" t="s">
        <v>54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55</v>
      </c>
      <c r="AH52" s="89"/>
      <c r="AI52" s="89"/>
      <c r="AJ52" s="89"/>
      <c r="AK52" s="89"/>
      <c r="AL52" s="89"/>
      <c r="AM52" s="89"/>
      <c r="AN52" s="91" t="s">
        <v>56</v>
      </c>
      <c r="AO52" s="89"/>
      <c r="AP52" s="89"/>
      <c r="AQ52" s="93" t="s">
        <v>57</v>
      </c>
      <c r="AR52" s="46"/>
      <c r="AS52" s="94" t="s">
        <v>58</v>
      </c>
      <c r="AT52" s="95" t="s">
        <v>59</v>
      </c>
      <c r="AU52" s="95" t="s">
        <v>60</v>
      </c>
      <c r="AV52" s="95" t="s">
        <v>61</v>
      </c>
      <c r="AW52" s="95" t="s">
        <v>62</v>
      </c>
      <c r="AX52" s="95" t="s">
        <v>63</v>
      </c>
      <c r="AY52" s="95" t="s">
        <v>64</v>
      </c>
      <c r="AZ52" s="95" t="s">
        <v>65</v>
      </c>
      <c r="BA52" s="95" t="s">
        <v>66</v>
      </c>
      <c r="BB52" s="95" t="s">
        <v>67</v>
      </c>
      <c r="BC52" s="95" t="s">
        <v>68</v>
      </c>
      <c r="BD52" s="96" t="s">
        <v>69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70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ROUND(AG55+AG57+AG61+AG65+AG69+AG73+AG77+AG80+AG84+SUM(AG87:AG89)+AG95,2)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ROUND(AS55+AS57+AS61+AS65+AS69+AS73+AS77+AS80+AS84+SUM(AS87:AS89)+AS95,2)</f>
        <v>0</v>
      </c>
      <c r="AT54" s="108">
        <f>ROUND(SUM(AV54:AW54),2)</f>
        <v>0</v>
      </c>
      <c r="AU54" s="109">
        <f>ROUND(AU55+AU57+AU61+AU65+AU69+AU73+AU77+AU80+AU84+SUM(AU87:AU89)+AU95,5)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ROUND(AZ55+AZ57+AZ61+AZ65+AZ69+AZ73+AZ77+AZ80+AZ84+SUM(AZ87:AZ89)+AZ95,2)</f>
        <v>0</v>
      </c>
      <c r="BA54" s="108">
        <f>ROUND(BA55+BA57+BA61+BA65+BA69+BA73+BA77+BA80+BA84+SUM(BA87:BA89)+BA95,2)</f>
        <v>0</v>
      </c>
      <c r="BB54" s="108">
        <f>ROUND(BB55+BB57+BB61+BB65+BB69+BB73+BB77+BB80+BB84+SUM(BB87:BB89)+BB95,2)</f>
        <v>0</v>
      </c>
      <c r="BC54" s="108">
        <f>ROUND(BC55+BC57+BC61+BC65+BC69+BC73+BC77+BC80+BC84+SUM(BC87:BC89)+BC95,2)</f>
        <v>0</v>
      </c>
      <c r="BD54" s="110">
        <f>ROUND(BD55+BD57+BD61+BD65+BD69+BD73+BD77+BD80+BD84+SUM(BD87:BD89)+BD95,2)</f>
        <v>0</v>
      </c>
      <c r="BE54" s="6"/>
      <c r="BS54" s="111" t="s">
        <v>71</v>
      </c>
      <c r="BT54" s="111" t="s">
        <v>72</v>
      </c>
      <c r="BU54" s="112" t="s">
        <v>73</v>
      </c>
      <c r="BV54" s="111" t="s">
        <v>74</v>
      </c>
      <c r="BW54" s="111" t="s">
        <v>5</v>
      </c>
      <c r="BX54" s="111" t="s">
        <v>75</v>
      </c>
      <c r="CL54" s="111" t="s">
        <v>19</v>
      </c>
    </row>
    <row r="55" s="7" customFormat="1" ht="16.5" customHeight="1">
      <c r="A55" s="7"/>
      <c r="B55" s="113"/>
      <c r="C55" s="114"/>
      <c r="D55" s="115" t="s">
        <v>76</v>
      </c>
      <c r="E55" s="115"/>
      <c r="F55" s="115"/>
      <c r="G55" s="115"/>
      <c r="H55" s="115"/>
      <c r="I55" s="116"/>
      <c r="J55" s="115" t="s">
        <v>77</v>
      </c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7">
        <f>ROUND(AG56,2)</f>
        <v>0</v>
      </c>
      <c r="AH55" s="116"/>
      <c r="AI55" s="116"/>
      <c r="AJ55" s="116"/>
      <c r="AK55" s="116"/>
      <c r="AL55" s="116"/>
      <c r="AM55" s="116"/>
      <c r="AN55" s="118">
        <f>SUM(AG55,AT55)</f>
        <v>0</v>
      </c>
      <c r="AO55" s="116"/>
      <c r="AP55" s="116"/>
      <c r="AQ55" s="119" t="s">
        <v>78</v>
      </c>
      <c r="AR55" s="120"/>
      <c r="AS55" s="121">
        <f>ROUND(AS56,2)</f>
        <v>0</v>
      </c>
      <c r="AT55" s="122">
        <f>ROUND(SUM(AV55:AW55),2)</f>
        <v>0</v>
      </c>
      <c r="AU55" s="123">
        <f>ROUND(AU56,5)</f>
        <v>0</v>
      </c>
      <c r="AV55" s="122">
        <f>ROUND(AZ55*L29,2)</f>
        <v>0</v>
      </c>
      <c r="AW55" s="122">
        <f>ROUND(BA55*L30,2)</f>
        <v>0</v>
      </c>
      <c r="AX55" s="122">
        <f>ROUND(BB55*L29,2)</f>
        <v>0</v>
      </c>
      <c r="AY55" s="122">
        <f>ROUND(BC55*L30,2)</f>
        <v>0</v>
      </c>
      <c r="AZ55" s="122">
        <f>ROUND(AZ56,2)</f>
        <v>0</v>
      </c>
      <c r="BA55" s="122">
        <f>ROUND(BA56,2)</f>
        <v>0</v>
      </c>
      <c r="BB55" s="122">
        <f>ROUND(BB56,2)</f>
        <v>0</v>
      </c>
      <c r="BC55" s="122">
        <f>ROUND(BC56,2)</f>
        <v>0</v>
      </c>
      <c r="BD55" s="124">
        <f>ROUND(BD56,2)</f>
        <v>0</v>
      </c>
      <c r="BE55" s="7"/>
      <c r="BS55" s="125" t="s">
        <v>71</v>
      </c>
      <c r="BT55" s="125" t="s">
        <v>79</v>
      </c>
      <c r="BU55" s="125" t="s">
        <v>73</v>
      </c>
      <c r="BV55" s="125" t="s">
        <v>74</v>
      </c>
      <c r="BW55" s="125" t="s">
        <v>80</v>
      </c>
      <c r="BX55" s="125" t="s">
        <v>5</v>
      </c>
      <c r="CL55" s="125" t="s">
        <v>19</v>
      </c>
      <c r="CM55" s="125" t="s">
        <v>81</v>
      </c>
    </row>
    <row r="56" s="4" customFormat="1" ht="16.5" customHeight="1">
      <c r="A56" s="126" t="s">
        <v>82</v>
      </c>
      <c r="B56" s="65"/>
      <c r="C56" s="127"/>
      <c r="D56" s="127"/>
      <c r="E56" s="128" t="s">
        <v>83</v>
      </c>
      <c r="F56" s="128"/>
      <c r="G56" s="128"/>
      <c r="H56" s="128"/>
      <c r="I56" s="128"/>
      <c r="J56" s="127"/>
      <c r="K56" s="128" t="s">
        <v>84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'D.1.1 - Stavební část'!J32</f>
        <v>0</v>
      </c>
      <c r="AH56" s="127"/>
      <c r="AI56" s="127"/>
      <c r="AJ56" s="127"/>
      <c r="AK56" s="127"/>
      <c r="AL56" s="127"/>
      <c r="AM56" s="127"/>
      <c r="AN56" s="129">
        <f>SUM(AG56,AT56)</f>
        <v>0</v>
      </c>
      <c r="AO56" s="127"/>
      <c r="AP56" s="127"/>
      <c r="AQ56" s="130" t="s">
        <v>85</v>
      </c>
      <c r="AR56" s="67"/>
      <c r="AS56" s="131">
        <v>0</v>
      </c>
      <c r="AT56" s="132">
        <f>ROUND(SUM(AV56:AW56),2)</f>
        <v>0</v>
      </c>
      <c r="AU56" s="133">
        <f>'D.1.1 - Stavební část'!P92</f>
        <v>0</v>
      </c>
      <c r="AV56" s="132">
        <f>'D.1.1 - Stavební část'!J35</f>
        <v>0</v>
      </c>
      <c r="AW56" s="132">
        <f>'D.1.1 - Stavební část'!J36</f>
        <v>0</v>
      </c>
      <c r="AX56" s="132">
        <f>'D.1.1 - Stavební část'!J37</f>
        <v>0</v>
      </c>
      <c r="AY56" s="132">
        <f>'D.1.1 - Stavební část'!J38</f>
        <v>0</v>
      </c>
      <c r="AZ56" s="132">
        <f>'D.1.1 - Stavební část'!F35</f>
        <v>0</v>
      </c>
      <c r="BA56" s="132">
        <f>'D.1.1 - Stavební část'!F36</f>
        <v>0</v>
      </c>
      <c r="BB56" s="132">
        <f>'D.1.1 - Stavební část'!F37</f>
        <v>0</v>
      </c>
      <c r="BC56" s="132">
        <f>'D.1.1 - Stavební část'!F38</f>
        <v>0</v>
      </c>
      <c r="BD56" s="134">
        <f>'D.1.1 - Stavební část'!F39</f>
        <v>0</v>
      </c>
      <c r="BE56" s="4"/>
      <c r="BT56" s="135" t="s">
        <v>81</v>
      </c>
      <c r="BV56" s="135" t="s">
        <v>74</v>
      </c>
      <c r="BW56" s="135" t="s">
        <v>86</v>
      </c>
      <c r="BX56" s="135" t="s">
        <v>80</v>
      </c>
      <c r="CL56" s="135" t="s">
        <v>19</v>
      </c>
    </row>
    <row r="57" s="7" customFormat="1" ht="16.5" customHeight="1">
      <c r="A57" s="7"/>
      <c r="B57" s="113"/>
      <c r="C57" s="114"/>
      <c r="D57" s="115" t="s">
        <v>87</v>
      </c>
      <c r="E57" s="115"/>
      <c r="F57" s="115"/>
      <c r="G57" s="115"/>
      <c r="H57" s="115"/>
      <c r="I57" s="116"/>
      <c r="J57" s="115" t="s">
        <v>88</v>
      </c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7">
        <f>ROUND(SUM(AG58:AG60),2)</f>
        <v>0</v>
      </c>
      <c r="AH57" s="116"/>
      <c r="AI57" s="116"/>
      <c r="AJ57" s="116"/>
      <c r="AK57" s="116"/>
      <c r="AL57" s="116"/>
      <c r="AM57" s="116"/>
      <c r="AN57" s="118">
        <f>SUM(AG57,AT57)</f>
        <v>0</v>
      </c>
      <c r="AO57" s="116"/>
      <c r="AP57" s="116"/>
      <c r="AQ57" s="119" t="s">
        <v>78</v>
      </c>
      <c r="AR57" s="120"/>
      <c r="AS57" s="121">
        <f>ROUND(SUM(AS58:AS60),2)</f>
        <v>0</v>
      </c>
      <c r="AT57" s="122">
        <f>ROUND(SUM(AV57:AW57),2)</f>
        <v>0</v>
      </c>
      <c r="AU57" s="123">
        <f>ROUND(SUM(AU58:AU60),5)</f>
        <v>0</v>
      </c>
      <c r="AV57" s="122">
        <f>ROUND(AZ57*L29,2)</f>
        <v>0</v>
      </c>
      <c r="AW57" s="122">
        <f>ROUND(BA57*L30,2)</f>
        <v>0</v>
      </c>
      <c r="AX57" s="122">
        <f>ROUND(BB57*L29,2)</f>
        <v>0</v>
      </c>
      <c r="AY57" s="122">
        <f>ROUND(BC57*L30,2)</f>
        <v>0</v>
      </c>
      <c r="AZ57" s="122">
        <f>ROUND(SUM(AZ58:AZ60),2)</f>
        <v>0</v>
      </c>
      <c r="BA57" s="122">
        <f>ROUND(SUM(BA58:BA60),2)</f>
        <v>0</v>
      </c>
      <c r="BB57" s="122">
        <f>ROUND(SUM(BB58:BB60),2)</f>
        <v>0</v>
      </c>
      <c r="BC57" s="122">
        <f>ROUND(SUM(BC58:BC60),2)</f>
        <v>0</v>
      </c>
      <c r="BD57" s="124">
        <f>ROUND(SUM(BD58:BD60),2)</f>
        <v>0</v>
      </c>
      <c r="BE57" s="7"/>
      <c r="BS57" s="125" t="s">
        <v>71</v>
      </c>
      <c r="BT57" s="125" t="s">
        <v>79</v>
      </c>
      <c r="BU57" s="125" t="s">
        <v>73</v>
      </c>
      <c r="BV57" s="125" t="s">
        <v>74</v>
      </c>
      <c r="BW57" s="125" t="s">
        <v>89</v>
      </c>
      <c r="BX57" s="125" t="s">
        <v>5</v>
      </c>
      <c r="CL57" s="125" t="s">
        <v>19</v>
      </c>
      <c r="CM57" s="125" t="s">
        <v>81</v>
      </c>
    </row>
    <row r="58" s="4" customFormat="1" ht="16.5" customHeight="1">
      <c r="A58" s="126" t="s">
        <v>82</v>
      </c>
      <c r="B58" s="65"/>
      <c r="C58" s="127"/>
      <c r="D58" s="127"/>
      <c r="E58" s="128" t="s">
        <v>83</v>
      </c>
      <c r="F58" s="128"/>
      <c r="G58" s="128"/>
      <c r="H58" s="128"/>
      <c r="I58" s="128"/>
      <c r="J58" s="127"/>
      <c r="K58" s="128" t="s">
        <v>84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'D.1.1 - Stavební část_01'!J32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85</v>
      </c>
      <c r="AR58" s="67"/>
      <c r="AS58" s="131">
        <v>0</v>
      </c>
      <c r="AT58" s="132">
        <f>ROUND(SUM(AV58:AW58),2)</f>
        <v>0</v>
      </c>
      <c r="AU58" s="133">
        <f>'D.1.1 - Stavební část_01'!P103</f>
        <v>0</v>
      </c>
      <c r="AV58" s="132">
        <f>'D.1.1 - Stavební část_01'!J35</f>
        <v>0</v>
      </c>
      <c r="AW58" s="132">
        <f>'D.1.1 - Stavební část_01'!J36</f>
        <v>0</v>
      </c>
      <c r="AX58" s="132">
        <f>'D.1.1 - Stavební část_01'!J37</f>
        <v>0</v>
      </c>
      <c r="AY58" s="132">
        <f>'D.1.1 - Stavební část_01'!J38</f>
        <v>0</v>
      </c>
      <c r="AZ58" s="132">
        <f>'D.1.1 - Stavební část_01'!F35</f>
        <v>0</v>
      </c>
      <c r="BA58" s="132">
        <f>'D.1.1 - Stavební část_01'!F36</f>
        <v>0</v>
      </c>
      <c r="BB58" s="132">
        <f>'D.1.1 - Stavební část_01'!F37</f>
        <v>0</v>
      </c>
      <c r="BC58" s="132">
        <f>'D.1.1 - Stavební část_01'!F38</f>
        <v>0</v>
      </c>
      <c r="BD58" s="134">
        <f>'D.1.1 - Stavební část_01'!F39</f>
        <v>0</v>
      </c>
      <c r="BE58" s="4"/>
      <c r="BT58" s="135" t="s">
        <v>81</v>
      </c>
      <c r="BV58" s="135" t="s">
        <v>74</v>
      </c>
      <c r="BW58" s="135" t="s">
        <v>90</v>
      </c>
      <c r="BX58" s="135" t="s">
        <v>89</v>
      </c>
      <c r="CL58" s="135" t="s">
        <v>19</v>
      </c>
    </row>
    <row r="59" s="4" customFormat="1" ht="16.5" customHeight="1">
      <c r="A59" s="126" t="s">
        <v>82</v>
      </c>
      <c r="B59" s="65"/>
      <c r="C59" s="127"/>
      <c r="D59" s="127"/>
      <c r="E59" s="128" t="s">
        <v>91</v>
      </c>
      <c r="F59" s="128"/>
      <c r="G59" s="128"/>
      <c r="H59" s="128"/>
      <c r="I59" s="128"/>
      <c r="J59" s="127"/>
      <c r="K59" s="128" t="s">
        <v>92</v>
      </c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9">
        <f>'D.1.2.5 - TPS silnoproud'!J32</f>
        <v>0</v>
      </c>
      <c r="AH59" s="127"/>
      <c r="AI59" s="127"/>
      <c r="AJ59" s="127"/>
      <c r="AK59" s="127"/>
      <c r="AL59" s="127"/>
      <c r="AM59" s="127"/>
      <c r="AN59" s="129">
        <f>SUM(AG59,AT59)</f>
        <v>0</v>
      </c>
      <c r="AO59" s="127"/>
      <c r="AP59" s="127"/>
      <c r="AQ59" s="130" t="s">
        <v>85</v>
      </c>
      <c r="AR59" s="67"/>
      <c r="AS59" s="131">
        <v>0</v>
      </c>
      <c r="AT59" s="132">
        <f>ROUND(SUM(AV59:AW59),2)</f>
        <v>0</v>
      </c>
      <c r="AU59" s="133">
        <f>'D.1.2.5 - TPS silnoproud'!P89</f>
        <v>0</v>
      </c>
      <c r="AV59" s="132">
        <f>'D.1.2.5 - TPS silnoproud'!J35</f>
        <v>0</v>
      </c>
      <c r="AW59" s="132">
        <f>'D.1.2.5 - TPS silnoproud'!J36</f>
        <v>0</v>
      </c>
      <c r="AX59" s="132">
        <f>'D.1.2.5 - TPS silnoproud'!J37</f>
        <v>0</v>
      </c>
      <c r="AY59" s="132">
        <f>'D.1.2.5 - TPS silnoproud'!J38</f>
        <v>0</v>
      </c>
      <c r="AZ59" s="132">
        <f>'D.1.2.5 - TPS silnoproud'!F35</f>
        <v>0</v>
      </c>
      <c r="BA59" s="132">
        <f>'D.1.2.5 - TPS silnoproud'!F36</f>
        <v>0</v>
      </c>
      <c r="BB59" s="132">
        <f>'D.1.2.5 - TPS silnoproud'!F37</f>
        <v>0</v>
      </c>
      <c r="BC59" s="132">
        <f>'D.1.2.5 - TPS silnoproud'!F38</f>
        <v>0</v>
      </c>
      <c r="BD59" s="134">
        <f>'D.1.2.5 - TPS silnoproud'!F39</f>
        <v>0</v>
      </c>
      <c r="BE59" s="4"/>
      <c r="BT59" s="135" t="s">
        <v>81</v>
      </c>
      <c r="BV59" s="135" t="s">
        <v>74</v>
      </c>
      <c r="BW59" s="135" t="s">
        <v>93</v>
      </c>
      <c r="BX59" s="135" t="s">
        <v>89</v>
      </c>
      <c r="CL59" s="135" t="s">
        <v>19</v>
      </c>
    </row>
    <row r="60" s="4" customFormat="1" ht="16.5" customHeight="1">
      <c r="A60" s="126" t="s">
        <v>82</v>
      </c>
      <c r="B60" s="65"/>
      <c r="C60" s="127"/>
      <c r="D60" s="127"/>
      <c r="E60" s="128" t="s">
        <v>94</v>
      </c>
      <c r="F60" s="128"/>
      <c r="G60" s="128"/>
      <c r="H60" s="128"/>
      <c r="I60" s="128"/>
      <c r="J60" s="127"/>
      <c r="K60" s="128" t="s">
        <v>95</v>
      </c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9">
        <f>'D.1.4.1 - ZTI'!J32</f>
        <v>0</v>
      </c>
      <c r="AH60" s="127"/>
      <c r="AI60" s="127"/>
      <c r="AJ60" s="127"/>
      <c r="AK60" s="127"/>
      <c r="AL60" s="127"/>
      <c r="AM60" s="127"/>
      <c r="AN60" s="129">
        <f>SUM(AG60,AT60)</f>
        <v>0</v>
      </c>
      <c r="AO60" s="127"/>
      <c r="AP60" s="127"/>
      <c r="AQ60" s="130" t="s">
        <v>85</v>
      </c>
      <c r="AR60" s="67"/>
      <c r="AS60" s="131">
        <v>0</v>
      </c>
      <c r="AT60" s="132">
        <f>ROUND(SUM(AV60:AW60),2)</f>
        <v>0</v>
      </c>
      <c r="AU60" s="133">
        <f>'D.1.4.1 - ZTI'!P90</f>
        <v>0</v>
      </c>
      <c r="AV60" s="132">
        <f>'D.1.4.1 - ZTI'!J35</f>
        <v>0</v>
      </c>
      <c r="AW60" s="132">
        <f>'D.1.4.1 - ZTI'!J36</f>
        <v>0</v>
      </c>
      <c r="AX60" s="132">
        <f>'D.1.4.1 - ZTI'!J37</f>
        <v>0</v>
      </c>
      <c r="AY60" s="132">
        <f>'D.1.4.1 - ZTI'!J38</f>
        <v>0</v>
      </c>
      <c r="AZ60" s="132">
        <f>'D.1.4.1 - ZTI'!F35</f>
        <v>0</v>
      </c>
      <c r="BA60" s="132">
        <f>'D.1.4.1 - ZTI'!F36</f>
        <v>0</v>
      </c>
      <c r="BB60" s="132">
        <f>'D.1.4.1 - ZTI'!F37</f>
        <v>0</v>
      </c>
      <c r="BC60" s="132">
        <f>'D.1.4.1 - ZTI'!F38</f>
        <v>0</v>
      </c>
      <c r="BD60" s="134">
        <f>'D.1.4.1 - ZTI'!F39</f>
        <v>0</v>
      </c>
      <c r="BE60" s="4"/>
      <c r="BT60" s="135" t="s">
        <v>81</v>
      </c>
      <c r="BV60" s="135" t="s">
        <v>74</v>
      </c>
      <c r="BW60" s="135" t="s">
        <v>96</v>
      </c>
      <c r="BX60" s="135" t="s">
        <v>89</v>
      </c>
      <c r="CL60" s="135" t="s">
        <v>19</v>
      </c>
    </row>
    <row r="61" s="7" customFormat="1" ht="16.5" customHeight="1">
      <c r="A61" s="7"/>
      <c r="B61" s="113"/>
      <c r="C61" s="114"/>
      <c r="D61" s="115" t="s">
        <v>97</v>
      </c>
      <c r="E61" s="115"/>
      <c r="F61" s="115"/>
      <c r="G61" s="115"/>
      <c r="H61" s="115"/>
      <c r="I61" s="116"/>
      <c r="J61" s="115" t="s">
        <v>98</v>
      </c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7">
        <f>ROUND(SUM(AG62:AG64),2)</f>
        <v>0</v>
      </c>
      <c r="AH61" s="116"/>
      <c r="AI61" s="116"/>
      <c r="AJ61" s="116"/>
      <c r="AK61" s="116"/>
      <c r="AL61" s="116"/>
      <c r="AM61" s="116"/>
      <c r="AN61" s="118">
        <f>SUM(AG61,AT61)</f>
        <v>0</v>
      </c>
      <c r="AO61" s="116"/>
      <c r="AP61" s="116"/>
      <c r="AQ61" s="119" t="s">
        <v>78</v>
      </c>
      <c r="AR61" s="120"/>
      <c r="AS61" s="121">
        <f>ROUND(SUM(AS62:AS64),2)</f>
        <v>0</v>
      </c>
      <c r="AT61" s="122">
        <f>ROUND(SUM(AV61:AW61),2)</f>
        <v>0</v>
      </c>
      <c r="AU61" s="123">
        <f>ROUND(SUM(AU62:AU64),5)</f>
        <v>0</v>
      </c>
      <c r="AV61" s="122">
        <f>ROUND(AZ61*L29,2)</f>
        <v>0</v>
      </c>
      <c r="AW61" s="122">
        <f>ROUND(BA61*L30,2)</f>
        <v>0</v>
      </c>
      <c r="AX61" s="122">
        <f>ROUND(BB61*L29,2)</f>
        <v>0</v>
      </c>
      <c r="AY61" s="122">
        <f>ROUND(BC61*L30,2)</f>
        <v>0</v>
      </c>
      <c r="AZ61" s="122">
        <f>ROUND(SUM(AZ62:AZ64),2)</f>
        <v>0</v>
      </c>
      <c r="BA61" s="122">
        <f>ROUND(SUM(BA62:BA64),2)</f>
        <v>0</v>
      </c>
      <c r="BB61" s="122">
        <f>ROUND(SUM(BB62:BB64),2)</f>
        <v>0</v>
      </c>
      <c r="BC61" s="122">
        <f>ROUND(SUM(BC62:BC64),2)</f>
        <v>0</v>
      </c>
      <c r="BD61" s="124">
        <f>ROUND(SUM(BD62:BD64),2)</f>
        <v>0</v>
      </c>
      <c r="BE61" s="7"/>
      <c r="BS61" s="125" t="s">
        <v>71</v>
      </c>
      <c r="BT61" s="125" t="s">
        <v>79</v>
      </c>
      <c r="BU61" s="125" t="s">
        <v>73</v>
      </c>
      <c r="BV61" s="125" t="s">
        <v>74</v>
      </c>
      <c r="BW61" s="125" t="s">
        <v>99</v>
      </c>
      <c r="BX61" s="125" t="s">
        <v>5</v>
      </c>
      <c r="CL61" s="125" t="s">
        <v>19</v>
      </c>
      <c r="CM61" s="125" t="s">
        <v>81</v>
      </c>
    </row>
    <row r="62" s="4" customFormat="1" ht="16.5" customHeight="1">
      <c r="A62" s="126" t="s">
        <v>82</v>
      </c>
      <c r="B62" s="65"/>
      <c r="C62" s="127"/>
      <c r="D62" s="127"/>
      <c r="E62" s="128" t="s">
        <v>83</v>
      </c>
      <c r="F62" s="128"/>
      <c r="G62" s="128"/>
      <c r="H62" s="128"/>
      <c r="I62" s="128"/>
      <c r="J62" s="127"/>
      <c r="K62" s="128" t="s">
        <v>84</v>
      </c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'D.1.1 - Stavební část_02'!J32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85</v>
      </c>
      <c r="AR62" s="67"/>
      <c r="AS62" s="131">
        <v>0</v>
      </c>
      <c r="AT62" s="132">
        <f>ROUND(SUM(AV62:AW62),2)</f>
        <v>0</v>
      </c>
      <c r="AU62" s="133">
        <f>'D.1.1 - Stavební část_02'!P100</f>
        <v>0</v>
      </c>
      <c r="AV62" s="132">
        <f>'D.1.1 - Stavební část_02'!J35</f>
        <v>0</v>
      </c>
      <c r="AW62" s="132">
        <f>'D.1.1 - Stavební část_02'!J36</f>
        <v>0</v>
      </c>
      <c r="AX62" s="132">
        <f>'D.1.1 - Stavební část_02'!J37</f>
        <v>0</v>
      </c>
      <c r="AY62" s="132">
        <f>'D.1.1 - Stavební část_02'!J38</f>
        <v>0</v>
      </c>
      <c r="AZ62" s="132">
        <f>'D.1.1 - Stavební část_02'!F35</f>
        <v>0</v>
      </c>
      <c r="BA62" s="132">
        <f>'D.1.1 - Stavební část_02'!F36</f>
        <v>0</v>
      </c>
      <c r="BB62" s="132">
        <f>'D.1.1 - Stavební část_02'!F37</f>
        <v>0</v>
      </c>
      <c r="BC62" s="132">
        <f>'D.1.1 - Stavební část_02'!F38</f>
        <v>0</v>
      </c>
      <c r="BD62" s="134">
        <f>'D.1.1 - Stavební část_02'!F39</f>
        <v>0</v>
      </c>
      <c r="BE62" s="4"/>
      <c r="BT62" s="135" t="s">
        <v>81</v>
      </c>
      <c r="BV62" s="135" t="s">
        <v>74</v>
      </c>
      <c r="BW62" s="135" t="s">
        <v>100</v>
      </c>
      <c r="BX62" s="135" t="s">
        <v>99</v>
      </c>
      <c r="CL62" s="135" t="s">
        <v>19</v>
      </c>
    </row>
    <row r="63" s="4" customFormat="1" ht="16.5" customHeight="1">
      <c r="A63" s="126" t="s">
        <v>82</v>
      </c>
      <c r="B63" s="65"/>
      <c r="C63" s="127"/>
      <c r="D63" s="127"/>
      <c r="E63" s="128" t="s">
        <v>91</v>
      </c>
      <c r="F63" s="128"/>
      <c r="G63" s="128"/>
      <c r="H63" s="128"/>
      <c r="I63" s="128"/>
      <c r="J63" s="127"/>
      <c r="K63" s="128" t="s">
        <v>101</v>
      </c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'D.1.2.5 -  TPS Silnoproud'!J32</f>
        <v>0</v>
      </c>
      <c r="AH63" s="127"/>
      <c r="AI63" s="127"/>
      <c r="AJ63" s="127"/>
      <c r="AK63" s="127"/>
      <c r="AL63" s="127"/>
      <c r="AM63" s="127"/>
      <c r="AN63" s="129">
        <f>SUM(AG63,AT63)</f>
        <v>0</v>
      </c>
      <c r="AO63" s="127"/>
      <c r="AP63" s="127"/>
      <c r="AQ63" s="130" t="s">
        <v>85</v>
      </c>
      <c r="AR63" s="67"/>
      <c r="AS63" s="131">
        <v>0</v>
      </c>
      <c r="AT63" s="132">
        <f>ROUND(SUM(AV63:AW63),2)</f>
        <v>0</v>
      </c>
      <c r="AU63" s="133">
        <f>'D.1.2.5 -  TPS Silnoproud'!P88</f>
        <v>0</v>
      </c>
      <c r="AV63" s="132">
        <f>'D.1.2.5 -  TPS Silnoproud'!J35</f>
        <v>0</v>
      </c>
      <c r="AW63" s="132">
        <f>'D.1.2.5 -  TPS Silnoproud'!J36</f>
        <v>0</v>
      </c>
      <c r="AX63" s="132">
        <f>'D.1.2.5 -  TPS Silnoproud'!J37</f>
        <v>0</v>
      </c>
      <c r="AY63" s="132">
        <f>'D.1.2.5 -  TPS Silnoproud'!J38</f>
        <v>0</v>
      </c>
      <c r="AZ63" s="132">
        <f>'D.1.2.5 -  TPS Silnoproud'!F35</f>
        <v>0</v>
      </c>
      <c r="BA63" s="132">
        <f>'D.1.2.5 -  TPS Silnoproud'!F36</f>
        <v>0</v>
      </c>
      <c r="BB63" s="132">
        <f>'D.1.2.5 -  TPS Silnoproud'!F37</f>
        <v>0</v>
      </c>
      <c r="BC63" s="132">
        <f>'D.1.2.5 -  TPS Silnoproud'!F38</f>
        <v>0</v>
      </c>
      <c r="BD63" s="134">
        <f>'D.1.2.5 -  TPS Silnoproud'!F39</f>
        <v>0</v>
      </c>
      <c r="BE63" s="4"/>
      <c r="BT63" s="135" t="s">
        <v>81</v>
      </c>
      <c r="BV63" s="135" t="s">
        <v>74</v>
      </c>
      <c r="BW63" s="135" t="s">
        <v>102</v>
      </c>
      <c r="BX63" s="135" t="s">
        <v>99</v>
      </c>
      <c r="CL63" s="135" t="s">
        <v>19</v>
      </c>
    </row>
    <row r="64" s="4" customFormat="1" ht="16.5" customHeight="1">
      <c r="A64" s="126" t="s">
        <v>82</v>
      </c>
      <c r="B64" s="65"/>
      <c r="C64" s="127"/>
      <c r="D64" s="127"/>
      <c r="E64" s="128" t="s">
        <v>94</v>
      </c>
      <c r="F64" s="128"/>
      <c r="G64" s="128"/>
      <c r="H64" s="128"/>
      <c r="I64" s="128"/>
      <c r="J64" s="127"/>
      <c r="K64" s="128" t="s">
        <v>95</v>
      </c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9">
        <f>'D.1.4.1 - ZTI_01'!J32</f>
        <v>0</v>
      </c>
      <c r="AH64" s="127"/>
      <c r="AI64" s="127"/>
      <c r="AJ64" s="127"/>
      <c r="AK64" s="127"/>
      <c r="AL64" s="127"/>
      <c r="AM64" s="127"/>
      <c r="AN64" s="129">
        <f>SUM(AG64,AT64)</f>
        <v>0</v>
      </c>
      <c r="AO64" s="127"/>
      <c r="AP64" s="127"/>
      <c r="AQ64" s="130" t="s">
        <v>85</v>
      </c>
      <c r="AR64" s="67"/>
      <c r="AS64" s="131">
        <v>0</v>
      </c>
      <c r="AT64" s="132">
        <f>ROUND(SUM(AV64:AW64),2)</f>
        <v>0</v>
      </c>
      <c r="AU64" s="133">
        <f>'D.1.4.1 - ZTI_01'!P90</f>
        <v>0</v>
      </c>
      <c r="AV64" s="132">
        <f>'D.1.4.1 - ZTI_01'!J35</f>
        <v>0</v>
      </c>
      <c r="AW64" s="132">
        <f>'D.1.4.1 - ZTI_01'!J36</f>
        <v>0</v>
      </c>
      <c r="AX64" s="132">
        <f>'D.1.4.1 - ZTI_01'!J37</f>
        <v>0</v>
      </c>
      <c r="AY64" s="132">
        <f>'D.1.4.1 - ZTI_01'!J38</f>
        <v>0</v>
      </c>
      <c r="AZ64" s="132">
        <f>'D.1.4.1 - ZTI_01'!F35</f>
        <v>0</v>
      </c>
      <c r="BA64" s="132">
        <f>'D.1.4.1 - ZTI_01'!F36</f>
        <v>0</v>
      </c>
      <c r="BB64" s="132">
        <f>'D.1.4.1 - ZTI_01'!F37</f>
        <v>0</v>
      </c>
      <c r="BC64" s="132">
        <f>'D.1.4.1 - ZTI_01'!F38</f>
        <v>0</v>
      </c>
      <c r="BD64" s="134">
        <f>'D.1.4.1 - ZTI_01'!F39</f>
        <v>0</v>
      </c>
      <c r="BE64" s="4"/>
      <c r="BT64" s="135" t="s">
        <v>81</v>
      </c>
      <c r="BV64" s="135" t="s">
        <v>74</v>
      </c>
      <c r="BW64" s="135" t="s">
        <v>103</v>
      </c>
      <c r="BX64" s="135" t="s">
        <v>99</v>
      </c>
      <c r="CL64" s="135" t="s">
        <v>19</v>
      </c>
    </row>
    <row r="65" s="7" customFormat="1" ht="16.5" customHeight="1">
      <c r="A65" s="7"/>
      <c r="B65" s="113"/>
      <c r="C65" s="114"/>
      <c r="D65" s="115" t="s">
        <v>104</v>
      </c>
      <c r="E65" s="115"/>
      <c r="F65" s="115"/>
      <c r="G65" s="115"/>
      <c r="H65" s="115"/>
      <c r="I65" s="116"/>
      <c r="J65" s="115" t="s">
        <v>88</v>
      </c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7">
        <f>ROUND(SUM(AG66:AG68),2)</f>
        <v>0</v>
      </c>
      <c r="AH65" s="116"/>
      <c r="AI65" s="116"/>
      <c r="AJ65" s="116"/>
      <c r="AK65" s="116"/>
      <c r="AL65" s="116"/>
      <c r="AM65" s="116"/>
      <c r="AN65" s="118">
        <f>SUM(AG65,AT65)</f>
        <v>0</v>
      </c>
      <c r="AO65" s="116"/>
      <c r="AP65" s="116"/>
      <c r="AQ65" s="119" t="s">
        <v>78</v>
      </c>
      <c r="AR65" s="120"/>
      <c r="AS65" s="121">
        <f>ROUND(SUM(AS66:AS68),2)</f>
        <v>0</v>
      </c>
      <c r="AT65" s="122">
        <f>ROUND(SUM(AV65:AW65),2)</f>
        <v>0</v>
      </c>
      <c r="AU65" s="123">
        <f>ROUND(SUM(AU66:AU68),5)</f>
        <v>0</v>
      </c>
      <c r="AV65" s="122">
        <f>ROUND(AZ65*L29,2)</f>
        <v>0</v>
      </c>
      <c r="AW65" s="122">
        <f>ROUND(BA65*L30,2)</f>
        <v>0</v>
      </c>
      <c r="AX65" s="122">
        <f>ROUND(BB65*L29,2)</f>
        <v>0</v>
      </c>
      <c r="AY65" s="122">
        <f>ROUND(BC65*L30,2)</f>
        <v>0</v>
      </c>
      <c r="AZ65" s="122">
        <f>ROUND(SUM(AZ66:AZ68),2)</f>
        <v>0</v>
      </c>
      <c r="BA65" s="122">
        <f>ROUND(SUM(BA66:BA68),2)</f>
        <v>0</v>
      </c>
      <c r="BB65" s="122">
        <f>ROUND(SUM(BB66:BB68),2)</f>
        <v>0</v>
      </c>
      <c r="BC65" s="122">
        <f>ROUND(SUM(BC66:BC68),2)</f>
        <v>0</v>
      </c>
      <c r="BD65" s="124">
        <f>ROUND(SUM(BD66:BD68),2)</f>
        <v>0</v>
      </c>
      <c r="BE65" s="7"/>
      <c r="BS65" s="125" t="s">
        <v>71</v>
      </c>
      <c r="BT65" s="125" t="s">
        <v>79</v>
      </c>
      <c r="BU65" s="125" t="s">
        <v>73</v>
      </c>
      <c r="BV65" s="125" t="s">
        <v>74</v>
      </c>
      <c r="BW65" s="125" t="s">
        <v>105</v>
      </c>
      <c r="BX65" s="125" t="s">
        <v>5</v>
      </c>
      <c r="CL65" s="125" t="s">
        <v>19</v>
      </c>
      <c r="CM65" s="125" t="s">
        <v>81</v>
      </c>
    </row>
    <row r="66" s="4" customFormat="1" ht="16.5" customHeight="1">
      <c r="A66" s="126" t="s">
        <v>82</v>
      </c>
      <c r="B66" s="65"/>
      <c r="C66" s="127"/>
      <c r="D66" s="127"/>
      <c r="E66" s="128" t="s">
        <v>83</v>
      </c>
      <c r="F66" s="128"/>
      <c r="G66" s="128"/>
      <c r="H66" s="128"/>
      <c r="I66" s="128"/>
      <c r="J66" s="127"/>
      <c r="K66" s="128" t="s">
        <v>84</v>
      </c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'D.1.1 - Stavební část_03'!J32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85</v>
      </c>
      <c r="AR66" s="67"/>
      <c r="AS66" s="131">
        <v>0</v>
      </c>
      <c r="AT66" s="132">
        <f>ROUND(SUM(AV66:AW66),2)</f>
        <v>0</v>
      </c>
      <c r="AU66" s="133">
        <f>'D.1.1 - Stavební část_03'!P103</f>
        <v>0</v>
      </c>
      <c r="AV66" s="132">
        <f>'D.1.1 - Stavební část_03'!J35</f>
        <v>0</v>
      </c>
      <c r="AW66" s="132">
        <f>'D.1.1 - Stavební část_03'!J36</f>
        <v>0</v>
      </c>
      <c r="AX66" s="132">
        <f>'D.1.1 - Stavební část_03'!J37</f>
        <v>0</v>
      </c>
      <c r="AY66" s="132">
        <f>'D.1.1 - Stavební část_03'!J38</f>
        <v>0</v>
      </c>
      <c r="AZ66" s="132">
        <f>'D.1.1 - Stavební část_03'!F35</f>
        <v>0</v>
      </c>
      <c r="BA66" s="132">
        <f>'D.1.1 - Stavební část_03'!F36</f>
        <v>0</v>
      </c>
      <c r="BB66" s="132">
        <f>'D.1.1 - Stavební část_03'!F37</f>
        <v>0</v>
      </c>
      <c r="BC66" s="132">
        <f>'D.1.1 - Stavební část_03'!F38</f>
        <v>0</v>
      </c>
      <c r="BD66" s="134">
        <f>'D.1.1 - Stavební část_03'!F39</f>
        <v>0</v>
      </c>
      <c r="BE66" s="4"/>
      <c r="BT66" s="135" t="s">
        <v>81</v>
      </c>
      <c r="BV66" s="135" t="s">
        <v>74</v>
      </c>
      <c r="BW66" s="135" t="s">
        <v>106</v>
      </c>
      <c r="BX66" s="135" t="s">
        <v>105</v>
      </c>
      <c r="CL66" s="135" t="s">
        <v>19</v>
      </c>
    </row>
    <row r="67" s="4" customFormat="1" ht="16.5" customHeight="1">
      <c r="A67" s="126" t="s">
        <v>82</v>
      </c>
      <c r="B67" s="65"/>
      <c r="C67" s="127"/>
      <c r="D67" s="127"/>
      <c r="E67" s="128" t="s">
        <v>91</v>
      </c>
      <c r="F67" s="128"/>
      <c r="G67" s="128"/>
      <c r="H67" s="128"/>
      <c r="I67" s="128"/>
      <c r="J67" s="127"/>
      <c r="K67" s="128" t="s">
        <v>107</v>
      </c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9">
        <f>'D.1.2.5 - TPS Silnoproud_01'!J32</f>
        <v>0</v>
      </c>
      <c r="AH67" s="127"/>
      <c r="AI67" s="127"/>
      <c r="AJ67" s="127"/>
      <c r="AK67" s="127"/>
      <c r="AL67" s="127"/>
      <c r="AM67" s="127"/>
      <c r="AN67" s="129">
        <f>SUM(AG67,AT67)</f>
        <v>0</v>
      </c>
      <c r="AO67" s="127"/>
      <c r="AP67" s="127"/>
      <c r="AQ67" s="130" t="s">
        <v>85</v>
      </c>
      <c r="AR67" s="67"/>
      <c r="AS67" s="131">
        <v>0</v>
      </c>
      <c r="AT67" s="132">
        <f>ROUND(SUM(AV67:AW67),2)</f>
        <v>0</v>
      </c>
      <c r="AU67" s="133">
        <f>'D.1.2.5 - TPS Silnoproud_01'!P89</f>
        <v>0</v>
      </c>
      <c r="AV67" s="132">
        <f>'D.1.2.5 - TPS Silnoproud_01'!J35</f>
        <v>0</v>
      </c>
      <c r="AW67" s="132">
        <f>'D.1.2.5 - TPS Silnoproud_01'!J36</f>
        <v>0</v>
      </c>
      <c r="AX67" s="132">
        <f>'D.1.2.5 - TPS Silnoproud_01'!J37</f>
        <v>0</v>
      </c>
      <c r="AY67" s="132">
        <f>'D.1.2.5 - TPS Silnoproud_01'!J38</f>
        <v>0</v>
      </c>
      <c r="AZ67" s="132">
        <f>'D.1.2.5 - TPS Silnoproud_01'!F35</f>
        <v>0</v>
      </c>
      <c r="BA67" s="132">
        <f>'D.1.2.5 - TPS Silnoproud_01'!F36</f>
        <v>0</v>
      </c>
      <c r="BB67" s="132">
        <f>'D.1.2.5 - TPS Silnoproud_01'!F37</f>
        <v>0</v>
      </c>
      <c r="BC67" s="132">
        <f>'D.1.2.5 - TPS Silnoproud_01'!F38</f>
        <v>0</v>
      </c>
      <c r="BD67" s="134">
        <f>'D.1.2.5 - TPS Silnoproud_01'!F39</f>
        <v>0</v>
      </c>
      <c r="BE67" s="4"/>
      <c r="BT67" s="135" t="s">
        <v>81</v>
      </c>
      <c r="BV67" s="135" t="s">
        <v>74</v>
      </c>
      <c r="BW67" s="135" t="s">
        <v>108</v>
      </c>
      <c r="BX67" s="135" t="s">
        <v>105</v>
      </c>
      <c r="CL67" s="135" t="s">
        <v>19</v>
      </c>
    </row>
    <row r="68" s="4" customFormat="1" ht="16.5" customHeight="1">
      <c r="A68" s="126" t="s">
        <v>82</v>
      </c>
      <c r="B68" s="65"/>
      <c r="C68" s="127"/>
      <c r="D68" s="127"/>
      <c r="E68" s="128" t="s">
        <v>94</v>
      </c>
      <c r="F68" s="128"/>
      <c r="G68" s="128"/>
      <c r="H68" s="128"/>
      <c r="I68" s="128"/>
      <c r="J68" s="127"/>
      <c r="K68" s="128" t="s">
        <v>109</v>
      </c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9">
        <f>'D.1.4.1 - ZTI , ÚT'!J32</f>
        <v>0</v>
      </c>
      <c r="AH68" s="127"/>
      <c r="AI68" s="127"/>
      <c r="AJ68" s="127"/>
      <c r="AK68" s="127"/>
      <c r="AL68" s="127"/>
      <c r="AM68" s="127"/>
      <c r="AN68" s="129">
        <f>SUM(AG68,AT68)</f>
        <v>0</v>
      </c>
      <c r="AO68" s="127"/>
      <c r="AP68" s="127"/>
      <c r="AQ68" s="130" t="s">
        <v>85</v>
      </c>
      <c r="AR68" s="67"/>
      <c r="AS68" s="131">
        <v>0</v>
      </c>
      <c r="AT68" s="132">
        <f>ROUND(SUM(AV68:AW68),2)</f>
        <v>0</v>
      </c>
      <c r="AU68" s="133">
        <f>'D.1.4.1 - ZTI , ÚT'!P95</f>
        <v>0</v>
      </c>
      <c r="AV68" s="132">
        <f>'D.1.4.1 - ZTI , ÚT'!J35</f>
        <v>0</v>
      </c>
      <c r="AW68" s="132">
        <f>'D.1.4.1 - ZTI , ÚT'!J36</f>
        <v>0</v>
      </c>
      <c r="AX68" s="132">
        <f>'D.1.4.1 - ZTI , ÚT'!J37</f>
        <v>0</v>
      </c>
      <c r="AY68" s="132">
        <f>'D.1.4.1 - ZTI , ÚT'!J38</f>
        <v>0</v>
      </c>
      <c r="AZ68" s="132">
        <f>'D.1.4.1 - ZTI , ÚT'!F35</f>
        <v>0</v>
      </c>
      <c r="BA68" s="132">
        <f>'D.1.4.1 - ZTI , ÚT'!F36</f>
        <v>0</v>
      </c>
      <c r="BB68" s="132">
        <f>'D.1.4.1 - ZTI , ÚT'!F37</f>
        <v>0</v>
      </c>
      <c r="BC68" s="132">
        <f>'D.1.4.1 - ZTI , ÚT'!F38</f>
        <v>0</v>
      </c>
      <c r="BD68" s="134">
        <f>'D.1.4.1 - ZTI , ÚT'!F39</f>
        <v>0</v>
      </c>
      <c r="BE68" s="4"/>
      <c r="BT68" s="135" t="s">
        <v>81</v>
      </c>
      <c r="BV68" s="135" t="s">
        <v>74</v>
      </c>
      <c r="BW68" s="135" t="s">
        <v>110</v>
      </c>
      <c r="BX68" s="135" t="s">
        <v>105</v>
      </c>
      <c r="CL68" s="135" t="s">
        <v>19</v>
      </c>
    </row>
    <row r="69" s="7" customFormat="1" ht="16.5" customHeight="1">
      <c r="A69" s="7"/>
      <c r="B69" s="113"/>
      <c r="C69" s="114"/>
      <c r="D69" s="115" t="s">
        <v>111</v>
      </c>
      <c r="E69" s="115"/>
      <c r="F69" s="115"/>
      <c r="G69" s="115"/>
      <c r="H69" s="115"/>
      <c r="I69" s="116"/>
      <c r="J69" s="115" t="s">
        <v>112</v>
      </c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7">
        <f>ROUND(SUM(AG70:AG72),2)</f>
        <v>0</v>
      </c>
      <c r="AH69" s="116"/>
      <c r="AI69" s="116"/>
      <c r="AJ69" s="116"/>
      <c r="AK69" s="116"/>
      <c r="AL69" s="116"/>
      <c r="AM69" s="116"/>
      <c r="AN69" s="118">
        <f>SUM(AG69,AT69)</f>
        <v>0</v>
      </c>
      <c r="AO69" s="116"/>
      <c r="AP69" s="116"/>
      <c r="AQ69" s="119" t="s">
        <v>78</v>
      </c>
      <c r="AR69" s="120"/>
      <c r="AS69" s="121">
        <f>ROUND(SUM(AS70:AS72),2)</f>
        <v>0</v>
      </c>
      <c r="AT69" s="122">
        <f>ROUND(SUM(AV69:AW69),2)</f>
        <v>0</v>
      </c>
      <c r="AU69" s="123">
        <f>ROUND(SUM(AU70:AU72),5)</f>
        <v>0</v>
      </c>
      <c r="AV69" s="122">
        <f>ROUND(AZ69*L29,2)</f>
        <v>0</v>
      </c>
      <c r="AW69" s="122">
        <f>ROUND(BA69*L30,2)</f>
        <v>0</v>
      </c>
      <c r="AX69" s="122">
        <f>ROUND(BB69*L29,2)</f>
        <v>0</v>
      </c>
      <c r="AY69" s="122">
        <f>ROUND(BC69*L30,2)</f>
        <v>0</v>
      </c>
      <c r="AZ69" s="122">
        <f>ROUND(SUM(AZ70:AZ72),2)</f>
        <v>0</v>
      </c>
      <c r="BA69" s="122">
        <f>ROUND(SUM(BA70:BA72),2)</f>
        <v>0</v>
      </c>
      <c r="BB69" s="122">
        <f>ROUND(SUM(BB70:BB72),2)</f>
        <v>0</v>
      </c>
      <c r="BC69" s="122">
        <f>ROUND(SUM(BC70:BC72),2)</f>
        <v>0</v>
      </c>
      <c r="BD69" s="124">
        <f>ROUND(SUM(BD70:BD72),2)</f>
        <v>0</v>
      </c>
      <c r="BE69" s="7"/>
      <c r="BS69" s="125" t="s">
        <v>71</v>
      </c>
      <c r="BT69" s="125" t="s">
        <v>79</v>
      </c>
      <c r="BU69" s="125" t="s">
        <v>73</v>
      </c>
      <c r="BV69" s="125" t="s">
        <v>74</v>
      </c>
      <c r="BW69" s="125" t="s">
        <v>113</v>
      </c>
      <c r="BX69" s="125" t="s">
        <v>5</v>
      </c>
      <c r="CL69" s="125" t="s">
        <v>19</v>
      </c>
      <c r="CM69" s="125" t="s">
        <v>81</v>
      </c>
    </row>
    <row r="70" s="4" customFormat="1" ht="16.5" customHeight="1">
      <c r="A70" s="126" t="s">
        <v>82</v>
      </c>
      <c r="B70" s="65"/>
      <c r="C70" s="127"/>
      <c r="D70" s="127"/>
      <c r="E70" s="128" t="s">
        <v>83</v>
      </c>
      <c r="F70" s="128"/>
      <c r="G70" s="128"/>
      <c r="H70" s="128"/>
      <c r="I70" s="128"/>
      <c r="J70" s="127"/>
      <c r="K70" s="128" t="s">
        <v>84</v>
      </c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9">
        <f>'D.1.1 - Stavební část_04'!J32</f>
        <v>0</v>
      </c>
      <c r="AH70" s="127"/>
      <c r="AI70" s="127"/>
      <c r="AJ70" s="127"/>
      <c r="AK70" s="127"/>
      <c r="AL70" s="127"/>
      <c r="AM70" s="127"/>
      <c r="AN70" s="129">
        <f>SUM(AG70,AT70)</f>
        <v>0</v>
      </c>
      <c r="AO70" s="127"/>
      <c r="AP70" s="127"/>
      <c r="AQ70" s="130" t="s">
        <v>85</v>
      </c>
      <c r="AR70" s="67"/>
      <c r="AS70" s="131">
        <v>0</v>
      </c>
      <c r="AT70" s="132">
        <f>ROUND(SUM(AV70:AW70),2)</f>
        <v>0</v>
      </c>
      <c r="AU70" s="133">
        <f>'D.1.1 - Stavební část_04'!P103</f>
        <v>0</v>
      </c>
      <c r="AV70" s="132">
        <f>'D.1.1 - Stavební část_04'!J35</f>
        <v>0</v>
      </c>
      <c r="AW70" s="132">
        <f>'D.1.1 - Stavební část_04'!J36</f>
        <v>0</v>
      </c>
      <c r="AX70" s="132">
        <f>'D.1.1 - Stavební část_04'!J37</f>
        <v>0</v>
      </c>
      <c r="AY70" s="132">
        <f>'D.1.1 - Stavební část_04'!J38</f>
        <v>0</v>
      </c>
      <c r="AZ70" s="132">
        <f>'D.1.1 - Stavební část_04'!F35</f>
        <v>0</v>
      </c>
      <c r="BA70" s="132">
        <f>'D.1.1 - Stavební část_04'!F36</f>
        <v>0</v>
      </c>
      <c r="BB70" s="132">
        <f>'D.1.1 - Stavební část_04'!F37</f>
        <v>0</v>
      </c>
      <c r="BC70" s="132">
        <f>'D.1.1 - Stavební část_04'!F38</f>
        <v>0</v>
      </c>
      <c r="BD70" s="134">
        <f>'D.1.1 - Stavební část_04'!F39</f>
        <v>0</v>
      </c>
      <c r="BE70" s="4"/>
      <c r="BT70" s="135" t="s">
        <v>81</v>
      </c>
      <c r="BV70" s="135" t="s">
        <v>74</v>
      </c>
      <c r="BW70" s="135" t="s">
        <v>114</v>
      </c>
      <c r="BX70" s="135" t="s">
        <v>113</v>
      </c>
      <c r="CL70" s="135" t="s">
        <v>19</v>
      </c>
    </row>
    <row r="71" s="4" customFormat="1" ht="16.5" customHeight="1">
      <c r="A71" s="126" t="s">
        <v>82</v>
      </c>
      <c r="B71" s="65"/>
      <c r="C71" s="127"/>
      <c r="D71" s="127"/>
      <c r="E71" s="128" t="s">
        <v>91</v>
      </c>
      <c r="F71" s="128"/>
      <c r="G71" s="128"/>
      <c r="H71" s="128"/>
      <c r="I71" s="128"/>
      <c r="J71" s="127"/>
      <c r="K71" s="128" t="s">
        <v>107</v>
      </c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9">
        <f>'D.1.2.5 - TPS Silnoproud_02'!J32</f>
        <v>0</v>
      </c>
      <c r="AH71" s="127"/>
      <c r="AI71" s="127"/>
      <c r="AJ71" s="127"/>
      <c r="AK71" s="127"/>
      <c r="AL71" s="127"/>
      <c r="AM71" s="127"/>
      <c r="AN71" s="129">
        <f>SUM(AG71,AT71)</f>
        <v>0</v>
      </c>
      <c r="AO71" s="127"/>
      <c r="AP71" s="127"/>
      <c r="AQ71" s="130" t="s">
        <v>85</v>
      </c>
      <c r="AR71" s="67"/>
      <c r="AS71" s="131">
        <v>0</v>
      </c>
      <c r="AT71" s="132">
        <f>ROUND(SUM(AV71:AW71),2)</f>
        <v>0</v>
      </c>
      <c r="AU71" s="133">
        <f>'D.1.2.5 - TPS Silnoproud_02'!P89</f>
        <v>0</v>
      </c>
      <c r="AV71" s="132">
        <f>'D.1.2.5 - TPS Silnoproud_02'!J35</f>
        <v>0</v>
      </c>
      <c r="AW71" s="132">
        <f>'D.1.2.5 - TPS Silnoproud_02'!J36</f>
        <v>0</v>
      </c>
      <c r="AX71" s="132">
        <f>'D.1.2.5 - TPS Silnoproud_02'!J37</f>
        <v>0</v>
      </c>
      <c r="AY71" s="132">
        <f>'D.1.2.5 - TPS Silnoproud_02'!J38</f>
        <v>0</v>
      </c>
      <c r="AZ71" s="132">
        <f>'D.1.2.5 - TPS Silnoproud_02'!F35</f>
        <v>0</v>
      </c>
      <c r="BA71" s="132">
        <f>'D.1.2.5 - TPS Silnoproud_02'!F36</f>
        <v>0</v>
      </c>
      <c r="BB71" s="132">
        <f>'D.1.2.5 - TPS Silnoproud_02'!F37</f>
        <v>0</v>
      </c>
      <c r="BC71" s="132">
        <f>'D.1.2.5 - TPS Silnoproud_02'!F38</f>
        <v>0</v>
      </c>
      <c r="BD71" s="134">
        <f>'D.1.2.5 - TPS Silnoproud_02'!F39</f>
        <v>0</v>
      </c>
      <c r="BE71" s="4"/>
      <c r="BT71" s="135" t="s">
        <v>81</v>
      </c>
      <c r="BV71" s="135" t="s">
        <v>74</v>
      </c>
      <c r="BW71" s="135" t="s">
        <v>115</v>
      </c>
      <c r="BX71" s="135" t="s">
        <v>113</v>
      </c>
      <c r="CL71" s="135" t="s">
        <v>19</v>
      </c>
    </row>
    <row r="72" s="4" customFormat="1" ht="16.5" customHeight="1">
      <c r="A72" s="126" t="s">
        <v>82</v>
      </c>
      <c r="B72" s="65"/>
      <c r="C72" s="127"/>
      <c r="D72" s="127"/>
      <c r="E72" s="128" t="s">
        <v>94</v>
      </c>
      <c r="F72" s="128"/>
      <c r="G72" s="128"/>
      <c r="H72" s="128"/>
      <c r="I72" s="128"/>
      <c r="J72" s="127"/>
      <c r="K72" s="128" t="s">
        <v>109</v>
      </c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9">
        <f>'D.1.4.1 - ZTI , ÚT_01'!J32</f>
        <v>0</v>
      </c>
      <c r="AH72" s="127"/>
      <c r="AI72" s="127"/>
      <c r="AJ72" s="127"/>
      <c r="AK72" s="127"/>
      <c r="AL72" s="127"/>
      <c r="AM72" s="127"/>
      <c r="AN72" s="129">
        <f>SUM(AG72,AT72)</f>
        <v>0</v>
      </c>
      <c r="AO72" s="127"/>
      <c r="AP72" s="127"/>
      <c r="AQ72" s="130" t="s">
        <v>85</v>
      </c>
      <c r="AR72" s="67"/>
      <c r="AS72" s="131">
        <v>0</v>
      </c>
      <c r="AT72" s="132">
        <f>ROUND(SUM(AV72:AW72),2)</f>
        <v>0</v>
      </c>
      <c r="AU72" s="133">
        <f>'D.1.4.1 - ZTI , ÚT_01'!P94</f>
        <v>0</v>
      </c>
      <c r="AV72" s="132">
        <f>'D.1.4.1 - ZTI , ÚT_01'!J35</f>
        <v>0</v>
      </c>
      <c r="AW72" s="132">
        <f>'D.1.4.1 - ZTI , ÚT_01'!J36</f>
        <v>0</v>
      </c>
      <c r="AX72" s="132">
        <f>'D.1.4.1 - ZTI , ÚT_01'!J37</f>
        <v>0</v>
      </c>
      <c r="AY72" s="132">
        <f>'D.1.4.1 - ZTI , ÚT_01'!J38</f>
        <v>0</v>
      </c>
      <c r="AZ72" s="132">
        <f>'D.1.4.1 - ZTI , ÚT_01'!F35</f>
        <v>0</v>
      </c>
      <c r="BA72" s="132">
        <f>'D.1.4.1 - ZTI , ÚT_01'!F36</f>
        <v>0</v>
      </c>
      <c r="BB72" s="132">
        <f>'D.1.4.1 - ZTI , ÚT_01'!F37</f>
        <v>0</v>
      </c>
      <c r="BC72" s="132">
        <f>'D.1.4.1 - ZTI , ÚT_01'!F38</f>
        <v>0</v>
      </c>
      <c r="BD72" s="134">
        <f>'D.1.4.1 - ZTI , ÚT_01'!F39</f>
        <v>0</v>
      </c>
      <c r="BE72" s="4"/>
      <c r="BT72" s="135" t="s">
        <v>81</v>
      </c>
      <c r="BV72" s="135" t="s">
        <v>74</v>
      </c>
      <c r="BW72" s="135" t="s">
        <v>116</v>
      </c>
      <c r="BX72" s="135" t="s">
        <v>113</v>
      </c>
      <c r="CL72" s="135" t="s">
        <v>19</v>
      </c>
    </row>
    <row r="73" s="7" customFormat="1" ht="16.5" customHeight="1">
      <c r="A73" s="7"/>
      <c r="B73" s="113"/>
      <c r="C73" s="114"/>
      <c r="D73" s="115" t="s">
        <v>117</v>
      </c>
      <c r="E73" s="115"/>
      <c r="F73" s="115"/>
      <c r="G73" s="115"/>
      <c r="H73" s="115"/>
      <c r="I73" s="116"/>
      <c r="J73" s="115" t="s">
        <v>118</v>
      </c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7">
        <f>ROUND(SUM(AG74:AG76),2)</f>
        <v>0</v>
      </c>
      <c r="AH73" s="116"/>
      <c r="AI73" s="116"/>
      <c r="AJ73" s="116"/>
      <c r="AK73" s="116"/>
      <c r="AL73" s="116"/>
      <c r="AM73" s="116"/>
      <c r="AN73" s="118">
        <f>SUM(AG73,AT73)</f>
        <v>0</v>
      </c>
      <c r="AO73" s="116"/>
      <c r="AP73" s="116"/>
      <c r="AQ73" s="119" t="s">
        <v>78</v>
      </c>
      <c r="AR73" s="120"/>
      <c r="AS73" s="121">
        <f>ROUND(SUM(AS74:AS76),2)</f>
        <v>0</v>
      </c>
      <c r="AT73" s="122">
        <f>ROUND(SUM(AV73:AW73),2)</f>
        <v>0</v>
      </c>
      <c r="AU73" s="123">
        <f>ROUND(SUM(AU74:AU76),5)</f>
        <v>0</v>
      </c>
      <c r="AV73" s="122">
        <f>ROUND(AZ73*L29,2)</f>
        <v>0</v>
      </c>
      <c r="AW73" s="122">
        <f>ROUND(BA73*L30,2)</f>
        <v>0</v>
      </c>
      <c r="AX73" s="122">
        <f>ROUND(BB73*L29,2)</f>
        <v>0</v>
      </c>
      <c r="AY73" s="122">
        <f>ROUND(BC73*L30,2)</f>
        <v>0</v>
      </c>
      <c r="AZ73" s="122">
        <f>ROUND(SUM(AZ74:AZ76),2)</f>
        <v>0</v>
      </c>
      <c r="BA73" s="122">
        <f>ROUND(SUM(BA74:BA76),2)</f>
        <v>0</v>
      </c>
      <c r="BB73" s="122">
        <f>ROUND(SUM(BB74:BB76),2)</f>
        <v>0</v>
      </c>
      <c r="BC73" s="122">
        <f>ROUND(SUM(BC74:BC76),2)</f>
        <v>0</v>
      </c>
      <c r="BD73" s="124">
        <f>ROUND(SUM(BD74:BD76),2)</f>
        <v>0</v>
      </c>
      <c r="BE73" s="7"/>
      <c r="BS73" s="125" t="s">
        <v>71</v>
      </c>
      <c r="BT73" s="125" t="s">
        <v>79</v>
      </c>
      <c r="BU73" s="125" t="s">
        <v>73</v>
      </c>
      <c r="BV73" s="125" t="s">
        <v>74</v>
      </c>
      <c r="BW73" s="125" t="s">
        <v>119</v>
      </c>
      <c r="BX73" s="125" t="s">
        <v>5</v>
      </c>
      <c r="CL73" s="125" t="s">
        <v>19</v>
      </c>
      <c r="CM73" s="125" t="s">
        <v>81</v>
      </c>
    </row>
    <row r="74" s="4" customFormat="1" ht="16.5" customHeight="1">
      <c r="A74" s="126" t="s">
        <v>82</v>
      </c>
      <c r="B74" s="65"/>
      <c r="C74" s="127"/>
      <c r="D74" s="127"/>
      <c r="E74" s="128" t="s">
        <v>83</v>
      </c>
      <c r="F74" s="128"/>
      <c r="G74" s="128"/>
      <c r="H74" s="128"/>
      <c r="I74" s="128"/>
      <c r="J74" s="127"/>
      <c r="K74" s="128" t="s">
        <v>84</v>
      </c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9">
        <f>'D.1.1 - Stavební část_05'!J32</f>
        <v>0</v>
      </c>
      <c r="AH74" s="127"/>
      <c r="AI74" s="127"/>
      <c r="AJ74" s="127"/>
      <c r="AK74" s="127"/>
      <c r="AL74" s="127"/>
      <c r="AM74" s="127"/>
      <c r="AN74" s="129">
        <f>SUM(AG74,AT74)</f>
        <v>0</v>
      </c>
      <c r="AO74" s="127"/>
      <c r="AP74" s="127"/>
      <c r="AQ74" s="130" t="s">
        <v>85</v>
      </c>
      <c r="AR74" s="67"/>
      <c r="AS74" s="131">
        <v>0</v>
      </c>
      <c r="AT74" s="132">
        <f>ROUND(SUM(AV74:AW74),2)</f>
        <v>0</v>
      </c>
      <c r="AU74" s="133">
        <f>'D.1.1 - Stavební část_05'!P103</f>
        <v>0</v>
      </c>
      <c r="AV74" s="132">
        <f>'D.1.1 - Stavební část_05'!J35</f>
        <v>0</v>
      </c>
      <c r="AW74" s="132">
        <f>'D.1.1 - Stavební část_05'!J36</f>
        <v>0</v>
      </c>
      <c r="AX74" s="132">
        <f>'D.1.1 - Stavební část_05'!J37</f>
        <v>0</v>
      </c>
      <c r="AY74" s="132">
        <f>'D.1.1 - Stavební část_05'!J38</f>
        <v>0</v>
      </c>
      <c r="AZ74" s="132">
        <f>'D.1.1 - Stavební část_05'!F35</f>
        <v>0</v>
      </c>
      <c r="BA74" s="132">
        <f>'D.1.1 - Stavební část_05'!F36</f>
        <v>0</v>
      </c>
      <c r="BB74" s="132">
        <f>'D.1.1 - Stavební část_05'!F37</f>
        <v>0</v>
      </c>
      <c r="BC74" s="132">
        <f>'D.1.1 - Stavební část_05'!F38</f>
        <v>0</v>
      </c>
      <c r="BD74" s="134">
        <f>'D.1.1 - Stavební část_05'!F39</f>
        <v>0</v>
      </c>
      <c r="BE74" s="4"/>
      <c r="BT74" s="135" t="s">
        <v>81</v>
      </c>
      <c r="BV74" s="135" t="s">
        <v>74</v>
      </c>
      <c r="BW74" s="135" t="s">
        <v>120</v>
      </c>
      <c r="BX74" s="135" t="s">
        <v>119</v>
      </c>
      <c r="CL74" s="135" t="s">
        <v>19</v>
      </c>
    </row>
    <row r="75" s="4" customFormat="1" ht="16.5" customHeight="1">
      <c r="A75" s="126" t="s">
        <v>82</v>
      </c>
      <c r="B75" s="65"/>
      <c r="C75" s="127"/>
      <c r="D75" s="127"/>
      <c r="E75" s="128" t="s">
        <v>91</v>
      </c>
      <c r="F75" s="128"/>
      <c r="G75" s="128"/>
      <c r="H75" s="128"/>
      <c r="I75" s="128"/>
      <c r="J75" s="127"/>
      <c r="K75" s="128" t="s">
        <v>107</v>
      </c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9">
        <f>'D.1.2.5 - TPS Silnoproud_03'!J32</f>
        <v>0</v>
      </c>
      <c r="AH75" s="127"/>
      <c r="AI75" s="127"/>
      <c r="AJ75" s="127"/>
      <c r="AK75" s="127"/>
      <c r="AL75" s="127"/>
      <c r="AM75" s="127"/>
      <c r="AN75" s="129">
        <f>SUM(AG75,AT75)</f>
        <v>0</v>
      </c>
      <c r="AO75" s="127"/>
      <c r="AP75" s="127"/>
      <c r="AQ75" s="130" t="s">
        <v>85</v>
      </c>
      <c r="AR75" s="67"/>
      <c r="AS75" s="131">
        <v>0</v>
      </c>
      <c r="AT75" s="132">
        <f>ROUND(SUM(AV75:AW75),2)</f>
        <v>0</v>
      </c>
      <c r="AU75" s="133">
        <f>'D.1.2.5 - TPS Silnoproud_03'!P89</f>
        <v>0</v>
      </c>
      <c r="AV75" s="132">
        <f>'D.1.2.5 - TPS Silnoproud_03'!J35</f>
        <v>0</v>
      </c>
      <c r="AW75" s="132">
        <f>'D.1.2.5 - TPS Silnoproud_03'!J36</f>
        <v>0</v>
      </c>
      <c r="AX75" s="132">
        <f>'D.1.2.5 - TPS Silnoproud_03'!J37</f>
        <v>0</v>
      </c>
      <c r="AY75" s="132">
        <f>'D.1.2.5 - TPS Silnoproud_03'!J38</f>
        <v>0</v>
      </c>
      <c r="AZ75" s="132">
        <f>'D.1.2.5 - TPS Silnoproud_03'!F35</f>
        <v>0</v>
      </c>
      <c r="BA75" s="132">
        <f>'D.1.2.5 - TPS Silnoproud_03'!F36</f>
        <v>0</v>
      </c>
      <c r="BB75" s="132">
        <f>'D.1.2.5 - TPS Silnoproud_03'!F37</f>
        <v>0</v>
      </c>
      <c r="BC75" s="132">
        <f>'D.1.2.5 - TPS Silnoproud_03'!F38</f>
        <v>0</v>
      </c>
      <c r="BD75" s="134">
        <f>'D.1.2.5 - TPS Silnoproud_03'!F39</f>
        <v>0</v>
      </c>
      <c r="BE75" s="4"/>
      <c r="BT75" s="135" t="s">
        <v>81</v>
      </c>
      <c r="BV75" s="135" t="s">
        <v>74</v>
      </c>
      <c r="BW75" s="135" t="s">
        <v>121</v>
      </c>
      <c r="BX75" s="135" t="s">
        <v>119</v>
      </c>
      <c r="CL75" s="135" t="s">
        <v>19</v>
      </c>
    </row>
    <row r="76" s="4" customFormat="1" ht="16.5" customHeight="1">
      <c r="A76" s="126" t="s">
        <v>82</v>
      </c>
      <c r="B76" s="65"/>
      <c r="C76" s="127"/>
      <c r="D76" s="127"/>
      <c r="E76" s="128" t="s">
        <v>94</v>
      </c>
      <c r="F76" s="128"/>
      <c r="G76" s="128"/>
      <c r="H76" s="128"/>
      <c r="I76" s="128"/>
      <c r="J76" s="127"/>
      <c r="K76" s="128" t="s">
        <v>109</v>
      </c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9">
        <f>'D.1.4.1 - ZTI , ÚT_02'!J32</f>
        <v>0</v>
      </c>
      <c r="AH76" s="127"/>
      <c r="AI76" s="127"/>
      <c r="AJ76" s="127"/>
      <c r="AK76" s="127"/>
      <c r="AL76" s="127"/>
      <c r="AM76" s="127"/>
      <c r="AN76" s="129">
        <f>SUM(AG76,AT76)</f>
        <v>0</v>
      </c>
      <c r="AO76" s="127"/>
      <c r="AP76" s="127"/>
      <c r="AQ76" s="130" t="s">
        <v>85</v>
      </c>
      <c r="AR76" s="67"/>
      <c r="AS76" s="131">
        <v>0</v>
      </c>
      <c r="AT76" s="132">
        <f>ROUND(SUM(AV76:AW76),2)</f>
        <v>0</v>
      </c>
      <c r="AU76" s="133">
        <f>'D.1.4.1 - ZTI , ÚT_02'!P95</f>
        <v>0</v>
      </c>
      <c r="AV76" s="132">
        <f>'D.1.4.1 - ZTI , ÚT_02'!J35</f>
        <v>0</v>
      </c>
      <c r="AW76" s="132">
        <f>'D.1.4.1 - ZTI , ÚT_02'!J36</f>
        <v>0</v>
      </c>
      <c r="AX76" s="132">
        <f>'D.1.4.1 - ZTI , ÚT_02'!J37</f>
        <v>0</v>
      </c>
      <c r="AY76" s="132">
        <f>'D.1.4.1 - ZTI , ÚT_02'!J38</f>
        <v>0</v>
      </c>
      <c r="AZ76" s="132">
        <f>'D.1.4.1 - ZTI , ÚT_02'!F35</f>
        <v>0</v>
      </c>
      <c r="BA76" s="132">
        <f>'D.1.4.1 - ZTI , ÚT_02'!F36</f>
        <v>0</v>
      </c>
      <c r="BB76" s="132">
        <f>'D.1.4.1 - ZTI , ÚT_02'!F37</f>
        <v>0</v>
      </c>
      <c r="BC76" s="132">
        <f>'D.1.4.1 - ZTI , ÚT_02'!F38</f>
        <v>0</v>
      </c>
      <c r="BD76" s="134">
        <f>'D.1.4.1 - ZTI , ÚT_02'!F39</f>
        <v>0</v>
      </c>
      <c r="BE76" s="4"/>
      <c r="BT76" s="135" t="s">
        <v>81</v>
      </c>
      <c r="BV76" s="135" t="s">
        <v>74</v>
      </c>
      <c r="BW76" s="135" t="s">
        <v>122</v>
      </c>
      <c r="BX76" s="135" t="s">
        <v>119</v>
      </c>
      <c r="CL76" s="135" t="s">
        <v>19</v>
      </c>
    </row>
    <row r="77" s="7" customFormat="1" ht="16.5" customHeight="1">
      <c r="A77" s="7"/>
      <c r="B77" s="113"/>
      <c r="C77" s="114"/>
      <c r="D77" s="115" t="s">
        <v>123</v>
      </c>
      <c r="E77" s="115"/>
      <c r="F77" s="115"/>
      <c r="G77" s="115"/>
      <c r="H77" s="115"/>
      <c r="I77" s="116"/>
      <c r="J77" s="115" t="s">
        <v>98</v>
      </c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7">
        <f>ROUND(SUM(AG78:AG79),2)</f>
        <v>0</v>
      </c>
      <c r="AH77" s="116"/>
      <c r="AI77" s="116"/>
      <c r="AJ77" s="116"/>
      <c r="AK77" s="116"/>
      <c r="AL77" s="116"/>
      <c r="AM77" s="116"/>
      <c r="AN77" s="118">
        <f>SUM(AG77,AT77)</f>
        <v>0</v>
      </c>
      <c r="AO77" s="116"/>
      <c r="AP77" s="116"/>
      <c r="AQ77" s="119" t="s">
        <v>78</v>
      </c>
      <c r="AR77" s="120"/>
      <c r="AS77" s="121">
        <f>ROUND(SUM(AS78:AS79),2)</f>
        <v>0</v>
      </c>
      <c r="AT77" s="122">
        <f>ROUND(SUM(AV77:AW77),2)</f>
        <v>0</v>
      </c>
      <c r="AU77" s="123">
        <f>ROUND(SUM(AU78:AU79),5)</f>
        <v>0</v>
      </c>
      <c r="AV77" s="122">
        <f>ROUND(AZ77*L29,2)</f>
        <v>0</v>
      </c>
      <c r="AW77" s="122">
        <f>ROUND(BA77*L30,2)</f>
        <v>0</v>
      </c>
      <c r="AX77" s="122">
        <f>ROUND(BB77*L29,2)</f>
        <v>0</v>
      </c>
      <c r="AY77" s="122">
        <f>ROUND(BC77*L30,2)</f>
        <v>0</v>
      </c>
      <c r="AZ77" s="122">
        <f>ROUND(SUM(AZ78:AZ79),2)</f>
        <v>0</v>
      </c>
      <c r="BA77" s="122">
        <f>ROUND(SUM(BA78:BA79),2)</f>
        <v>0</v>
      </c>
      <c r="BB77" s="122">
        <f>ROUND(SUM(BB78:BB79),2)</f>
        <v>0</v>
      </c>
      <c r="BC77" s="122">
        <f>ROUND(SUM(BC78:BC79),2)</f>
        <v>0</v>
      </c>
      <c r="BD77" s="124">
        <f>ROUND(SUM(BD78:BD79),2)</f>
        <v>0</v>
      </c>
      <c r="BE77" s="7"/>
      <c r="BS77" s="125" t="s">
        <v>71</v>
      </c>
      <c r="BT77" s="125" t="s">
        <v>79</v>
      </c>
      <c r="BU77" s="125" t="s">
        <v>73</v>
      </c>
      <c r="BV77" s="125" t="s">
        <v>74</v>
      </c>
      <c r="BW77" s="125" t="s">
        <v>124</v>
      </c>
      <c r="BX77" s="125" t="s">
        <v>5</v>
      </c>
      <c r="CL77" s="125" t="s">
        <v>19</v>
      </c>
      <c r="CM77" s="125" t="s">
        <v>81</v>
      </c>
    </row>
    <row r="78" s="4" customFormat="1" ht="16.5" customHeight="1">
      <c r="A78" s="126" t="s">
        <v>82</v>
      </c>
      <c r="B78" s="65"/>
      <c r="C78" s="127"/>
      <c r="D78" s="127"/>
      <c r="E78" s="128" t="s">
        <v>83</v>
      </c>
      <c r="F78" s="128"/>
      <c r="G78" s="128"/>
      <c r="H78" s="128"/>
      <c r="I78" s="128"/>
      <c r="J78" s="127"/>
      <c r="K78" s="128" t="s">
        <v>84</v>
      </c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9">
        <f>'D.1.1 - Stavební část_06'!J32</f>
        <v>0</v>
      </c>
      <c r="AH78" s="127"/>
      <c r="AI78" s="127"/>
      <c r="AJ78" s="127"/>
      <c r="AK78" s="127"/>
      <c r="AL78" s="127"/>
      <c r="AM78" s="127"/>
      <c r="AN78" s="129">
        <f>SUM(AG78,AT78)</f>
        <v>0</v>
      </c>
      <c r="AO78" s="127"/>
      <c r="AP78" s="127"/>
      <c r="AQ78" s="130" t="s">
        <v>85</v>
      </c>
      <c r="AR78" s="67"/>
      <c r="AS78" s="131">
        <v>0</v>
      </c>
      <c r="AT78" s="132">
        <f>ROUND(SUM(AV78:AW78),2)</f>
        <v>0</v>
      </c>
      <c r="AU78" s="133">
        <f>'D.1.1 - Stavební část_06'!P96</f>
        <v>0</v>
      </c>
      <c r="AV78" s="132">
        <f>'D.1.1 - Stavební část_06'!J35</f>
        <v>0</v>
      </c>
      <c r="AW78" s="132">
        <f>'D.1.1 - Stavební část_06'!J36</f>
        <v>0</v>
      </c>
      <c r="AX78" s="132">
        <f>'D.1.1 - Stavební část_06'!J37</f>
        <v>0</v>
      </c>
      <c r="AY78" s="132">
        <f>'D.1.1 - Stavební část_06'!J38</f>
        <v>0</v>
      </c>
      <c r="AZ78" s="132">
        <f>'D.1.1 - Stavební část_06'!F35</f>
        <v>0</v>
      </c>
      <c r="BA78" s="132">
        <f>'D.1.1 - Stavební část_06'!F36</f>
        <v>0</v>
      </c>
      <c r="BB78" s="132">
        <f>'D.1.1 - Stavební část_06'!F37</f>
        <v>0</v>
      </c>
      <c r="BC78" s="132">
        <f>'D.1.1 - Stavební část_06'!F38</f>
        <v>0</v>
      </c>
      <c r="BD78" s="134">
        <f>'D.1.1 - Stavební část_06'!F39</f>
        <v>0</v>
      </c>
      <c r="BE78" s="4"/>
      <c r="BT78" s="135" t="s">
        <v>81</v>
      </c>
      <c r="BV78" s="135" t="s">
        <v>74</v>
      </c>
      <c r="BW78" s="135" t="s">
        <v>125</v>
      </c>
      <c r="BX78" s="135" t="s">
        <v>124</v>
      </c>
      <c r="CL78" s="135" t="s">
        <v>19</v>
      </c>
    </row>
    <row r="79" s="4" customFormat="1" ht="16.5" customHeight="1">
      <c r="A79" s="126" t="s">
        <v>82</v>
      </c>
      <c r="B79" s="65"/>
      <c r="C79" s="127"/>
      <c r="D79" s="127"/>
      <c r="E79" s="128" t="s">
        <v>91</v>
      </c>
      <c r="F79" s="128"/>
      <c r="G79" s="128"/>
      <c r="H79" s="128"/>
      <c r="I79" s="128"/>
      <c r="J79" s="127"/>
      <c r="K79" s="128" t="s">
        <v>92</v>
      </c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9">
        <f>'D.1.2.5 - TPS silnoproud_04'!J32</f>
        <v>0</v>
      </c>
      <c r="AH79" s="127"/>
      <c r="AI79" s="127"/>
      <c r="AJ79" s="127"/>
      <c r="AK79" s="127"/>
      <c r="AL79" s="127"/>
      <c r="AM79" s="127"/>
      <c r="AN79" s="129">
        <f>SUM(AG79,AT79)</f>
        <v>0</v>
      </c>
      <c r="AO79" s="127"/>
      <c r="AP79" s="127"/>
      <c r="AQ79" s="130" t="s">
        <v>85</v>
      </c>
      <c r="AR79" s="67"/>
      <c r="AS79" s="131">
        <v>0</v>
      </c>
      <c r="AT79" s="132">
        <f>ROUND(SUM(AV79:AW79),2)</f>
        <v>0</v>
      </c>
      <c r="AU79" s="133">
        <f>'D.1.2.5 - TPS silnoproud_04'!P88</f>
        <v>0</v>
      </c>
      <c r="AV79" s="132">
        <f>'D.1.2.5 - TPS silnoproud_04'!J35</f>
        <v>0</v>
      </c>
      <c r="AW79" s="132">
        <f>'D.1.2.5 - TPS silnoproud_04'!J36</f>
        <v>0</v>
      </c>
      <c r="AX79" s="132">
        <f>'D.1.2.5 - TPS silnoproud_04'!J37</f>
        <v>0</v>
      </c>
      <c r="AY79" s="132">
        <f>'D.1.2.5 - TPS silnoproud_04'!J38</f>
        <v>0</v>
      </c>
      <c r="AZ79" s="132">
        <f>'D.1.2.5 - TPS silnoproud_04'!F35</f>
        <v>0</v>
      </c>
      <c r="BA79" s="132">
        <f>'D.1.2.5 - TPS silnoproud_04'!F36</f>
        <v>0</v>
      </c>
      <c r="BB79" s="132">
        <f>'D.1.2.5 - TPS silnoproud_04'!F37</f>
        <v>0</v>
      </c>
      <c r="BC79" s="132">
        <f>'D.1.2.5 - TPS silnoproud_04'!F38</f>
        <v>0</v>
      </c>
      <c r="BD79" s="134">
        <f>'D.1.2.5 - TPS silnoproud_04'!F39</f>
        <v>0</v>
      </c>
      <c r="BE79" s="4"/>
      <c r="BT79" s="135" t="s">
        <v>81</v>
      </c>
      <c r="BV79" s="135" t="s">
        <v>74</v>
      </c>
      <c r="BW79" s="135" t="s">
        <v>126</v>
      </c>
      <c r="BX79" s="135" t="s">
        <v>124</v>
      </c>
      <c r="CL79" s="135" t="s">
        <v>19</v>
      </c>
    </row>
    <row r="80" s="7" customFormat="1" ht="16.5" customHeight="1">
      <c r="A80" s="7"/>
      <c r="B80" s="113"/>
      <c r="C80" s="114"/>
      <c r="D80" s="115" t="s">
        <v>127</v>
      </c>
      <c r="E80" s="115"/>
      <c r="F80" s="115"/>
      <c r="G80" s="115"/>
      <c r="H80" s="115"/>
      <c r="I80" s="116"/>
      <c r="J80" s="115" t="s">
        <v>88</v>
      </c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7">
        <f>ROUND(SUM(AG81:AG83),2)</f>
        <v>0</v>
      </c>
      <c r="AH80" s="116"/>
      <c r="AI80" s="116"/>
      <c r="AJ80" s="116"/>
      <c r="AK80" s="116"/>
      <c r="AL80" s="116"/>
      <c r="AM80" s="116"/>
      <c r="AN80" s="118">
        <f>SUM(AG80,AT80)</f>
        <v>0</v>
      </c>
      <c r="AO80" s="116"/>
      <c r="AP80" s="116"/>
      <c r="AQ80" s="119" t="s">
        <v>78</v>
      </c>
      <c r="AR80" s="120"/>
      <c r="AS80" s="121">
        <f>ROUND(SUM(AS81:AS83),2)</f>
        <v>0</v>
      </c>
      <c r="AT80" s="122">
        <f>ROUND(SUM(AV80:AW80),2)</f>
        <v>0</v>
      </c>
      <c r="AU80" s="123">
        <f>ROUND(SUM(AU81:AU83),5)</f>
        <v>0</v>
      </c>
      <c r="AV80" s="122">
        <f>ROUND(AZ80*L29,2)</f>
        <v>0</v>
      </c>
      <c r="AW80" s="122">
        <f>ROUND(BA80*L30,2)</f>
        <v>0</v>
      </c>
      <c r="AX80" s="122">
        <f>ROUND(BB80*L29,2)</f>
        <v>0</v>
      </c>
      <c r="AY80" s="122">
        <f>ROUND(BC80*L30,2)</f>
        <v>0</v>
      </c>
      <c r="AZ80" s="122">
        <f>ROUND(SUM(AZ81:AZ83),2)</f>
        <v>0</v>
      </c>
      <c r="BA80" s="122">
        <f>ROUND(SUM(BA81:BA83),2)</f>
        <v>0</v>
      </c>
      <c r="BB80" s="122">
        <f>ROUND(SUM(BB81:BB83),2)</f>
        <v>0</v>
      </c>
      <c r="BC80" s="122">
        <f>ROUND(SUM(BC81:BC83),2)</f>
        <v>0</v>
      </c>
      <c r="BD80" s="124">
        <f>ROUND(SUM(BD81:BD83),2)</f>
        <v>0</v>
      </c>
      <c r="BE80" s="7"/>
      <c r="BS80" s="125" t="s">
        <v>71</v>
      </c>
      <c r="BT80" s="125" t="s">
        <v>79</v>
      </c>
      <c r="BU80" s="125" t="s">
        <v>73</v>
      </c>
      <c r="BV80" s="125" t="s">
        <v>74</v>
      </c>
      <c r="BW80" s="125" t="s">
        <v>128</v>
      </c>
      <c r="BX80" s="125" t="s">
        <v>5</v>
      </c>
      <c r="CL80" s="125" t="s">
        <v>19</v>
      </c>
      <c r="CM80" s="125" t="s">
        <v>81</v>
      </c>
    </row>
    <row r="81" s="4" customFormat="1" ht="16.5" customHeight="1">
      <c r="A81" s="126" t="s">
        <v>82</v>
      </c>
      <c r="B81" s="65"/>
      <c r="C81" s="127"/>
      <c r="D81" s="127"/>
      <c r="E81" s="128" t="s">
        <v>83</v>
      </c>
      <c r="F81" s="128"/>
      <c r="G81" s="128"/>
      <c r="H81" s="128"/>
      <c r="I81" s="128"/>
      <c r="J81" s="127"/>
      <c r="K81" s="128" t="s">
        <v>84</v>
      </c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9">
        <f>'D.1.1 - Stavební část_07'!J32</f>
        <v>0</v>
      </c>
      <c r="AH81" s="127"/>
      <c r="AI81" s="127"/>
      <c r="AJ81" s="127"/>
      <c r="AK81" s="127"/>
      <c r="AL81" s="127"/>
      <c r="AM81" s="127"/>
      <c r="AN81" s="129">
        <f>SUM(AG81,AT81)</f>
        <v>0</v>
      </c>
      <c r="AO81" s="127"/>
      <c r="AP81" s="127"/>
      <c r="AQ81" s="130" t="s">
        <v>85</v>
      </c>
      <c r="AR81" s="67"/>
      <c r="AS81" s="131">
        <v>0</v>
      </c>
      <c r="AT81" s="132">
        <f>ROUND(SUM(AV81:AW81),2)</f>
        <v>0</v>
      </c>
      <c r="AU81" s="133">
        <f>'D.1.1 - Stavební část_07'!P104</f>
        <v>0</v>
      </c>
      <c r="AV81" s="132">
        <f>'D.1.1 - Stavební část_07'!J35</f>
        <v>0</v>
      </c>
      <c r="AW81" s="132">
        <f>'D.1.1 - Stavební část_07'!J36</f>
        <v>0</v>
      </c>
      <c r="AX81" s="132">
        <f>'D.1.1 - Stavební část_07'!J37</f>
        <v>0</v>
      </c>
      <c r="AY81" s="132">
        <f>'D.1.1 - Stavební část_07'!J38</f>
        <v>0</v>
      </c>
      <c r="AZ81" s="132">
        <f>'D.1.1 - Stavební část_07'!F35</f>
        <v>0</v>
      </c>
      <c r="BA81" s="132">
        <f>'D.1.1 - Stavební část_07'!F36</f>
        <v>0</v>
      </c>
      <c r="BB81" s="132">
        <f>'D.1.1 - Stavební část_07'!F37</f>
        <v>0</v>
      </c>
      <c r="BC81" s="132">
        <f>'D.1.1 - Stavební část_07'!F38</f>
        <v>0</v>
      </c>
      <c r="BD81" s="134">
        <f>'D.1.1 - Stavební část_07'!F39</f>
        <v>0</v>
      </c>
      <c r="BE81" s="4"/>
      <c r="BT81" s="135" t="s">
        <v>81</v>
      </c>
      <c r="BV81" s="135" t="s">
        <v>74</v>
      </c>
      <c r="BW81" s="135" t="s">
        <v>129</v>
      </c>
      <c r="BX81" s="135" t="s">
        <v>128</v>
      </c>
      <c r="CL81" s="135" t="s">
        <v>19</v>
      </c>
    </row>
    <row r="82" s="4" customFormat="1" ht="16.5" customHeight="1">
      <c r="A82" s="126" t="s">
        <v>82</v>
      </c>
      <c r="B82" s="65"/>
      <c r="C82" s="127"/>
      <c r="D82" s="127"/>
      <c r="E82" s="128" t="s">
        <v>91</v>
      </c>
      <c r="F82" s="128"/>
      <c r="G82" s="128"/>
      <c r="H82" s="128"/>
      <c r="I82" s="128"/>
      <c r="J82" s="127"/>
      <c r="K82" s="128" t="s">
        <v>107</v>
      </c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9">
        <f>'D.1.2.5 - TPS Silnoproud_05'!J32</f>
        <v>0</v>
      </c>
      <c r="AH82" s="127"/>
      <c r="AI82" s="127"/>
      <c r="AJ82" s="127"/>
      <c r="AK82" s="127"/>
      <c r="AL82" s="127"/>
      <c r="AM82" s="127"/>
      <c r="AN82" s="129">
        <f>SUM(AG82,AT82)</f>
        <v>0</v>
      </c>
      <c r="AO82" s="127"/>
      <c r="AP82" s="127"/>
      <c r="AQ82" s="130" t="s">
        <v>85</v>
      </c>
      <c r="AR82" s="67"/>
      <c r="AS82" s="131">
        <v>0</v>
      </c>
      <c r="AT82" s="132">
        <f>ROUND(SUM(AV82:AW82),2)</f>
        <v>0</v>
      </c>
      <c r="AU82" s="133">
        <f>'D.1.2.5 - TPS Silnoproud_05'!P90</f>
        <v>0</v>
      </c>
      <c r="AV82" s="132">
        <f>'D.1.2.5 - TPS Silnoproud_05'!J35</f>
        <v>0</v>
      </c>
      <c r="AW82" s="132">
        <f>'D.1.2.5 - TPS Silnoproud_05'!J36</f>
        <v>0</v>
      </c>
      <c r="AX82" s="132">
        <f>'D.1.2.5 - TPS Silnoproud_05'!J37</f>
        <v>0</v>
      </c>
      <c r="AY82" s="132">
        <f>'D.1.2.5 - TPS Silnoproud_05'!J38</f>
        <v>0</v>
      </c>
      <c r="AZ82" s="132">
        <f>'D.1.2.5 - TPS Silnoproud_05'!F35</f>
        <v>0</v>
      </c>
      <c r="BA82" s="132">
        <f>'D.1.2.5 - TPS Silnoproud_05'!F36</f>
        <v>0</v>
      </c>
      <c r="BB82" s="132">
        <f>'D.1.2.5 - TPS Silnoproud_05'!F37</f>
        <v>0</v>
      </c>
      <c r="BC82" s="132">
        <f>'D.1.2.5 - TPS Silnoproud_05'!F38</f>
        <v>0</v>
      </c>
      <c r="BD82" s="134">
        <f>'D.1.2.5 - TPS Silnoproud_05'!F39</f>
        <v>0</v>
      </c>
      <c r="BE82" s="4"/>
      <c r="BT82" s="135" t="s">
        <v>81</v>
      </c>
      <c r="BV82" s="135" t="s">
        <v>74</v>
      </c>
      <c r="BW82" s="135" t="s">
        <v>130</v>
      </c>
      <c r="BX82" s="135" t="s">
        <v>128</v>
      </c>
      <c r="CL82" s="135" t="s">
        <v>19</v>
      </c>
    </row>
    <row r="83" s="4" customFormat="1" ht="16.5" customHeight="1">
      <c r="A83" s="126" t="s">
        <v>82</v>
      </c>
      <c r="B83" s="65"/>
      <c r="C83" s="127"/>
      <c r="D83" s="127"/>
      <c r="E83" s="128" t="s">
        <v>94</v>
      </c>
      <c r="F83" s="128"/>
      <c r="G83" s="128"/>
      <c r="H83" s="128"/>
      <c r="I83" s="128"/>
      <c r="J83" s="127"/>
      <c r="K83" s="128" t="s">
        <v>95</v>
      </c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9">
        <f>'D.1.4.1 - ZTI_02'!J32</f>
        <v>0</v>
      </c>
      <c r="AH83" s="127"/>
      <c r="AI83" s="127"/>
      <c r="AJ83" s="127"/>
      <c r="AK83" s="127"/>
      <c r="AL83" s="127"/>
      <c r="AM83" s="127"/>
      <c r="AN83" s="129">
        <f>SUM(AG83,AT83)</f>
        <v>0</v>
      </c>
      <c r="AO83" s="127"/>
      <c r="AP83" s="127"/>
      <c r="AQ83" s="130" t="s">
        <v>85</v>
      </c>
      <c r="AR83" s="67"/>
      <c r="AS83" s="131">
        <v>0</v>
      </c>
      <c r="AT83" s="132">
        <f>ROUND(SUM(AV83:AW83),2)</f>
        <v>0</v>
      </c>
      <c r="AU83" s="133">
        <f>'D.1.4.1 - ZTI_02'!P90</f>
        <v>0</v>
      </c>
      <c r="AV83" s="132">
        <f>'D.1.4.1 - ZTI_02'!J35</f>
        <v>0</v>
      </c>
      <c r="AW83" s="132">
        <f>'D.1.4.1 - ZTI_02'!J36</f>
        <v>0</v>
      </c>
      <c r="AX83" s="132">
        <f>'D.1.4.1 - ZTI_02'!J37</f>
        <v>0</v>
      </c>
      <c r="AY83" s="132">
        <f>'D.1.4.1 - ZTI_02'!J38</f>
        <v>0</v>
      </c>
      <c r="AZ83" s="132">
        <f>'D.1.4.1 - ZTI_02'!F35</f>
        <v>0</v>
      </c>
      <c r="BA83" s="132">
        <f>'D.1.4.1 - ZTI_02'!F36</f>
        <v>0</v>
      </c>
      <c r="BB83" s="132">
        <f>'D.1.4.1 - ZTI_02'!F37</f>
        <v>0</v>
      </c>
      <c r="BC83" s="132">
        <f>'D.1.4.1 - ZTI_02'!F38</f>
        <v>0</v>
      </c>
      <c r="BD83" s="134">
        <f>'D.1.4.1 - ZTI_02'!F39</f>
        <v>0</v>
      </c>
      <c r="BE83" s="4"/>
      <c r="BT83" s="135" t="s">
        <v>81</v>
      </c>
      <c r="BV83" s="135" t="s">
        <v>74</v>
      </c>
      <c r="BW83" s="135" t="s">
        <v>131</v>
      </c>
      <c r="BX83" s="135" t="s">
        <v>128</v>
      </c>
      <c r="CL83" s="135" t="s">
        <v>19</v>
      </c>
    </row>
    <row r="84" s="7" customFormat="1" ht="16.5" customHeight="1">
      <c r="A84" s="7"/>
      <c r="B84" s="113"/>
      <c r="C84" s="114"/>
      <c r="D84" s="115" t="s">
        <v>132</v>
      </c>
      <c r="E84" s="115"/>
      <c r="F84" s="115"/>
      <c r="G84" s="115"/>
      <c r="H84" s="115"/>
      <c r="I84" s="116"/>
      <c r="J84" s="115" t="s">
        <v>133</v>
      </c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7">
        <f>ROUND(SUM(AG85:AG86),2)</f>
        <v>0</v>
      </c>
      <c r="AH84" s="116"/>
      <c r="AI84" s="116"/>
      <c r="AJ84" s="116"/>
      <c r="AK84" s="116"/>
      <c r="AL84" s="116"/>
      <c r="AM84" s="116"/>
      <c r="AN84" s="118">
        <f>SUM(AG84,AT84)</f>
        <v>0</v>
      </c>
      <c r="AO84" s="116"/>
      <c r="AP84" s="116"/>
      <c r="AQ84" s="119" t="s">
        <v>78</v>
      </c>
      <c r="AR84" s="120"/>
      <c r="AS84" s="121">
        <f>ROUND(SUM(AS85:AS86),2)</f>
        <v>0</v>
      </c>
      <c r="AT84" s="122">
        <f>ROUND(SUM(AV84:AW84),2)</f>
        <v>0</v>
      </c>
      <c r="AU84" s="123">
        <f>ROUND(SUM(AU85:AU86),5)</f>
        <v>0</v>
      </c>
      <c r="AV84" s="122">
        <f>ROUND(AZ84*L29,2)</f>
        <v>0</v>
      </c>
      <c r="AW84" s="122">
        <f>ROUND(BA84*L30,2)</f>
        <v>0</v>
      </c>
      <c r="AX84" s="122">
        <f>ROUND(BB84*L29,2)</f>
        <v>0</v>
      </c>
      <c r="AY84" s="122">
        <f>ROUND(BC84*L30,2)</f>
        <v>0</v>
      </c>
      <c r="AZ84" s="122">
        <f>ROUND(SUM(AZ85:AZ86),2)</f>
        <v>0</v>
      </c>
      <c r="BA84" s="122">
        <f>ROUND(SUM(BA85:BA86),2)</f>
        <v>0</v>
      </c>
      <c r="BB84" s="122">
        <f>ROUND(SUM(BB85:BB86),2)</f>
        <v>0</v>
      </c>
      <c r="BC84" s="122">
        <f>ROUND(SUM(BC85:BC86),2)</f>
        <v>0</v>
      </c>
      <c r="BD84" s="124">
        <f>ROUND(SUM(BD85:BD86),2)</f>
        <v>0</v>
      </c>
      <c r="BE84" s="7"/>
      <c r="BS84" s="125" t="s">
        <v>71</v>
      </c>
      <c r="BT84" s="125" t="s">
        <v>79</v>
      </c>
      <c r="BU84" s="125" t="s">
        <v>73</v>
      </c>
      <c r="BV84" s="125" t="s">
        <v>74</v>
      </c>
      <c r="BW84" s="125" t="s">
        <v>134</v>
      </c>
      <c r="BX84" s="125" t="s">
        <v>5</v>
      </c>
      <c r="CL84" s="125" t="s">
        <v>19</v>
      </c>
      <c r="CM84" s="125" t="s">
        <v>81</v>
      </c>
    </row>
    <row r="85" s="4" customFormat="1" ht="16.5" customHeight="1">
      <c r="A85" s="126" t="s">
        <v>82</v>
      </c>
      <c r="B85" s="65"/>
      <c r="C85" s="127"/>
      <c r="D85" s="127"/>
      <c r="E85" s="128" t="s">
        <v>83</v>
      </c>
      <c r="F85" s="128"/>
      <c r="G85" s="128"/>
      <c r="H85" s="128"/>
      <c r="I85" s="128"/>
      <c r="J85" s="127"/>
      <c r="K85" s="128" t="s">
        <v>84</v>
      </c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9">
        <f>'D.1.1 - Stavební část_08'!J32</f>
        <v>0</v>
      </c>
      <c r="AH85" s="127"/>
      <c r="AI85" s="127"/>
      <c r="AJ85" s="127"/>
      <c r="AK85" s="127"/>
      <c r="AL85" s="127"/>
      <c r="AM85" s="127"/>
      <c r="AN85" s="129">
        <f>SUM(AG85,AT85)</f>
        <v>0</v>
      </c>
      <c r="AO85" s="127"/>
      <c r="AP85" s="127"/>
      <c r="AQ85" s="130" t="s">
        <v>85</v>
      </c>
      <c r="AR85" s="67"/>
      <c r="AS85" s="131">
        <v>0</v>
      </c>
      <c r="AT85" s="132">
        <f>ROUND(SUM(AV85:AW85),2)</f>
        <v>0</v>
      </c>
      <c r="AU85" s="133">
        <f>'D.1.1 - Stavební část_08'!P91</f>
        <v>0</v>
      </c>
      <c r="AV85" s="132">
        <f>'D.1.1 - Stavební část_08'!J35</f>
        <v>0</v>
      </c>
      <c r="AW85" s="132">
        <f>'D.1.1 - Stavební část_08'!J36</f>
        <v>0</v>
      </c>
      <c r="AX85" s="132">
        <f>'D.1.1 - Stavební část_08'!J37</f>
        <v>0</v>
      </c>
      <c r="AY85" s="132">
        <f>'D.1.1 - Stavební část_08'!J38</f>
        <v>0</v>
      </c>
      <c r="AZ85" s="132">
        <f>'D.1.1 - Stavební část_08'!F35</f>
        <v>0</v>
      </c>
      <c r="BA85" s="132">
        <f>'D.1.1 - Stavební část_08'!F36</f>
        <v>0</v>
      </c>
      <c r="BB85" s="132">
        <f>'D.1.1 - Stavební část_08'!F37</f>
        <v>0</v>
      </c>
      <c r="BC85" s="132">
        <f>'D.1.1 - Stavební část_08'!F38</f>
        <v>0</v>
      </c>
      <c r="BD85" s="134">
        <f>'D.1.1 - Stavební část_08'!F39</f>
        <v>0</v>
      </c>
      <c r="BE85" s="4"/>
      <c r="BT85" s="135" t="s">
        <v>81</v>
      </c>
      <c r="BV85" s="135" t="s">
        <v>74</v>
      </c>
      <c r="BW85" s="135" t="s">
        <v>135</v>
      </c>
      <c r="BX85" s="135" t="s">
        <v>134</v>
      </c>
      <c r="CL85" s="135" t="s">
        <v>19</v>
      </c>
    </row>
    <row r="86" s="4" customFormat="1" ht="16.5" customHeight="1">
      <c r="A86" s="126" t="s">
        <v>82</v>
      </c>
      <c r="B86" s="65"/>
      <c r="C86" s="127"/>
      <c r="D86" s="127"/>
      <c r="E86" s="128" t="s">
        <v>91</v>
      </c>
      <c r="F86" s="128"/>
      <c r="G86" s="128"/>
      <c r="H86" s="128"/>
      <c r="I86" s="128"/>
      <c r="J86" s="127"/>
      <c r="K86" s="128" t="s">
        <v>107</v>
      </c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9">
        <f>'D.1.2.5 - TPS Silnoproud_06'!J32</f>
        <v>0</v>
      </c>
      <c r="AH86" s="127"/>
      <c r="AI86" s="127"/>
      <c r="AJ86" s="127"/>
      <c r="AK86" s="127"/>
      <c r="AL86" s="127"/>
      <c r="AM86" s="127"/>
      <c r="AN86" s="129">
        <f>SUM(AG86,AT86)</f>
        <v>0</v>
      </c>
      <c r="AO86" s="127"/>
      <c r="AP86" s="127"/>
      <c r="AQ86" s="130" t="s">
        <v>85</v>
      </c>
      <c r="AR86" s="67"/>
      <c r="AS86" s="131">
        <v>0</v>
      </c>
      <c r="AT86" s="132">
        <f>ROUND(SUM(AV86:AW86),2)</f>
        <v>0</v>
      </c>
      <c r="AU86" s="133">
        <f>'D.1.2.5 - TPS Silnoproud_06'!P88</f>
        <v>0</v>
      </c>
      <c r="AV86" s="132">
        <f>'D.1.2.5 - TPS Silnoproud_06'!J35</f>
        <v>0</v>
      </c>
      <c r="AW86" s="132">
        <f>'D.1.2.5 - TPS Silnoproud_06'!J36</f>
        <v>0</v>
      </c>
      <c r="AX86" s="132">
        <f>'D.1.2.5 - TPS Silnoproud_06'!J37</f>
        <v>0</v>
      </c>
      <c r="AY86" s="132">
        <f>'D.1.2.5 - TPS Silnoproud_06'!J38</f>
        <v>0</v>
      </c>
      <c r="AZ86" s="132">
        <f>'D.1.2.5 - TPS Silnoproud_06'!F35</f>
        <v>0</v>
      </c>
      <c r="BA86" s="132">
        <f>'D.1.2.5 - TPS Silnoproud_06'!F36</f>
        <v>0</v>
      </c>
      <c r="BB86" s="132">
        <f>'D.1.2.5 - TPS Silnoproud_06'!F37</f>
        <v>0</v>
      </c>
      <c r="BC86" s="132">
        <f>'D.1.2.5 - TPS Silnoproud_06'!F38</f>
        <v>0</v>
      </c>
      <c r="BD86" s="134">
        <f>'D.1.2.5 - TPS Silnoproud_06'!F39</f>
        <v>0</v>
      </c>
      <c r="BE86" s="4"/>
      <c r="BT86" s="135" t="s">
        <v>81</v>
      </c>
      <c r="BV86" s="135" t="s">
        <v>74</v>
      </c>
      <c r="BW86" s="135" t="s">
        <v>136</v>
      </c>
      <c r="BX86" s="135" t="s">
        <v>134</v>
      </c>
      <c r="CL86" s="135" t="s">
        <v>19</v>
      </c>
    </row>
    <row r="87" s="7" customFormat="1" ht="24.75" customHeight="1">
      <c r="A87" s="126" t="s">
        <v>82</v>
      </c>
      <c r="B87" s="113"/>
      <c r="C87" s="114"/>
      <c r="D87" s="115" t="s">
        <v>137</v>
      </c>
      <c r="E87" s="115"/>
      <c r="F87" s="115"/>
      <c r="G87" s="115"/>
      <c r="H87" s="115"/>
      <c r="I87" s="116"/>
      <c r="J87" s="115" t="s">
        <v>138</v>
      </c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8">
        <f>'SO 10 - Jímka, venkovní r...'!J30</f>
        <v>0</v>
      </c>
      <c r="AH87" s="116"/>
      <c r="AI87" s="116"/>
      <c r="AJ87" s="116"/>
      <c r="AK87" s="116"/>
      <c r="AL87" s="116"/>
      <c r="AM87" s="116"/>
      <c r="AN87" s="118">
        <f>SUM(AG87,AT87)</f>
        <v>0</v>
      </c>
      <c r="AO87" s="116"/>
      <c r="AP87" s="116"/>
      <c r="AQ87" s="119" t="s">
        <v>78</v>
      </c>
      <c r="AR87" s="120"/>
      <c r="AS87" s="121">
        <v>0</v>
      </c>
      <c r="AT87" s="122">
        <f>ROUND(SUM(AV87:AW87),2)</f>
        <v>0</v>
      </c>
      <c r="AU87" s="123">
        <f>'SO 10 - Jímka, venkovní r...'!P88</f>
        <v>0</v>
      </c>
      <c r="AV87" s="122">
        <f>'SO 10 - Jímka, venkovní r...'!J33</f>
        <v>0</v>
      </c>
      <c r="AW87" s="122">
        <f>'SO 10 - Jímka, venkovní r...'!J34</f>
        <v>0</v>
      </c>
      <c r="AX87" s="122">
        <f>'SO 10 - Jímka, venkovní r...'!J35</f>
        <v>0</v>
      </c>
      <c r="AY87" s="122">
        <f>'SO 10 - Jímka, venkovní r...'!J36</f>
        <v>0</v>
      </c>
      <c r="AZ87" s="122">
        <f>'SO 10 - Jímka, venkovní r...'!F33</f>
        <v>0</v>
      </c>
      <c r="BA87" s="122">
        <f>'SO 10 - Jímka, venkovní r...'!F34</f>
        <v>0</v>
      </c>
      <c r="BB87" s="122">
        <f>'SO 10 - Jímka, venkovní r...'!F35</f>
        <v>0</v>
      </c>
      <c r="BC87" s="122">
        <f>'SO 10 - Jímka, venkovní r...'!F36</f>
        <v>0</v>
      </c>
      <c r="BD87" s="124">
        <f>'SO 10 - Jímka, venkovní r...'!F37</f>
        <v>0</v>
      </c>
      <c r="BE87" s="7"/>
      <c r="BT87" s="125" t="s">
        <v>79</v>
      </c>
      <c r="BV87" s="125" t="s">
        <v>74</v>
      </c>
      <c r="BW87" s="125" t="s">
        <v>139</v>
      </c>
      <c r="BX87" s="125" t="s">
        <v>5</v>
      </c>
      <c r="CL87" s="125" t="s">
        <v>19</v>
      </c>
      <c r="CM87" s="125" t="s">
        <v>81</v>
      </c>
    </row>
    <row r="88" s="7" customFormat="1" ht="16.5" customHeight="1">
      <c r="A88" s="126" t="s">
        <v>82</v>
      </c>
      <c r="B88" s="113"/>
      <c r="C88" s="114"/>
      <c r="D88" s="115" t="s">
        <v>140</v>
      </c>
      <c r="E88" s="115"/>
      <c r="F88" s="115"/>
      <c r="G88" s="115"/>
      <c r="H88" s="115"/>
      <c r="I88" s="116"/>
      <c r="J88" s="115" t="s">
        <v>141</v>
      </c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8">
        <f>'SO 11 - Obratiště'!J30</f>
        <v>0</v>
      </c>
      <c r="AH88" s="116"/>
      <c r="AI88" s="116"/>
      <c r="AJ88" s="116"/>
      <c r="AK88" s="116"/>
      <c r="AL88" s="116"/>
      <c r="AM88" s="116"/>
      <c r="AN88" s="118">
        <f>SUM(AG88,AT88)</f>
        <v>0</v>
      </c>
      <c r="AO88" s="116"/>
      <c r="AP88" s="116"/>
      <c r="AQ88" s="119" t="s">
        <v>78</v>
      </c>
      <c r="AR88" s="120"/>
      <c r="AS88" s="121">
        <v>0</v>
      </c>
      <c r="AT88" s="122">
        <f>ROUND(SUM(AV88:AW88),2)</f>
        <v>0</v>
      </c>
      <c r="AU88" s="123">
        <f>'SO 11 - Obratiště'!P83</f>
        <v>0</v>
      </c>
      <c r="AV88" s="122">
        <f>'SO 11 - Obratiště'!J33</f>
        <v>0</v>
      </c>
      <c r="AW88" s="122">
        <f>'SO 11 - Obratiště'!J34</f>
        <v>0</v>
      </c>
      <c r="AX88" s="122">
        <f>'SO 11 - Obratiště'!J35</f>
        <v>0</v>
      </c>
      <c r="AY88" s="122">
        <f>'SO 11 - Obratiště'!J36</f>
        <v>0</v>
      </c>
      <c r="AZ88" s="122">
        <f>'SO 11 - Obratiště'!F33</f>
        <v>0</v>
      </c>
      <c r="BA88" s="122">
        <f>'SO 11 - Obratiště'!F34</f>
        <v>0</v>
      </c>
      <c r="BB88" s="122">
        <f>'SO 11 - Obratiště'!F35</f>
        <v>0</v>
      </c>
      <c r="BC88" s="122">
        <f>'SO 11 - Obratiště'!F36</f>
        <v>0</v>
      </c>
      <c r="BD88" s="124">
        <f>'SO 11 - Obratiště'!F37</f>
        <v>0</v>
      </c>
      <c r="BE88" s="7"/>
      <c r="BT88" s="125" t="s">
        <v>79</v>
      </c>
      <c r="BV88" s="125" t="s">
        <v>74</v>
      </c>
      <c r="BW88" s="125" t="s">
        <v>142</v>
      </c>
      <c r="BX88" s="125" t="s">
        <v>5</v>
      </c>
      <c r="CL88" s="125" t="s">
        <v>19</v>
      </c>
      <c r="CM88" s="125" t="s">
        <v>81</v>
      </c>
    </row>
    <row r="89" s="7" customFormat="1" ht="16.5" customHeight="1">
      <c r="A89" s="7"/>
      <c r="B89" s="113"/>
      <c r="C89" s="114"/>
      <c r="D89" s="115" t="s">
        <v>143</v>
      </c>
      <c r="E89" s="115"/>
      <c r="F89" s="115"/>
      <c r="G89" s="115"/>
      <c r="H89" s="115"/>
      <c r="I89" s="116"/>
      <c r="J89" s="115" t="s">
        <v>144</v>
      </c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7">
        <f>ROUND(AG90+AG91+AG92,2)</f>
        <v>0</v>
      </c>
      <c r="AH89" s="116"/>
      <c r="AI89" s="116"/>
      <c r="AJ89" s="116"/>
      <c r="AK89" s="116"/>
      <c r="AL89" s="116"/>
      <c r="AM89" s="116"/>
      <c r="AN89" s="118">
        <f>SUM(AG89,AT89)</f>
        <v>0</v>
      </c>
      <c r="AO89" s="116"/>
      <c r="AP89" s="116"/>
      <c r="AQ89" s="119" t="s">
        <v>78</v>
      </c>
      <c r="AR89" s="120"/>
      <c r="AS89" s="121">
        <f>ROUND(AS90+AS91+AS92,2)</f>
        <v>0</v>
      </c>
      <c r="AT89" s="122">
        <f>ROUND(SUM(AV89:AW89),2)</f>
        <v>0</v>
      </c>
      <c r="AU89" s="123">
        <f>ROUND(AU90+AU91+AU92,5)</f>
        <v>0</v>
      </c>
      <c r="AV89" s="122">
        <f>ROUND(AZ89*L29,2)</f>
        <v>0</v>
      </c>
      <c r="AW89" s="122">
        <f>ROUND(BA89*L30,2)</f>
        <v>0</v>
      </c>
      <c r="AX89" s="122">
        <f>ROUND(BB89*L29,2)</f>
        <v>0</v>
      </c>
      <c r="AY89" s="122">
        <f>ROUND(BC89*L30,2)</f>
        <v>0</v>
      </c>
      <c r="AZ89" s="122">
        <f>ROUND(AZ90+AZ91+AZ92,2)</f>
        <v>0</v>
      </c>
      <c r="BA89" s="122">
        <f>ROUND(BA90+BA91+BA92,2)</f>
        <v>0</v>
      </c>
      <c r="BB89" s="122">
        <f>ROUND(BB90+BB91+BB92,2)</f>
        <v>0</v>
      </c>
      <c r="BC89" s="122">
        <f>ROUND(BC90+BC91+BC92,2)</f>
        <v>0</v>
      </c>
      <c r="BD89" s="124">
        <f>ROUND(BD90+BD91+BD92,2)</f>
        <v>0</v>
      </c>
      <c r="BE89" s="7"/>
      <c r="BS89" s="125" t="s">
        <v>71</v>
      </c>
      <c r="BT89" s="125" t="s">
        <v>79</v>
      </c>
      <c r="BU89" s="125" t="s">
        <v>73</v>
      </c>
      <c r="BV89" s="125" t="s">
        <v>74</v>
      </c>
      <c r="BW89" s="125" t="s">
        <v>145</v>
      </c>
      <c r="BX89" s="125" t="s">
        <v>5</v>
      </c>
      <c r="CL89" s="125" t="s">
        <v>19</v>
      </c>
      <c r="CM89" s="125" t="s">
        <v>81</v>
      </c>
    </row>
    <row r="90" s="4" customFormat="1" ht="16.5" customHeight="1">
      <c r="A90" s="126" t="s">
        <v>82</v>
      </c>
      <c r="B90" s="65"/>
      <c r="C90" s="127"/>
      <c r="D90" s="127"/>
      <c r="E90" s="128" t="s">
        <v>146</v>
      </c>
      <c r="F90" s="128"/>
      <c r="G90" s="128"/>
      <c r="H90" s="128"/>
      <c r="I90" s="128"/>
      <c r="J90" s="127"/>
      <c r="K90" s="128" t="s">
        <v>147</v>
      </c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9">
        <f>'12.1. - Zpevněné plochy a...'!J32</f>
        <v>0</v>
      </c>
      <c r="AH90" s="127"/>
      <c r="AI90" s="127"/>
      <c r="AJ90" s="127"/>
      <c r="AK90" s="127"/>
      <c r="AL90" s="127"/>
      <c r="AM90" s="127"/>
      <c r="AN90" s="129">
        <f>SUM(AG90,AT90)</f>
        <v>0</v>
      </c>
      <c r="AO90" s="127"/>
      <c r="AP90" s="127"/>
      <c r="AQ90" s="130" t="s">
        <v>85</v>
      </c>
      <c r="AR90" s="67"/>
      <c r="AS90" s="131">
        <v>0</v>
      </c>
      <c r="AT90" s="132">
        <f>ROUND(SUM(AV90:AW90),2)</f>
        <v>0</v>
      </c>
      <c r="AU90" s="133">
        <f>'12.1. - Zpevněné plochy a...'!P91</f>
        <v>0</v>
      </c>
      <c r="AV90" s="132">
        <f>'12.1. - Zpevněné plochy a...'!J35</f>
        <v>0</v>
      </c>
      <c r="AW90" s="132">
        <f>'12.1. - Zpevněné plochy a...'!J36</f>
        <v>0</v>
      </c>
      <c r="AX90" s="132">
        <f>'12.1. - Zpevněné plochy a...'!J37</f>
        <v>0</v>
      </c>
      <c r="AY90" s="132">
        <f>'12.1. - Zpevněné plochy a...'!J38</f>
        <v>0</v>
      </c>
      <c r="AZ90" s="132">
        <f>'12.1. - Zpevněné plochy a...'!F35</f>
        <v>0</v>
      </c>
      <c r="BA90" s="132">
        <f>'12.1. - Zpevněné plochy a...'!F36</f>
        <v>0</v>
      </c>
      <c r="BB90" s="132">
        <f>'12.1. - Zpevněné plochy a...'!F37</f>
        <v>0</v>
      </c>
      <c r="BC90" s="132">
        <f>'12.1. - Zpevněné plochy a...'!F38</f>
        <v>0</v>
      </c>
      <c r="BD90" s="134">
        <f>'12.1. - Zpevněné plochy a...'!F39</f>
        <v>0</v>
      </c>
      <c r="BE90" s="4"/>
      <c r="BT90" s="135" t="s">
        <v>81</v>
      </c>
      <c r="BV90" s="135" t="s">
        <v>74</v>
      </c>
      <c r="BW90" s="135" t="s">
        <v>148</v>
      </c>
      <c r="BX90" s="135" t="s">
        <v>145</v>
      </c>
      <c r="CL90" s="135" t="s">
        <v>19</v>
      </c>
    </row>
    <row r="91" s="4" customFormat="1" ht="16.5" customHeight="1">
      <c r="A91" s="126" t="s">
        <v>82</v>
      </c>
      <c r="B91" s="65"/>
      <c r="C91" s="127"/>
      <c r="D91" s="127"/>
      <c r="E91" s="128" t="s">
        <v>149</v>
      </c>
      <c r="F91" s="128"/>
      <c r="G91" s="128"/>
      <c r="H91" s="128"/>
      <c r="I91" s="128"/>
      <c r="J91" s="127"/>
      <c r="K91" s="128" t="s">
        <v>150</v>
      </c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9">
        <f>'12.2. - Workoutové a děts...'!J32</f>
        <v>0</v>
      </c>
      <c r="AH91" s="127"/>
      <c r="AI91" s="127"/>
      <c r="AJ91" s="127"/>
      <c r="AK91" s="127"/>
      <c r="AL91" s="127"/>
      <c r="AM91" s="127"/>
      <c r="AN91" s="129">
        <f>SUM(AG91,AT91)</f>
        <v>0</v>
      </c>
      <c r="AO91" s="127"/>
      <c r="AP91" s="127"/>
      <c r="AQ91" s="130" t="s">
        <v>85</v>
      </c>
      <c r="AR91" s="67"/>
      <c r="AS91" s="131">
        <v>0</v>
      </c>
      <c r="AT91" s="132">
        <f>ROUND(SUM(AV91:AW91),2)</f>
        <v>0</v>
      </c>
      <c r="AU91" s="133">
        <f>'12.2. - Workoutové a děts...'!P91</f>
        <v>0</v>
      </c>
      <c r="AV91" s="132">
        <f>'12.2. - Workoutové a děts...'!J35</f>
        <v>0</v>
      </c>
      <c r="AW91" s="132">
        <f>'12.2. - Workoutové a děts...'!J36</f>
        <v>0</v>
      </c>
      <c r="AX91" s="132">
        <f>'12.2. - Workoutové a děts...'!J37</f>
        <v>0</v>
      </c>
      <c r="AY91" s="132">
        <f>'12.2. - Workoutové a děts...'!J38</f>
        <v>0</v>
      </c>
      <c r="AZ91" s="132">
        <f>'12.2. - Workoutové a děts...'!F35</f>
        <v>0</v>
      </c>
      <c r="BA91" s="132">
        <f>'12.2. - Workoutové a děts...'!F36</f>
        <v>0</v>
      </c>
      <c r="BB91" s="132">
        <f>'12.2. - Workoutové a děts...'!F37</f>
        <v>0</v>
      </c>
      <c r="BC91" s="132">
        <f>'12.2. - Workoutové a děts...'!F38</f>
        <v>0</v>
      </c>
      <c r="BD91" s="134">
        <f>'12.2. - Workoutové a děts...'!F39</f>
        <v>0</v>
      </c>
      <c r="BE91" s="4"/>
      <c r="BT91" s="135" t="s">
        <v>81</v>
      </c>
      <c r="BV91" s="135" t="s">
        <v>74</v>
      </c>
      <c r="BW91" s="135" t="s">
        <v>151</v>
      </c>
      <c r="BX91" s="135" t="s">
        <v>145</v>
      </c>
      <c r="CL91" s="135" t="s">
        <v>19</v>
      </c>
    </row>
    <row r="92" s="4" customFormat="1" ht="16.5" customHeight="1">
      <c r="A92" s="4"/>
      <c r="B92" s="65"/>
      <c r="C92" s="127"/>
      <c r="D92" s="127"/>
      <c r="E92" s="128" t="s">
        <v>152</v>
      </c>
      <c r="F92" s="128"/>
      <c r="G92" s="128"/>
      <c r="H92" s="128"/>
      <c r="I92" s="128"/>
      <c r="J92" s="127"/>
      <c r="K92" s="128" t="s">
        <v>153</v>
      </c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36">
        <f>ROUND(SUM(AG93:AG94),2)</f>
        <v>0</v>
      </c>
      <c r="AH92" s="127"/>
      <c r="AI92" s="127"/>
      <c r="AJ92" s="127"/>
      <c r="AK92" s="127"/>
      <c r="AL92" s="127"/>
      <c r="AM92" s="127"/>
      <c r="AN92" s="129">
        <f>SUM(AG92,AT92)</f>
        <v>0</v>
      </c>
      <c r="AO92" s="127"/>
      <c r="AP92" s="127"/>
      <c r="AQ92" s="130" t="s">
        <v>85</v>
      </c>
      <c r="AR92" s="67"/>
      <c r="AS92" s="131">
        <f>ROUND(SUM(AS93:AS94),2)</f>
        <v>0</v>
      </c>
      <c r="AT92" s="132">
        <f>ROUND(SUM(AV92:AW92),2)</f>
        <v>0</v>
      </c>
      <c r="AU92" s="133">
        <f>ROUND(SUM(AU93:AU94),5)</f>
        <v>0</v>
      </c>
      <c r="AV92" s="132">
        <f>ROUND(AZ92*L29,2)</f>
        <v>0</v>
      </c>
      <c r="AW92" s="132">
        <f>ROUND(BA92*L30,2)</f>
        <v>0</v>
      </c>
      <c r="AX92" s="132">
        <f>ROUND(BB92*L29,2)</f>
        <v>0</v>
      </c>
      <c r="AY92" s="132">
        <f>ROUND(BC92*L30,2)</f>
        <v>0</v>
      </c>
      <c r="AZ92" s="132">
        <f>ROUND(SUM(AZ93:AZ94),2)</f>
        <v>0</v>
      </c>
      <c r="BA92" s="132">
        <f>ROUND(SUM(BA93:BA94),2)</f>
        <v>0</v>
      </c>
      <c r="BB92" s="132">
        <f>ROUND(SUM(BB93:BB94),2)</f>
        <v>0</v>
      </c>
      <c r="BC92" s="132">
        <f>ROUND(SUM(BC93:BC94),2)</f>
        <v>0</v>
      </c>
      <c r="BD92" s="134">
        <f>ROUND(SUM(BD93:BD94),2)</f>
        <v>0</v>
      </c>
      <c r="BE92" s="4"/>
      <c r="BS92" s="135" t="s">
        <v>71</v>
      </c>
      <c r="BT92" s="135" t="s">
        <v>81</v>
      </c>
      <c r="BV92" s="135" t="s">
        <v>74</v>
      </c>
      <c r="BW92" s="135" t="s">
        <v>154</v>
      </c>
      <c r="BX92" s="135" t="s">
        <v>145</v>
      </c>
      <c r="CL92" s="135" t="s">
        <v>19</v>
      </c>
    </row>
    <row r="93" s="4" customFormat="1" ht="16.5" customHeight="1">
      <c r="A93" s="126" t="s">
        <v>82</v>
      </c>
      <c r="B93" s="65"/>
      <c r="C93" s="127"/>
      <c r="D93" s="127"/>
      <c r="E93" s="127"/>
      <c r="F93" s="128" t="s">
        <v>152</v>
      </c>
      <c r="G93" s="128"/>
      <c r="H93" s="128"/>
      <c r="I93" s="128"/>
      <c r="J93" s="128"/>
      <c r="K93" s="127"/>
      <c r="L93" s="128" t="s">
        <v>153</v>
      </c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9">
        <f>'12.3. - Úprava zeleně'!J32</f>
        <v>0</v>
      </c>
      <c r="AH93" s="127"/>
      <c r="AI93" s="127"/>
      <c r="AJ93" s="127"/>
      <c r="AK93" s="127"/>
      <c r="AL93" s="127"/>
      <c r="AM93" s="127"/>
      <c r="AN93" s="129">
        <f>SUM(AG93,AT93)</f>
        <v>0</v>
      </c>
      <c r="AO93" s="127"/>
      <c r="AP93" s="127"/>
      <c r="AQ93" s="130" t="s">
        <v>85</v>
      </c>
      <c r="AR93" s="67"/>
      <c r="AS93" s="131">
        <v>0</v>
      </c>
      <c r="AT93" s="132">
        <f>ROUND(SUM(AV93:AW93),2)</f>
        <v>0</v>
      </c>
      <c r="AU93" s="133">
        <f>'12.3. - Úprava zeleně'!P88</f>
        <v>0</v>
      </c>
      <c r="AV93" s="132">
        <f>'12.3. - Úprava zeleně'!J35</f>
        <v>0</v>
      </c>
      <c r="AW93" s="132">
        <f>'12.3. - Úprava zeleně'!J36</f>
        <v>0</v>
      </c>
      <c r="AX93" s="132">
        <f>'12.3. - Úprava zeleně'!J37</f>
        <v>0</v>
      </c>
      <c r="AY93" s="132">
        <f>'12.3. - Úprava zeleně'!J38</f>
        <v>0</v>
      </c>
      <c r="AZ93" s="132">
        <f>'12.3. - Úprava zeleně'!F35</f>
        <v>0</v>
      </c>
      <c r="BA93" s="132">
        <f>'12.3. - Úprava zeleně'!F36</f>
        <v>0</v>
      </c>
      <c r="BB93" s="132">
        <f>'12.3. - Úprava zeleně'!F37</f>
        <v>0</v>
      </c>
      <c r="BC93" s="132">
        <f>'12.3. - Úprava zeleně'!F38</f>
        <v>0</v>
      </c>
      <c r="BD93" s="134">
        <f>'12.3. - Úprava zeleně'!F39</f>
        <v>0</v>
      </c>
      <c r="BE93" s="4"/>
      <c r="BT93" s="135" t="s">
        <v>155</v>
      </c>
      <c r="BU93" s="135" t="s">
        <v>156</v>
      </c>
      <c r="BV93" s="135" t="s">
        <v>74</v>
      </c>
      <c r="BW93" s="135" t="s">
        <v>154</v>
      </c>
      <c r="BX93" s="135" t="s">
        <v>145</v>
      </c>
      <c r="CL93" s="135" t="s">
        <v>19</v>
      </c>
    </row>
    <row r="94" s="4" customFormat="1" ht="16.5" customHeight="1">
      <c r="A94" s="126" t="s">
        <v>82</v>
      </c>
      <c r="B94" s="65"/>
      <c r="C94" s="127"/>
      <c r="D94" s="127"/>
      <c r="E94" s="127"/>
      <c r="F94" s="128" t="s">
        <v>157</v>
      </c>
      <c r="G94" s="128"/>
      <c r="H94" s="128"/>
      <c r="I94" s="128"/>
      <c r="J94" s="128"/>
      <c r="K94" s="127"/>
      <c r="L94" s="128" t="s">
        <v>158</v>
      </c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9">
        <f>'12.3.1 - Navazující rozvo...'!J34</f>
        <v>0</v>
      </c>
      <c r="AH94" s="127"/>
      <c r="AI94" s="127"/>
      <c r="AJ94" s="127"/>
      <c r="AK94" s="127"/>
      <c r="AL94" s="127"/>
      <c r="AM94" s="127"/>
      <c r="AN94" s="129">
        <f>SUM(AG94,AT94)</f>
        <v>0</v>
      </c>
      <c r="AO94" s="127"/>
      <c r="AP94" s="127"/>
      <c r="AQ94" s="130" t="s">
        <v>85</v>
      </c>
      <c r="AR94" s="67"/>
      <c r="AS94" s="131">
        <v>0</v>
      </c>
      <c r="AT94" s="132">
        <f>ROUND(SUM(AV94:AW94),2)</f>
        <v>0</v>
      </c>
      <c r="AU94" s="133">
        <f>'12.3.1 - Navazující rozvo...'!P94</f>
        <v>0</v>
      </c>
      <c r="AV94" s="132">
        <f>'12.3.1 - Navazující rozvo...'!J37</f>
        <v>0</v>
      </c>
      <c r="AW94" s="132">
        <f>'12.3.1 - Navazující rozvo...'!J38</f>
        <v>0</v>
      </c>
      <c r="AX94" s="132">
        <f>'12.3.1 - Navazující rozvo...'!J39</f>
        <v>0</v>
      </c>
      <c r="AY94" s="132">
        <f>'12.3.1 - Navazující rozvo...'!J40</f>
        <v>0</v>
      </c>
      <c r="AZ94" s="132">
        <f>'12.3.1 - Navazující rozvo...'!F37</f>
        <v>0</v>
      </c>
      <c r="BA94" s="132">
        <f>'12.3.1 - Navazující rozvo...'!F38</f>
        <v>0</v>
      </c>
      <c r="BB94" s="132">
        <f>'12.3.1 - Navazující rozvo...'!F39</f>
        <v>0</v>
      </c>
      <c r="BC94" s="132">
        <f>'12.3.1 - Navazující rozvo...'!F40</f>
        <v>0</v>
      </c>
      <c r="BD94" s="134">
        <f>'12.3.1 - Navazující rozvo...'!F41</f>
        <v>0</v>
      </c>
      <c r="BE94" s="4"/>
      <c r="BT94" s="135" t="s">
        <v>155</v>
      </c>
      <c r="BV94" s="135" t="s">
        <v>74</v>
      </c>
      <c r="BW94" s="135" t="s">
        <v>159</v>
      </c>
      <c r="BX94" s="135" t="s">
        <v>154</v>
      </c>
      <c r="CL94" s="135" t="s">
        <v>19</v>
      </c>
    </row>
    <row r="95" s="7" customFormat="1" ht="16.5" customHeight="1">
      <c r="A95" s="126" t="s">
        <v>82</v>
      </c>
      <c r="B95" s="113"/>
      <c r="C95" s="114"/>
      <c r="D95" s="115" t="s">
        <v>160</v>
      </c>
      <c r="E95" s="115"/>
      <c r="F95" s="115"/>
      <c r="G95" s="115"/>
      <c r="H95" s="115"/>
      <c r="I95" s="116"/>
      <c r="J95" s="115" t="s">
        <v>161</v>
      </c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8">
        <f>'VON - Vedlejší a ostatní ...'!J30</f>
        <v>0</v>
      </c>
      <c r="AH95" s="116"/>
      <c r="AI95" s="116"/>
      <c r="AJ95" s="116"/>
      <c r="AK95" s="116"/>
      <c r="AL95" s="116"/>
      <c r="AM95" s="116"/>
      <c r="AN95" s="118">
        <f>SUM(AG95,AT95)</f>
        <v>0</v>
      </c>
      <c r="AO95" s="116"/>
      <c r="AP95" s="116"/>
      <c r="AQ95" s="119" t="s">
        <v>78</v>
      </c>
      <c r="AR95" s="120"/>
      <c r="AS95" s="137">
        <v>0</v>
      </c>
      <c r="AT95" s="138">
        <f>ROUND(SUM(AV95:AW95),2)</f>
        <v>0</v>
      </c>
      <c r="AU95" s="139">
        <f>'VON - Vedlejší a ostatní ...'!P83</f>
        <v>0</v>
      </c>
      <c r="AV95" s="138">
        <f>'VON - Vedlejší a ostatní ...'!J33</f>
        <v>0</v>
      </c>
      <c r="AW95" s="138">
        <f>'VON - Vedlejší a ostatní ...'!J34</f>
        <v>0</v>
      </c>
      <c r="AX95" s="138">
        <f>'VON - Vedlejší a ostatní ...'!J35</f>
        <v>0</v>
      </c>
      <c r="AY95" s="138">
        <f>'VON - Vedlejší a ostatní ...'!J36</f>
        <v>0</v>
      </c>
      <c r="AZ95" s="138">
        <f>'VON - Vedlejší a ostatní ...'!F33</f>
        <v>0</v>
      </c>
      <c r="BA95" s="138">
        <f>'VON - Vedlejší a ostatní ...'!F34</f>
        <v>0</v>
      </c>
      <c r="BB95" s="138">
        <f>'VON - Vedlejší a ostatní ...'!F35</f>
        <v>0</v>
      </c>
      <c r="BC95" s="138">
        <f>'VON - Vedlejší a ostatní ...'!F36</f>
        <v>0</v>
      </c>
      <c r="BD95" s="140">
        <f>'VON - Vedlejší a ostatní ...'!F37</f>
        <v>0</v>
      </c>
      <c r="BE95" s="7"/>
      <c r="BT95" s="125" t="s">
        <v>79</v>
      </c>
      <c r="BV95" s="125" t="s">
        <v>74</v>
      </c>
      <c r="BW95" s="125" t="s">
        <v>162</v>
      </c>
      <c r="BX95" s="125" t="s">
        <v>5</v>
      </c>
      <c r="CL95" s="125" t="s">
        <v>19</v>
      </c>
      <c r="CM95" s="125" t="s">
        <v>81</v>
      </c>
    </row>
    <row r="96" s="2" customFormat="1" ht="30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6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</row>
    <row r="97" s="2" customFormat="1" ht="6.96" customHeight="1">
      <c r="A97" s="40"/>
      <c r="B97" s="61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46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</row>
  </sheetData>
  <sheetProtection sheet="1" formatColumns="0" formatRows="0" objects="1" scenarios="1" spinCount="100000" saltValue="tG9TKt9KDKfgMnsixGIVsjPLhEb7CK52d7nW0O2blrBw5vhFnWEB1eNOXisJHEskC5b6Ax3+LVe4rf+ZbOMnEg==" hashValue="xV8dYKNEfKGv1vKyGwPQ57E1K6phLUPbGDAgEuoy3K3xKbUfth+BNkbqiKxhDOXQibuIHlPHwmnAtm+SpOgBpw==" algorithmName="SHA-512" password="CC35"/>
  <mergeCells count="202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AK30:AO30"/>
    <mergeCell ref="W30:AE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N91:AP91"/>
    <mergeCell ref="AG91:AM91"/>
    <mergeCell ref="AN92:AP92"/>
    <mergeCell ref="AG92:AM92"/>
    <mergeCell ref="AN93:AP93"/>
    <mergeCell ref="AG93:AM93"/>
    <mergeCell ref="AN94:AP94"/>
    <mergeCell ref="AG94:AM94"/>
    <mergeCell ref="AN95:AP95"/>
    <mergeCell ref="AG95:AM95"/>
    <mergeCell ref="L45:AO45"/>
    <mergeCell ref="I52:AF52"/>
    <mergeCell ref="C52:G52"/>
    <mergeCell ref="D55:H55"/>
    <mergeCell ref="J55:AF55"/>
    <mergeCell ref="E56:I56"/>
    <mergeCell ref="K56:AF56"/>
    <mergeCell ref="D57:H57"/>
    <mergeCell ref="J57:AF57"/>
    <mergeCell ref="E58:I58"/>
    <mergeCell ref="K58:AF58"/>
    <mergeCell ref="E59:I59"/>
    <mergeCell ref="K59:AF59"/>
    <mergeCell ref="K60:AF60"/>
    <mergeCell ref="E60:I60"/>
    <mergeCell ref="J61:AF61"/>
    <mergeCell ref="D61:H61"/>
    <mergeCell ref="K62:AF62"/>
    <mergeCell ref="E62:I62"/>
    <mergeCell ref="K63:AF63"/>
    <mergeCell ref="E63:I63"/>
    <mergeCell ref="AM47:AN47"/>
    <mergeCell ref="AM49:AP49"/>
    <mergeCell ref="AS49:AT51"/>
    <mergeCell ref="AM50:AP50"/>
    <mergeCell ref="AN52:AP52"/>
    <mergeCell ref="AG52:AM52"/>
    <mergeCell ref="AG55:AM55"/>
    <mergeCell ref="AN55:AP55"/>
    <mergeCell ref="AG56:AM56"/>
    <mergeCell ref="AN56:AP56"/>
    <mergeCell ref="AN57:AP57"/>
    <mergeCell ref="AG57:AM57"/>
    <mergeCell ref="AG58:AM58"/>
    <mergeCell ref="AN58:AP58"/>
    <mergeCell ref="AG59:AM59"/>
    <mergeCell ref="AN59:AP59"/>
    <mergeCell ref="AN60:AP60"/>
    <mergeCell ref="AG60:AM60"/>
    <mergeCell ref="AG54:AM54"/>
    <mergeCell ref="AN54:AP54"/>
    <mergeCell ref="J77:AF77"/>
    <mergeCell ref="J88:AF88"/>
    <mergeCell ref="J87:AF87"/>
    <mergeCell ref="J69:AF69"/>
    <mergeCell ref="J80:AF80"/>
    <mergeCell ref="J65:AF65"/>
    <mergeCell ref="J73:AF73"/>
    <mergeCell ref="J84:AF84"/>
    <mergeCell ref="K71:AF71"/>
    <mergeCell ref="K64:AF64"/>
    <mergeCell ref="K86:AF86"/>
    <mergeCell ref="K66:AF66"/>
    <mergeCell ref="K85:AF85"/>
    <mergeCell ref="K72:AF72"/>
    <mergeCell ref="K74:AF74"/>
    <mergeCell ref="K76:AF76"/>
    <mergeCell ref="K67:AF67"/>
    <mergeCell ref="K82:AF82"/>
    <mergeCell ref="K68:AF68"/>
    <mergeCell ref="K75:AF75"/>
    <mergeCell ref="K79:AF79"/>
    <mergeCell ref="K70:AF70"/>
    <mergeCell ref="K78:AF78"/>
    <mergeCell ref="K83:AF83"/>
    <mergeCell ref="K81:AF81"/>
    <mergeCell ref="J89:AF89"/>
    <mergeCell ref="K90:AF90"/>
    <mergeCell ref="K91:AF91"/>
    <mergeCell ref="K92:AF92"/>
    <mergeCell ref="L93:AF93"/>
    <mergeCell ref="L94:AF94"/>
    <mergeCell ref="J95:AF95"/>
    <mergeCell ref="D89:H89"/>
    <mergeCell ref="D88:H88"/>
    <mergeCell ref="D77:H77"/>
    <mergeCell ref="D69:H69"/>
    <mergeCell ref="D80:H80"/>
    <mergeCell ref="D73:H73"/>
    <mergeCell ref="D65:H65"/>
    <mergeCell ref="D87:H87"/>
    <mergeCell ref="D84:H84"/>
    <mergeCell ref="E83:I83"/>
    <mergeCell ref="E82:I82"/>
    <mergeCell ref="E74:I74"/>
    <mergeCell ref="E85:I85"/>
    <mergeCell ref="E79:I79"/>
    <mergeCell ref="E86:I86"/>
    <mergeCell ref="E78:I78"/>
    <mergeCell ref="E75:I75"/>
    <mergeCell ref="E81:I81"/>
    <mergeCell ref="E76:I76"/>
    <mergeCell ref="E72:I72"/>
    <mergeCell ref="E66:I66"/>
    <mergeCell ref="E67:I67"/>
    <mergeCell ref="E68:I68"/>
    <mergeCell ref="E70:I70"/>
    <mergeCell ref="E71:I71"/>
    <mergeCell ref="E64:I64"/>
    <mergeCell ref="E90:I90"/>
    <mergeCell ref="E91:I91"/>
    <mergeCell ref="E92:I92"/>
    <mergeCell ref="F93:J93"/>
    <mergeCell ref="F94:J94"/>
    <mergeCell ref="D95:H95"/>
  </mergeCells>
  <hyperlinks>
    <hyperlink ref="A56" location="'D.1.1 - Stavební část'!C2" display="/"/>
    <hyperlink ref="A58" location="'D.1.1 - Stavební část_01'!C2" display="/"/>
    <hyperlink ref="A59" location="'D.1.2.5 - TPS silnoproud'!C2" display="/"/>
    <hyperlink ref="A60" location="'D.1.4.1 - ZTI'!C2" display="/"/>
    <hyperlink ref="A62" location="'D.1.1 - Stavební část_02'!C2" display="/"/>
    <hyperlink ref="A63" location="'D.1.2.5 -  TPS Silnoproud'!C2" display="/"/>
    <hyperlink ref="A64" location="'D.1.4.1 - ZTI_01'!C2" display="/"/>
    <hyperlink ref="A66" location="'D.1.1 - Stavební část_03'!C2" display="/"/>
    <hyperlink ref="A67" location="'D.1.2.5 - TPS Silnoproud_01'!C2" display="/"/>
    <hyperlink ref="A68" location="'D.1.4.1 - ZTI , ÚT'!C2" display="/"/>
    <hyperlink ref="A70" location="'D.1.1 - Stavební část_04'!C2" display="/"/>
    <hyperlink ref="A71" location="'D.1.2.5 - TPS Silnoproud_02'!C2" display="/"/>
    <hyperlink ref="A72" location="'D.1.4.1 - ZTI , ÚT_01'!C2" display="/"/>
    <hyperlink ref="A74" location="'D.1.1 - Stavební část_05'!C2" display="/"/>
    <hyperlink ref="A75" location="'D.1.2.5 - TPS Silnoproud_03'!C2" display="/"/>
    <hyperlink ref="A76" location="'D.1.4.1 - ZTI , ÚT_02'!C2" display="/"/>
    <hyperlink ref="A78" location="'D.1.1 - Stavební část_06'!C2" display="/"/>
    <hyperlink ref="A79" location="'D.1.2.5 - TPS silnoproud_04'!C2" display="/"/>
    <hyperlink ref="A81" location="'D.1.1 - Stavební část_07'!C2" display="/"/>
    <hyperlink ref="A82" location="'D.1.2.5 - TPS Silnoproud_05'!C2" display="/"/>
    <hyperlink ref="A83" location="'D.1.4.1 - ZTI_02'!C2" display="/"/>
    <hyperlink ref="A85" location="'D.1.1 - Stavební část_08'!C2" display="/"/>
    <hyperlink ref="A86" location="'D.1.2.5 - TPS Silnoproud_06'!C2" display="/"/>
    <hyperlink ref="A87" location="'SO 10 - Jímka, venkovní r...'!C2" display="/"/>
    <hyperlink ref="A88" location="'SO 11 - Obratiště'!C2" display="/"/>
    <hyperlink ref="A90" location="'12.1. - Zpevněné plochy a...'!C2" display="/"/>
    <hyperlink ref="A91" location="'12.2. - Workoutové a děts...'!C2" display="/"/>
    <hyperlink ref="A93" location="'12.3. - Úprava zeleně'!C2" display="/"/>
    <hyperlink ref="A94" location="'12.3.1 - Navazující rozvo...'!C2" display="/"/>
    <hyperlink ref="A95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1765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2065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ROUND(J89,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ROUND((SUM(BE89:BE113)),  2)</f>
        <v>0</v>
      </c>
      <c r="G35" s="40"/>
      <c r="H35" s="40"/>
      <c r="I35" s="160">
        <v>0.20999999999999999</v>
      </c>
      <c r="J35" s="159">
        <f>ROUND(((SUM(BE89:BE113))*I35),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ROUND((SUM(BF89:BF113)),  2)</f>
        <v>0</v>
      </c>
      <c r="G36" s="40"/>
      <c r="H36" s="40"/>
      <c r="I36" s="160">
        <v>0.12</v>
      </c>
      <c r="J36" s="159">
        <f>ROUND(((SUM(BF89:BF113))*I36),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ROUND((SUM(BG89:BG113)),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ROUND((SUM(BH89:BH113)),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ROUND((SUM(BI89:BI113)),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1765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J89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2066</v>
      </c>
      <c r="E64" s="180"/>
      <c r="F64" s="180"/>
      <c r="G64" s="180"/>
      <c r="H64" s="180"/>
      <c r="I64" s="180"/>
      <c r="J64" s="181">
        <f>J90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982</v>
      </c>
      <c r="E65" s="180"/>
      <c r="F65" s="180"/>
      <c r="G65" s="180"/>
      <c r="H65" s="180"/>
      <c r="I65" s="180"/>
      <c r="J65" s="181">
        <f>J94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983</v>
      </c>
      <c r="E66" s="180"/>
      <c r="F66" s="180"/>
      <c r="G66" s="180"/>
      <c r="H66" s="180"/>
      <c r="I66" s="180"/>
      <c r="J66" s="181">
        <f>J110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984</v>
      </c>
      <c r="E67" s="180"/>
      <c r="F67" s="180"/>
      <c r="G67" s="180"/>
      <c r="H67" s="180"/>
      <c r="I67" s="180"/>
      <c r="J67" s="181">
        <f>J112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180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72" t="str">
        <f>E7</f>
        <v>Koncepční dořešení lokality Loděnice v parku B.Němcové</v>
      </c>
      <c r="F77" s="34"/>
      <c r="G77" s="34"/>
      <c r="H77" s="34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1" customFormat="1" ht="12" customHeight="1">
      <c r="B78" s="23"/>
      <c r="C78" s="34" t="s">
        <v>164</v>
      </c>
      <c r="D78" s="24"/>
      <c r="E78" s="24"/>
      <c r="F78" s="24"/>
      <c r="G78" s="24"/>
      <c r="H78" s="24"/>
      <c r="I78" s="24"/>
      <c r="J78" s="24"/>
      <c r="K78" s="24"/>
      <c r="L78" s="22"/>
    </row>
    <row r="79" s="2" customFormat="1" ht="16.5" customHeight="1">
      <c r="A79" s="40"/>
      <c r="B79" s="41"/>
      <c r="C79" s="42"/>
      <c r="D79" s="42"/>
      <c r="E79" s="172" t="s">
        <v>1765</v>
      </c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E11</f>
        <v>D.1.2.5 - TPS Silnoproud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F14</f>
        <v>Karviná</v>
      </c>
      <c r="G83" s="42"/>
      <c r="H83" s="42"/>
      <c r="I83" s="34" t="s">
        <v>23</v>
      </c>
      <c r="J83" s="74" t="str">
        <f>IF(J14="","",J14)</f>
        <v>22. 1. 2026</v>
      </c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E17</f>
        <v>Statutární město Karviná</v>
      </c>
      <c r="G85" s="42"/>
      <c r="H85" s="42"/>
      <c r="I85" s="34" t="s">
        <v>31</v>
      </c>
      <c r="J85" s="38" t="str">
        <f>E23</f>
        <v>POLYCHROME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29</v>
      </c>
      <c r="D86" s="42"/>
      <c r="E86" s="42"/>
      <c r="F86" s="29" t="str">
        <f>IF(E20="","",E20)</f>
        <v>Vyplň údaj</v>
      </c>
      <c r="G86" s="42"/>
      <c r="H86" s="42"/>
      <c r="I86" s="34" t="s">
        <v>34</v>
      </c>
      <c r="J86" s="38" t="str">
        <f>E26</f>
        <v xml:space="preserve"> 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8"/>
      <c r="B88" s="189"/>
      <c r="C88" s="190" t="s">
        <v>181</v>
      </c>
      <c r="D88" s="191" t="s">
        <v>57</v>
      </c>
      <c r="E88" s="191" t="s">
        <v>53</v>
      </c>
      <c r="F88" s="191" t="s">
        <v>54</v>
      </c>
      <c r="G88" s="191" t="s">
        <v>182</v>
      </c>
      <c r="H88" s="191" t="s">
        <v>183</v>
      </c>
      <c r="I88" s="191" t="s">
        <v>184</v>
      </c>
      <c r="J88" s="191" t="s">
        <v>171</v>
      </c>
      <c r="K88" s="192" t="s">
        <v>185</v>
      </c>
      <c r="L88" s="193"/>
      <c r="M88" s="94" t="s">
        <v>19</v>
      </c>
      <c r="N88" s="95" t="s">
        <v>42</v>
      </c>
      <c r="O88" s="95" t="s">
        <v>186</v>
      </c>
      <c r="P88" s="95" t="s">
        <v>187</v>
      </c>
      <c r="Q88" s="95" t="s">
        <v>188</v>
      </c>
      <c r="R88" s="95" t="s">
        <v>189</v>
      </c>
      <c r="S88" s="95" t="s">
        <v>190</v>
      </c>
      <c r="T88" s="95" t="s">
        <v>191</v>
      </c>
      <c r="U88" s="96" t="s">
        <v>192</v>
      </c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</row>
    <row r="89" s="2" customFormat="1" ht="22.8" customHeight="1">
      <c r="A89" s="40"/>
      <c r="B89" s="41"/>
      <c r="C89" s="101" t="s">
        <v>193</v>
      </c>
      <c r="D89" s="42"/>
      <c r="E89" s="42"/>
      <c r="F89" s="42"/>
      <c r="G89" s="42"/>
      <c r="H89" s="42"/>
      <c r="I89" s="42"/>
      <c r="J89" s="194">
        <f>BK89</f>
        <v>0</v>
      </c>
      <c r="K89" s="42"/>
      <c r="L89" s="46"/>
      <c r="M89" s="97"/>
      <c r="N89" s="195"/>
      <c r="O89" s="98"/>
      <c r="P89" s="196">
        <f>P90+P94+P110+P112</f>
        <v>0</v>
      </c>
      <c r="Q89" s="98"/>
      <c r="R89" s="196">
        <f>R90+R94+R110+R112</f>
        <v>0</v>
      </c>
      <c r="S89" s="98"/>
      <c r="T89" s="196">
        <f>T90+T94+T110+T112</f>
        <v>0</v>
      </c>
      <c r="U89" s="99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71</v>
      </c>
      <c r="AU89" s="19" t="s">
        <v>172</v>
      </c>
      <c r="BK89" s="197">
        <f>BK90+BK94+BK110+BK112</f>
        <v>0</v>
      </c>
    </row>
    <row r="90" s="12" customFormat="1" ht="25.92" customHeight="1">
      <c r="A90" s="12"/>
      <c r="B90" s="198"/>
      <c r="C90" s="199"/>
      <c r="D90" s="200" t="s">
        <v>71</v>
      </c>
      <c r="E90" s="201" t="s">
        <v>985</v>
      </c>
      <c r="F90" s="201" t="s">
        <v>2067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SUM(P91:P93)</f>
        <v>0</v>
      </c>
      <c r="Q90" s="206"/>
      <c r="R90" s="207">
        <f>SUM(R91:R93)</f>
        <v>0</v>
      </c>
      <c r="S90" s="206"/>
      <c r="T90" s="207">
        <f>SUM(T91:T93)</f>
        <v>0</v>
      </c>
      <c r="U90" s="208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79</v>
      </c>
      <c r="AT90" s="210" t="s">
        <v>71</v>
      </c>
      <c r="AU90" s="210" t="s">
        <v>72</v>
      </c>
      <c r="AY90" s="209" t="s">
        <v>196</v>
      </c>
      <c r="BK90" s="211">
        <f>SUM(BK91:BK93)</f>
        <v>0</v>
      </c>
    </row>
    <row r="91" s="2" customFormat="1" ht="16.5" customHeight="1">
      <c r="A91" s="40"/>
      <c r="B91" s="41"/>
      <c r="C91" s="214" t="s">
        <v>79</v>
      </c>
      <c r="D91" s="214" t="s">
        <v>198</v>
      </c>
      <c r="E91" s="215" t="s">
        <v>2068</v>
      </c>
      <c r="F91" s="216" t="s">
        <v>988</v>
      </c>
      <c r="G91" s="217" t="s">
        <v>989</v>
      </c>
      <c r="H91" s="218">
        <v>1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81</v>
      </c>
    </row>
    <row r="92" s="2" customFormat="1" ht="16.5" customHeight="1">
      <c r="A92" s="40"/>
      <c r="B92" s="41"/>
      <c r="C92" s="214" t="s">
        <v>81</v>
      </c>
      <c r="D92" s="214" t="s">
        <v>198</v>
      </c>
      <c r="E92" s="215" t="s">
        <v>990</v>
      </c>
      <c r="F92" s="216" t="s">
        <v>991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203</v>
      </c>
    </row>
    <row r="93" s="2" customFormat="1" ht="16.5" customHeight="1">
      <c r="A93" s="40"/>
      <c r="B93" s="41"/>
      <c r="C93" s="214" t="s">
        <v>155</v>
      </c>
      <c r="D93" s="214" t="s">
        <v>198</v>
      </c>
      <c r="E93" s="215" t="s">
        <v>992</v>
      </c>
      <c r="F93" s="216" t="s">
        <v>993</v>
      </c>
      <c r="G93" s="217" t="s">
        <v>989</v>
      </c>
      <c r="H93" s="218">
        <v>1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234</v>
      </c>
    </row>
    <row r="94" s="12" customFormat="1" ht="25.92" customHeight="1">
      <c r="A94" s="12"/>
      <c r="B94" s="198"/>
      <c r="C94" s="199"/>
      <c r="D94" s="200" t="s">
        <v>71</v>
      </c>
      <c r="E94" s="201" t="s">
        <v>994</v>
      </c>
      <c r="F94" s="201" t="s">
        <v>995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SUM(P95:P109)</f>
        <v>0</v>
      </c>
      <c r="Q94" s="206"/>
      <c r="R94" s="207">
        <f>SUM(R95:R109)</f>
        <v>0</v>
      </c>
      <c r="S94" s="206"/>
      <c r="T94" s="207">
        <f>SUM(T95:T109)</f>
        <v>0</v>
      </c>
      <c r="U94" s="208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79</v>
      </c>
      <c r="AT94" s="210" t="s">
        <v>71</v>
      </c>
      <c r="AU94" s="210" t="s">
        <v>72</v>
      </c>
      <c r="AY94" s="209" t="s">
        <v>196</v>
      </c>
      <c r="BK94" s="211">
        <f>SUM(BK95:BK109)</f>
        <v>0</v>
      </c>
    </row>
    <row r="95" s="2" customFormat="1" ht="33" customHeight="1">
      <c r="A95" s="40"/>
      <c r="B95" s="41"/>
      <c r="C95" s="214" t="s">
        <v>203</v>
      </c>
      <c r="D95" s="214" t="s">
        <v>198</v>
      </c>
      <c r="E95" s="215" t="s">
        <v>2069</v>
      </c>
      <c r="F95" s="216" t="s">
        <v>2070</v>
      </c>
      <c r="G95" s="217" t="s">
        <v>989</v>
      </c>
      <c r="H95" s="218">
        <v>1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217</v>
      </c>
    </row>
    <row r="96" s="2" customFormat="1" ht="24.15" customHeight="1">
      <c r="A96" s="40"/>
      <c r="B96" s="41"/>
      <c r="C96" s="214" t="s">
        <v>225</v>
      </c>
      <c r="D96" s="214" t="s">
        <v>198</v>
      </c>
      <c r="E96" s="215" t="s">
        <v>2071</v>
      </c>
      <c r="F96" s="216" t="s">
        <v>2072</v>
      </c>
      <c r="G96" s="217" t="s">
        <v>989</v>
      </c>
      <c r="H96" s="218">
        <v>2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263</v>
      </c>
    </row>
    <row r="97" s="2" customFormat="1" ht="24.15" customHeight="1">
      <c r="A97" s="40"/>
      <c r="B97" s="41"/>
      <c r="C97" s="214" t="s">
        <v>234</v>
      </c>
      <c r="D97" s="214" t="s">
        <v>198</v>
      </c>
      <c r="E97" s="215" t="s">
        <v>1679</v>
      </c>
      <c r="F97" s="216" t="s">
        <v>1680</v>
      </c>
      <c r="G97" s="217" t="s">
        <v>989</v>
      </c>
      <c r="H97" s="218">
        <v>3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8</v>
      </c>
    </row>
    <row r="98" s="2" customFormat="1" ht="16.5" customHeight="1">
      <c r="A98" s="40"/>
      <c r="B98" s="41"/>
      <c r="C98" s="214" t="s">
        <v>241</v>
      </c>
      <c r="D98" s="214" t="s">
        <v>198</v>
      </c>
      <c r="E98" s="215" t="s">
        <v>1683</v>
      </c>
      <c r="F98" s="216" t="s">
        <v>1684</v>
      </c>
      <c r="G98" s="217" t="s">
        <v>989</v>
      </c>
      <c r="H98" s="218">
        <v>7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288</v>
      </c>
    </row>
    <row r="99" s="2" customFormat="1" ht="24.15" customHeight="1">
      <c r="A99" s="40"/>
      <c r="B99" s="41"/>
      <c r="C99" s="214" t="s">
        <v>217</v>
      </c>
      <c r="D99" s="214" t="s">
        <v>198</v>
      </c>
      <c r="E99" s="215" t="s">
        <v>2073</v>
      </c>
      <c r="F99" s="216" t="s">
        <v>2074</v>
      </c>
      <c r="G99" s="217" t="s">
        <v>989</v>
      </c>
      <c r="H99" s="218">
        <v>1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266</v>
      </c>
    </row>
    <row r="100" s="2" customFormat="1" ht="24.15" customHeight="1">
      <c r="A100" s="40"/>
      <c r="B100" s="41"/>
      <c r="C100" s="214" t="s">
        <v>254</v>
      </c>
      <c r="D100" s="214" t="s">
        <v>198</v>
      </c>
      <c r="E100" s="215" t="s">
        <v>1691</v>
      </c>
      <c r="F100" s="216" t="s">
        <v>1692</v>
      </c>
      <c r="G100" s="217" t="s">
        <v>209</v>
      </c>
      <c r="H100" s="218">
        <v>15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313</v>
      </c>
    </row>
    <row r="101" s="2" customFormat="1" ht="24.15" customHeight="1">
      <c r="A101" s="40"/>
      <c r="B101" s="41"/>
      <c r="C101" s="214" t="s">
        <v>263</v>
      </c>
      <c r="D101" s="214" t="s">
        <v>198</v>
      </c>
      <c r="E101" s="215" t="s">
        <v>1687</v>
      </c>
      <c r="F101" s="216" t="s">
        <v>1688</v>
      </c>
      <c r="G101" s="217" t="s">
        <v>209</v>
      </c>
      <c r="H101" s="218">
        <v>30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325</v>
      </c>
    </row>
    <row r="102" s="2" customFormat="1" ht="24.15" customHeight="1">
      <c r="A102" s="40"/>
      <c r="B102" s="41"/>
      <c r="C102" s="214" t="s">
        <v>269</v>
      </c>
      <c r="D102" s="214" t="s">
        <v>198</v>
      </c>
      <c r="E102" s="215" t="s">
        <v>1689</v>
      </c>
      <c r="F102" s="216" t="s">
        <v>1690</v>
      </c>
      <c r="G102" s="217" t="s">
        <v>209</v>
      </c>
      <c r="H102" s="218">
        <v>30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334</v>
      </c>
    </row>
    <row r="103" s="2" customFormat="1" ht="24.15" customHeight="1">
      <c r="A103" s="40"/>
      <c r="B103" s="41"/>
      <c r="C103" s="214" t="s">
        <v>8</v>
      </c>
      <c r="D103" s="214" t="s">
        <v>198</v>
      </c>
      <c r="E103" s="215" t="s">
        <v>1693</v>
      </c>
      <c r="F103" s="216" t="s">
        <v>2075</v>
      </c>
      <c r="G103" s="217" t="s">
        <v>209</v>
      </c>
      <c r="H103" s="218">
        <v>75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475</v>
      </c>
    </row>
    <row r="104" s="2" customFormat="1" ht="16.5" customHeight="1">
      <c r="A104" s="40"/>
      <c r="B104" s="41"/>
      <c r="C104" s="214" t="s">
        <v>282</v>
      </c>
      <c r="D104" s="214" t="s">
        <v>198</v>
      </c>
      <c r="E104" s="215" t="s">
        <v>1008</v>
      </c>
      <c r="F104" s="216" t="s">
        <v>1009</v>
      </c>
      <c r="G104" s="217" t="s">
        <v>989</v>
      </c>
      <c r="H104" s="218">
        <v>75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487</v>
      </c>
    </row>
    <row r="105" s="2" customFormat="1" ht="24.15" customHeight="1">
      <c r="A105" s="40"/>
      <c r="B105" s="41"/>
      <c r="C105" s="214" t="s">
        <v>288</v>
      </c>
      <c r="D105" s="214" t="s">
        <v>198</v>
      </c>
      <c r="E105" s="215" t="s">
        <v>1695</v>
      </c>
      <c r="F105" s="216" t="s">
        <v>1696</v>
      </c>
      <c r="G105" s="217" t="s">
        <v>209</v>
      </c>
      <c r="H105" s="218">
        <v>30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497</v>
      </c>
    </row>
    <row r="106" s="2" customFormat="1" ht="16.5" customHeight="1">
      <c r="A106" s="40"/>
      <c r="B106" s="41"/>
      <c r="C106" s="214" t="s">
        <v>294</v>
      </c>
      <c r="D106" s="214" t="s">
        <v>198</v>
      </c>
      <c r="E106" s="215" t="s">
        <v>1720</v>
      </c>
      <c r="F106" s="216" t="s">
        <v>1721</v>
      </c>
      <c r="G106" s="217" t="s">
        <v>989</v>
      </c>
      <c r="H106" s="218">
        <v>30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508</v>
      </c>
    </row>
    <row r="107" s="2" customFormat="1" ht="16.5" customHeight="1">
      <c r="A107" s="40"/>
      <c r="B107" s="41"/>
      <c r="C107" s="214" t="s">
        <v>266</v>
      </c>
      <c r="D107" s="214" t="s">
        <v>198</v>
      </c>
      <c r="E107" s="215" t="s">
        <v>1722</v>
      </c>
      <c r="F107" s="216" t="s">
        <v>1723</v>
      </c>
      <c r="G107" s="217" t="s">
        <v>989</v>
      </c>
      <c r="H107" s="218">
        <v>3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79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278</v>
      </c>
    </row>
    <row r="108" s="2" customFormat="1" ht="16.5" customHeight="1">
      <c r="A108" s="40"/>
      <c r="B108" s="41"/>
      <c r="C108" s="214" t="s">
        <v>307</v>
      </c>
      <c r="D108" s="214" t="s">
        <v>198</v>
      </c>
      <c r="E108" s="215" t="s">
        <v>2076</v>
      </c>
      <c r="F108" s="216" t="s">
        <v>2077</v>
      </c>
      <c r="G108" s="217" t="s">
        <v>989</v>
      </c>
      <c r="H108" s="218">
        <v>1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79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530</v>
      </c>
    </row>
    <row r="109" s="2" customFormat="1" ht="16.5" customHeight="1">
      <c r="A109" s="40"/>
      <c r="B109" s="41"/>
      <c r="C109" s="214" t="s">
        <v>313</v>
      </c>
      <c r="D109" s="214" t="s">
        <v>198</v>
      </c>
      <c r="E109" s="215" t="s">
        <v>2078</v>
      </c>
      <c r="F109" s="216" t="s">
        <v>1019</v>
      </c>
      <c r="G109" s="217" t="s">
        <v>989</v>
      </c>
      <c r="H109" s="218">
        <v>1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79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540</v>
      </c>
    </row>
    <row r="110" s="12" customFormat="1" ht="25.92" customHeight="1">
      <c r="A110" s="12"/>
      <c r="B110" s="198"/>
      <c r="C110" s="199"/>
      <c r="D110" s="200" t="s">
        <v>71</v>
      </c>
      <c r="E110" s="201" t="s">
        <v>1020</v>
      </c>
      <c r="F110" s="201" t="s">
        <v>1021</v>
      </c>
      <c r="G110" s="199"/>
      <c r="H110" s="199"/>
      <c r="I110" s="202"/>
      <c r="J110" s="203">
        <f>BK110</f>
        <v>0</v>
      </c>
      <c r="K110" s="199"/>
      <c r="L110" s="204"/>
      <c r="M110" s="205"/>
      <c r="N110" s="206"/>
      <c r="O110" s="206"/>
      <c r="P110" s="207">
        <f>P111</f>
        <v>0</v>
      </c>
      <c r="Q110" s="206"/>
      <c r="R110" s="207">
        <f>R111</f>
        <v>0</v>
      </c>
      <c r="S110" s="206"/>
      <c r="T110" s="207">
        <f>T111</f>
        <v>0</v>
      </c>
      <c r="U110" s="208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79</v>
      </c>
      <c r="AT110" s="210" t="s">
        <v>71</v>
      </c>
      <c r="AU110" s="210" t="s">
        <v>72</v>
      </c>
      <c r="AY110" s="209" t="s">
        <v>196</v>
      </c>
      <c r="BK110" s="211">
        <f>BK111</f>
        <v>0</v>
      </c>
    </row>
    <row r="111" s="2" customFormat="1" ht="44.25" customHeight="1">
      <c r="A111" s="40"/>
      <c r="B111" s="41"/>
      <c r="C111" s="214" t="s">
        <v>320</v>
      </c>
      <c r="D111" s="214" t="s">
        <v>198</v>
      </c>
      <c r="E111" s="215" t="s">
        <v>1022</v>
      </c>
      <c r="F111" s="216" t="s">
        <v>1023</v>
      </c>
      <c r="G111" s="217" t="s">
        <v>989</v>
      </c>
      <c r="H111" s="218">
        <v>1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79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552</v>
      </c>
    </row>
    <row r="112" s="12" customFormat="1" ht="25.92" customHeight="1">
      <c r="A112" s="12"/>
      <c r="B112" s="198"/>
      <c r="C112" s="199"/>
      <c r="D112" s="200" t="s">
        <v>71</v>
      </c>
      <c r="E112" s="201" t="s">
        <v>1024</v>
      </c>
      <c r="F112" s="201" t="s">
        <v>1025</v>
      </c>
      <c r="G112" s="199"/>
      <c r="H112" s="199"/>
      <c r="I112" s="202"/>
      <c r="J112" s="203">
        <f>BK112</f>
        <v>0</v>
      </c>
      <c r="K112" s="199"/>
      <c r="L112" s="204"/>
      <c r="M112" s="205"/>
      <c r="N112" s="206"/>
      <c r="O112" s="206"/>
      <c r="P112" s="207">
        <f>P113</f>
        <v>0</v>
      </c>
      <c r="Q112" s="206"/>
      <c r="R112" s="207">
        <f>R113</f>
        <v>0</v>
      </c>
      <c r="S112" s="206"/>
      <c r="T112" s="207">
        <f>T113</f>
        <v>0</v>
      </c>
      <c r="U112" s="208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79</v>
      </c>
      <c r="AT112" s="210" t="s">
        <v>71</v>
      </c>
      <c r="AU112" s="210" t="s">
        <v>72</v>
      </c>
      <c r="AY112" s="209" t="s">
        <v>196</v>
      </c>
      <c r="BK112" s="211">
        <f>BK113</f>
        <v>0</v>
      </c>
    </row>
    <row r="113" s="2" customFormat="1" ht="16.5" customHeight="1">
      <c r="A113" s="40"/>
      <c r="B113" s="41"/>
      <c r="C113" s="214" t="s">
        <v>325</v>
      </c>
      <c r="D113" s="214" t="s">
        <v>198</v>
      </c>
      <c r="E113" s="215" t="s">
        <v>2079</v>
      </c>
      <c r="F113" s="216" t="s">
        <v>1027</v>
      </c>
      <c r="G113" s="217" t="s">
        <v>364</v>
      </c>
      <c r="H113" s="218">
        <v>1</v>
      </c>
      <c r="I113" s="219"/>
      <c r="J113" s="220">
        <f>ROUND(I113*H113,2)</f>
        <v>0</v>
      </c>
      <c r="K113" s="216" t="s">
        <v>19</v>
      </c>
      <c r="L113" s="46"/>
      <c r="M113" s="279" t="s">
        <v>19</v>
      </c>
      <c r="N113" s="280" t="s">
        <v>43</v>
      </c>
      <c r="O113" s="281"/>
      <c r="P113" s="282">
        <f>O113*H113</f>
        <v>0</v>
      </c>
      <c r="Q113" s="282">
        <v>0</v>
      </c>
      <c r="R113" s="282">
        <f>Q113*H113</f>
        <v>0</v>
      </c>
      <c r="S113" s="282">
        <v>0</v>
      </c>
      <c r="T113" s="282">
        <f>S113*H113</f>
        <v>0</v>
      </c>
      <c r="U113" s="283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79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562</v>
      </c>
    </row>
    <row r="114" s="2" customFormat="1" ht="6.96" customHeight="1">
      <c r="A114" s="40"/>
      <c r="B114" s="61"/>
      <c r="C114" s="62"/>
      <c r="D114" s="62"/>
      <c r="E114" s="62"/>
      <c r="F114" s="62"/>
      <c r="G114" s="62"/>
      <c r="H114" s="62"/>
      <c r="I114" s="62"/>
      <c r="J114" s="62"/>
      <c r="K114" s="62"/>
      <c r="L114" s="46"/>
      <c r="M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</sheetData>
  <sheetProtection sheet="1" autoFilter="0" formatColumns="0" formatRows="0" objects="1" scenarios="1" spinCount="100000" saltValue="CMHZZk/qQQ3ikZwcPK+cTHKvN5qa+Qd4LEBmFmGoaFKpAbwGv8uaVPYYXaFvBeI8Zv6utX25CeaPPXccwgJHAQ==" hashValue="e2Duo3+kl+72Yb1A7YuJ8G6X/DQ0d/qy4Z56i2Qx8eMlRGP9XfMnfLXtkU7vkuD2iZ1cpSPgXs6Ncd2ktVnJag==" algorithmName="SHA-512" password="CC35"/>
  <autoFilter ref="C88:K11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1765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2080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1029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1030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ROUND(J95,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ROUND((SUM(BE95:BE263)),  2)</f>
        <v>0</v>
      </c>
      <c r="G35" s="40"/>
      <c r="H35" s="40"/>
      <c r="I35" s="160">
        <v>0.20999999999999999</v>
      </c>
      <c r="J35" s="159">
        <f>ROUND(((SUM(BE95:BE263))*I35),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ROUND((SUM(BF95:BF263)),  2)</f>
        <v>0</v>
      </c>
      <c r="G36" s="40"/>
      <c r="H36" s="40"/>
      <c r="I36" s="160">
        <v>0.12</v>
      </c>
      <c r="J36" s="159">
        <f>ROUND(((SUM(BF95:BF263))*I36),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ROUND((SUM(BG95:BG263)),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ROUND((SUM(BH95:BH263)),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ROUND((SUM(BI95:BI263)),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1765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ZTI , ÚT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Ing.Jan Řehoř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J95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J96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J97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J121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J124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1031</v>
      </c>
      <c r="E68" s="185"/>
      <c r="F68" s="185"/>
      <c r="G68" s="185"/>
      <c r="H68" s="185"/>
      <c r="I68" s="185"/>
      <c r="J68" s="186">
        <f>J125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2081</v>
      </c>
      <c r="E69" s="185"/>
      <c r="F69" s="185"/>
      <c r="G69" s="185"/>
      <c r="H69" s="185"/>
      <c r="I69" s="185"/>
      <c r="J69" s="186">
        <f>J161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2082</v>
      </c>
      <c r="E70" s="185"/>
      <c r="F70" s="185"/>
      <c r="G70" s="185"/>
      <c r="H70" s="185"/>
      <c r="I70" s="185"/>
      <c r="J70" s="186">
        <f>J198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2083</v>
      </c>
      <c r="E71" s="185"/>
      <c r="F71" s="185"/>
      <c r="G71" s="185"/>
      <c r="H71" s="185"/>
      <c r="I71" s="185"/>
      <c r="J71" s="186">
        <f>J232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2084</v>
      </c>
      <c r="E72" s="185"/>
      <c r="F72" s="185"/>
      <c r="G72" s="185"/>
      <c r="H72" s="185"/>
      <c r="I72" s="185"/>
      <c r="J72" s="186">
        <f>J239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2085</v>
      </c>
      <c r="E73" s="185"/>
      <c r="F73" s="185"/>
      <c r="G73" s="185"/>
      <c r="H73" s="185"/>
      <c r="I73" s="185"/>
      <c r="J73" s="186">
        <f>J244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180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Koncepční dořešení lokality Loděnice v parku B.Němcové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164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2" t="s">
        <v>1765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166</v>
      </c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E11</f>
        <v>D.1.4.1 - ZTI , ÚT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F14</f>
        <v>Karviná</v>
      </c>
      <c r="G89" s="42"/>
      <c r="H89" s="42"/>
      <c r="I89" s="34" t="s">
        <v>23</v>
      </c>
      <c r="J89" s="74" t="str">
        <f>IF(J14="","",J14)</f>
        <v>22. 1. 2026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25</v>
      </c>
      <c r="D91" s="42"/>
      <c r="E91" s="42"/>
      <c r="F91" s="29" t="str">
        <f>E17</f>
        <v>Statutární město Karviná</v>
      </c>
      <c r="G91" s="42"/>
      <c r="H91" s="42"/>
      <c r="I91" s="34" t="s">
        <v>31</v>
      </c>
      <c r="J91" s="38" t="str">
        <f>E23</f>
        <v>POLYCHROME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IF(E20="","",E20)</f>
        <v>Vyplň údaj</v>
      </c>
      <c r="G92" s="42"/>
      <c r="H92" s="42"/>
      <c r="I92" s="34" t="s">
        <v>34</v>
      </c>
      <c r="J92" s="38" t="str">
        <f>E26</f>
        <v>Ing.Jan Řehoř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8"/>
      <c r="B94" s="189"/>
      <c r="C94" s="190" t="s">
        <v>181</v>
      </c>
      <c r="D94" s="191" t="s">
        <v>57</v>
      </c>
      <c r="E94" s="191" t="s">
        <v>53</v>
      </c>
      <c r="F94" s="191" t="s">
        <v>54</v>
      </c>
      <c r="G94" s="191" t="s">
        <v>182</v>
      </c>
      <c r="H94" s="191" t="s">
        <v>183</v>
      </c>
      <c r="I94" s="191" t="s">
        <v>184</v>
      </c>
      <c r="J94" s="191" t="s">
        <v>171</v>
      </c>
      <c r="K94" s="192" t="s">
        <v>185</v>
      </c>
      <c r="L94" s="193"/>
      <c r="M94" s="94" t="s">
        <v>19</v>
      </c>
      <c r="N94" s="95" t="s">
        <v>42</v>
      </c>
      <c r="O94" s="95" t="s">
        <v>186</v>
      </c>
      <c r="P94" s="95" t="s">
        <v>187</v>
      </c>
      <c r="Q94" s="95" t="s">
        <v>188</v>
      </c>
      <c r="R94" s="95" t="s">
        <v>189</v>
      </c>
      <c r="S94" s="95" t="s">
        <v>190</v>
      </c>
      <c r="T94" s="95" t="s">
        <v>191</v>
      </c>
      <c r="U94" s="96" t="s">
        <v>192</v>
      </c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</row>
    <row r="95" s="2" customFormat="1" ht="22.8" customHeight="1">
      <c r="A95" s="40"/>
      <c r="B95" s="41"/>
      <c r="C95" s="101" t="s">
        <v>193</v>
      </c>
      <c r="D95" s="42"/>
      <c r="E95" s="42"/>
      <c r="F95" s="42"/>
      <c r="G95" s="42"/>
      <c r="H95" s="42"/>
      <c r="I95" s="42"/>
      <c r="J95" s="194">
        <f>BK95</f>
        <v>0</v>
      </c>
      <c r="K95" s="42"/>
      <c r="L95" s="46"/>
      <c r="M95" s="97"/>
      <c r="N95" s="195"/>
      <c r="O95" s="98"/>
      <c r="P95" s="196">
        <f>P96+P124</f>
        <v>0</v>
      </c>
      <c r="Q95" s="98"/>
      <c r="R95" s="196">
        <f>R96+R124</f>
        <v>4.8895499999999998</v>
      </c>
      <c r="S95" s="98"/>
      <c r="T95" s="196">
        <f>T96+T124</f>
        <v>0</v>
      </c>
      <c r="U95" s="99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172</v>
      </c>
      <c r="BK95" s="197">
        <f>BK96+BK124</f>
        <v>0</v>
      </c>
    </row>
    <row r="96" s="12" customFormat="1" ht="25.92" customHeight="1">
      <c r="A96" s="12"/>
      <c r="B96" s="198"/>
      <c r="C96" s="199"/>
      <c r="D96" s="200" t="s">
        <v>71</v>
      </c>
      <c r="E96" s="201" t="s">
        <v>194</v>
      </c>
      <c r="F96" s="201" t="s">
        <v>195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P97+P121</f>
        <v>0</v>
      </c>
      <c r="Q96" s="206"/>
      <c r="R96" s="207">
        <f>R97+R121</f>
        <v>4.6959999999999997</v>
      </c>
      <c r="S96" s="206"/>
      <c r="T96" s="207">
        <f>T97+T121</f>
        <v>0</v>
      </c>
      <c r="U96" s="208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79</v>
      </c>
      <c r="AT96" s="210" t="s">
        <v>71</v>
      </c>
      <c r="AU96" s="210" t="s">
        <v>72</v>
      </c>
      <c r="AY96" s="209" t="s">
        <v>196</v>
      </c>
      <c r="BK96" s="211">
        <f>BK97+BK121</f>
        <v>0</v>
      </c>
    </row>
    <row r="97" s="12" customFormat="1" ht="22.8" customHeight="1">
      <c r="A97" s="12"/>
      <c r="B97" s="198"/>
      <c r="C97" s="199"/>
      <c r="D97" s="200" t="s">
        <v>71</v>
      </c>
      <c r="E97" s="212" t="s">
        <v>79</v>
      </c>
      <c r="F97" s="212" t="s">
        <v>361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SUM(P98:P120)</f>
        <v>0</v>
      </c>
      <c r="Q97" s="206"/>
      <c r="R97" s="207">
        <f>SUM(R98:R120)</f>
        <v>4.6959999999999997</v>
      </c>
      <c r="S97" s="206"/>
      <c r="T97" s="207">
        <f>SUM(T98:T120)</f>
        <v>0</v>
      </c>
      <c r="U97" s="208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79</v>
      </c>
      <c r="AT97" s="210" t="s">
        <v>71</v>
      </c>
      <c r="AU97" s="210" t="s">
        <v>79</v>
      </c>
      <c r="AY97" s="209" t="s">
        <v>196</v>
      </c>
      <c r="BK97" s="211">
        <f>SUM(BK98:BK120)</f>
        <v>0</v>
      </c>
    </row>
    <row r="98" s="2" customFormat="1" ht="44.25" customHeight="1">
      <c r="A98" s="40"/>
      <c r="B98" s="41"/>
      <c r="C98" s="214" t="s">
        <v>79</v>
      </c>
      <c r="D98" s="214" t="s">
        <v>198</v>
      </c>
      <c r="E98" s="215" t="s">
        <v>1032</v>
      </c>
      <c r="F98" s="216" t="s">
        <v>1033</v>
      </c>
      <c r="G98" s="217" t="s">
        <v>201</v>
      </c>
      <c r="H98" s="218">
        <v>11.887000000000001</v>
      </c>
      <c r="I98" s="219"/>
      <c r="J98" s="220">
        <f>ROUND(I98*H98,2)</f>
        <v>0</v>
      </c>
      <c r="K98" s="216" t="s">
        <v>202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81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2086</v>
      </c>
    </row>
    <row r="99" s="2" customFormat="1">
      <c r="A99" s="40"/>
      <c r="B99" s="41"/>
      <c r="C99" s="42"/>
      <c r="D99" s="227" t="s">
        <v>205</v>
      </c>
      <c r="E99" s="42"/>
      <c r="F99" s="228" t="s">
        <v>1035</v>
      </c>
      <c r="G99" s="42"/>
      <c r="H99" s="42"/>
      <c r="I99" s="229"/>
      <c r="J99" s="42"/>
      <c r="K99" s="42"/>
      <c r="L99" s="46"/>
      <c r="M99" s="230"/>
      <c r="N99" s="231"/>
      <c r="O99" s="86"/>
      <c r="P99" s="86"/>
      <c r="Q99" s="86"/>
      <c r="R99" s="86"/>
      <c r="S99" s="86"/>
      <c r="T99" s="86"/>
      <c r="U99" s="87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205</v>
      </c>
      <c r="AU99" s="19" t="s">
        <v>81</v>
      </c>
    </row>
    <row r="100" s="13" customFormat="1">
      <c r="A100" s="13"/>
      <c r="B100" s="232"/>
      <c r="C100" s="233"/>
      <c r="D100" s="234" t="s">
        <v>212</v>
      </c>
      <c r="E100" s="235" t="s">
        <v>19</v>
      </c>
      <c r="F100" s="236" t="s">
        <v>2087</v>
      </c>
      <c r="G100" s="233"/>
      <c r="H100" s="237">
        <v>11.887000000000001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1"/>
      <c r="U100" s="242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212</v>
      </c>
      <c r="AU100" s="243" t="s">
        <v>81</v>
      </c>
      <c r="AV100" s="13" t="s">
        <v>81</v>
      </c>
      <c r="AW100" s="13" t="s">
        <v>33</v>
      </c>
      <c r="AX100" s="13" t="s">
        <v>79</v>
      </c>
      <c r="AY100" s="243" t="s">
        <v>196</v>
      </c>
    </row>
    <row r="101" s="2" customFormat="1" ht="55.5" customHeight="1">
      <c r="A101" s="40"/>
      <c r="B101" s="41"/>
      <c r="C101" s="214" t="s">
        <v>81</v>
      </c>
      <c r="D101" s="214" t="s">
        <v>198</v>
      </c>
      <c r="E101" s="215" t="s">
        <v>1037</v>
      </c>
      <c r="F101" s="216" t="s">
        <v>1038</v>
      </c>
      <c r="G101" s="217" t="s">
        <v>201</v>
      </c>
      <c r="H101" s="218">
        <v>11.887000000000001</v>
      </c>
      <c r="I101" s="219"/>
      <c r="J101" s="220">
        <f>ROUND(I101*H101,2)</f>
        <v>0</v>
      </c>
      <c r="K101" s="216" t="s">
        <v>202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81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2088</v>
      </c>
    </row>
    <row r="102" s="2" customFormat="1">
      <c r="A102" s="40"/>
      <c r="B102" s="41"/>
      <c r="C102" s="42"/>
      <c r="D102" s="227" t="s">
        <v>205</v>
      </c>
      <c r="E102" s="42"/>
      <c r="F102" s="228" t="s">
        <v>1040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6"/>
      <c r="U102" s="87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205</v>
      </c>
      <c r="AU102" s="19" t="s">
        <v>81</v>
      </c>
    </row>
    <row r="103" s="13" customFormat="1">
      <c r="A103" s="13"/>
      <c r="B103" s="232"/>
      <c r="C103" s="233"/>
      <c r="D103" s="234" t="s">
        <v>212</v>
      </c>
      <c r="E103" s="235" t="s">
        <v>19</v>
      </c>
      <c r="F103" s="236" t="s">
        <v>2089</v>
      </c>
      <c r="G103" s="233"/>
      <c r="H103" s="237">
        <v>11.887000000000001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1"/>
      <c r="U103" s="242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212</v>
      </c>
      <c r="AU103" s="243" t="s">
        <v>81</v>
      </c>
      <c r="AV103" s="13" t="s">
        <v>81</v>
      </c>
      <c r="AW103" s="13" t="s">
        <v>33</v>
      </c>
      <c r="AX103" s="13" t="s">
        <v>79</v>
      </c>
      <c r="AY103" s="243" t="s">
        <v>196</v>
      </c>
    </row>
    <row r="104" s="2" customFormat="1" ht="55.5" customHeight="1">
      <c r="A104" s="40"/>
      <c r="B104" s="41"/>
      <c r="C104" s="214" t="s">
        <v>155</v>
      </c>
      <c r="D104" s="214" t="s">
        <v>198</v>
      </c>
      <c r="E104" s="215" t="s">
        <v>1042</v>
      </c>
      <c r="F104" s="216" t="s">
        <v>1043</v>
      </c>
      <c r="G104" s="217" t="s">
        <v>201</v>
      </c>
      <c r="H104" s="218">
        <v>11.887000000000001</v>
      </c>
      <c r="I104" s="219"/>
      <c r="J104" s="220">
        <f>ROUND(I104*H104,2)</f>
        <v>0</v>
      </c>
      <c r="K104" s="216" t="s">
        <v>202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81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2090</v>
      </c>
    </row>
    <row r="105" s="2" customFormat="1">
      <c r="A105" s="40"/>
      <c r="B105" s="41"/>
      <c r="C105" s="42"/>
      <c r="D105" s="227" t="s">
        <v>205</v>
      </c>
      <c r="E105" s="42"/>
      <c r="F105" s="228" t="s">
        <v>1045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205</v>
      </c>
      <c r="AU105" s="19" t="s">
        <v>81</v>
      </c>
    </row>
    <row r="106" s="13" customFormat="1">
      <c r="A106" s="13"/>
      <c r="B106" s="232"/>
      <c r="C106" s="233"/>
      <c r="D106" s="234" t="s">
        <v>212</v>
      </c>
      <c r="E106" s="235" t="s">
        <v>19</v>
      </c>
      <c r="F106" s="236" t="s">
        <v>2089</v>
      </c>
      <c r="G106" s="233"/>
      <c r="H106" s="237">
        <v>11.887000000000001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1"/>
      <c r="U106" s="242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212</v>
      </c>
      <c r="AU106" s="243" t="s">
        <v>81</v>
      </c>
      <c r="AV106" s="13" t="s">
        <v>81</v>
      </c>
      <c r="AW106" s="13" t="s">
        <v>33</v>
      </c>
      <c r="AX106" s="13" t="s">
        <v>79</v>
      </c>
      <c r="AY106" s="243" t="s">
        <v>196</v>
      </c>
    </row>
    <row r="107" s="2" customFormat="1" ht="62.7" customHeight="1">
      <c r="A107" s="40"/>
      <c r="B107" s="41"/>
      <c r="C107" s="214" t="s">
        <v>203</v>
      </c>
      <c r="D107" s="214" t="s">
        <v>198</v>
      </c>
      <c r="E107" s="215" t="s">
        <v>386</v>
      </c>
      <c r="F107" s="216" t="s">
        <v>387</v>
      </c>
      <c r="G107" s="217" t="s">
        <v>201</v>
      </c>
      <c r="H107" s="218">
        <v>2.3479999999999999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2091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389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13" customFormat="1">
      <c r="A109" s="13"/>
      <c r="B109" s="232"/>
      <c r="C109" s="233"/>
      <c r="D109" s="234" t="s">
        <v>212</v>
      </c>
      <c r="E109" s="235" t="s">
        <v>19</v>
      </c>
      <c r="F109" s="236" t="s">
        <v>2092</v>
      </c>
      <c r="G109" s="233"/>
      <c r="H109" s="237">
        <v>2.3479999999999999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1"/>
      <c r="U109" s="242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212</v>
      </c>
      <c r="AU109" s="243" t="s">
        <v>81</v>
      </c>
      <c r="AV109" s="13" t="s">
        <v>81</v>
      </c>
      <c r="AW109" s="13" t="s">
        <v>33</v>
      </c>
      <c r="AX109" s="13" t="s">
        <v>79</v>
      </c>
      <c r="AY109" s="243" t="s">
        <v>196</v>
      </c>
    </row>
    <row r="110" s="2" customFormat="1" ht="37.8" customHeight="1">
      <c r="A110" s="40"/>
      <c r="B110" s="41"/>
      <c r="C110" s="214" t="s">
        <v>225</v>
      </c>
      <c r="D110" s="214" t="s">
        <v>198</v>
      </c>
      <c r="E110" s="215" t="s">
        <v>1048</v>
      </c>
      <c r="F110" s="216" t="s">
        <v>1049</v>
      </c>
      <c r="G110" s="217" t="s">
        <v>201</v>
      </c>
      <c r="H110" s="218">
        <v>2.3479999999999999</v>
      </c>
      <c r="I110" s="219"/>
      <c r="J110" s="220">
        <f>ROUND(I110*H110,2)</f>
        <v>0</v>
      </c>
      <c r="K110" s="216" t="s">
        <v>202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2093</v>
      </c>
    </row>
    <row r="111" s="2" customFormat="1">
      <c r="A111" s="40"/>
      <c r="B111" s="41"/>
      <c r="C111" s="42"/>
      <c r="D111" s="227" t="s">
        <v>205</v>
      </c>
      <c r="E111" s="42"/>
      <c r="F111" s="228" t="s">
        <v>1051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81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2094</v>
      </c>
      <c r="G112" s="233"/>
      <c r="H112" s="237">
        <v>2.3479999999999999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79</v>
      </c>
      <c r="AY112" s="243" t="s">
        <v>196</v>
      </c>
    </row>
    <row r="113" s="2" customFormat="1" ht="44.25" customHeight="1">
      <c r="A113" s="40"/>
      <c r="B113" s="41"/>
      <c r="C113" s="214" t="s">
        <v>234</v>
      </c>
      <c r="D113" s="214" t="s">
        <v>198</v>
      </c>
      <c r="E113" s="215" t="s">
        <v>1053</v>
      </c>
      <c r="F113" s="216" t="s">
        <v>1054</v>
      </c>
      <c r="G113" s="217" t="s">
        <v>237</v>
      </c>
      <c r="H113" s="218">
        <v>4.6959999999999997</v>
      </c>
      <c r="I113" s="219"/>
      <c r="J113" s="220">
        <f>ROUND(I113*H113,2)</f>
        <v>0</v>
      </c>
      <c r="K113" s="216" t="s">
        <v>202</v>
      </c>
      <c r="L113" s="46"/>
      <c r="M113" s="221" t="s">
        <v>19</v>
      </c>
      <c r="N113" s="222" t="s">
        <v>43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2095</v>
      </c>
    </row>
    <row r="114" s="2" customFormat="1">
      <c r="A114" s="40"/>
      <c r="B114" s="41"/>
      <c r="C114" s="42"/>
      <c r="D114" s="227" t="s">
        <v>205</v>
      </c>
      <c r="E114" s="42"/>
      <c r="F114" s="228" t="s">
        <v>1056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6"/>
      <c r="U114" s="87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205</v>
      </c>
      <c r="AU114" s="19" t="s">
        <v>81</v>
      </c>
    </row>
    <row r="115" s="13" customFormat="1">
      <c r="A115" s="13"/>
      <c r="B115" s="232"/>
      <c r="C115" s="233"/>
      <c r="D115" s="234" t="s">
        <v>212</v>
      </c>
      <c r="E115" s="235" t="s">
        <v>19</v>
      </c>
      <c r="F115" s="236" t="s">
        <v>2096</v>
      </c>
      <c r="G115" s="233"/>
      <c r="H115" s="237">
        <v>4.6959999999999997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33</v>
      </c>
      <c r="AX115" s="13" t="s">
        <v>79</v>
      </c>
      <c r="AY115" s="243" t="s">
        <v>196</v>
      </c>
    </row>
    <row r="116" s="2" customFormat="1" ht="66.75" customHeight="1">
      <c r="A116" s="40"/>
      <c r="B116" s="41"/>
      <c r="C116" s="214" t="s">
        <v>241</v>
      </c>
      <c r="D116" s="214" t="s">
        <v>198</v>
      </c>
      <c r="E116" s="215" t="s">
        <v>1058</v>
      </c>
      <c r="F116" s="216" t="s">
        <v>1059</v>
      </c>
      <c r="G116" s="217" t="s">
        <v>201</v>
      </c>
      <c r="H116" s="218">
        <v>2.3479999999999999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2097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1061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3" customFormat="1">
      <c r="A118" s="13"/>
      <c r="B118" s="232"/>
      <c r="C118" s="233"/>
      <c r="D118" s="234" t="s">
        <v>212</v>
      </c>
      <c r="E118" s="235" t="s">
        <v>19</v>
      </c>
      <c r="F118" s="236" t="s">
        <v>2094</v>
      </c>
      <c r="G118" s="233"/>
      <c r="H118" s="237">
        <v>2.3479999999999999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1"/>
      <c r="U118" s="242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212</v>
      </c>
      <c r="AU118" s="243" t="s">
        <v>81</v>
      </c>
      <c r="AV118" s="13" t="s">
        <v>81</v>
      </c>
      <c r="AW118" s="13" t="s">
        <v>33</v>
      </c>
      <c r="AX118" s="13" t="s">
        <v>79</v>
      </c>
      <c r="AY118" s="243" t="s">
        <v>196</v>
      </c>
    </row>
    <row r="119" s="2" customFormat="1" ht="16.5" customHeight="1">
      <c r="A119" s="40"/>
      <c r="B119" s="41"/>
      <c r="C119" s="244" t="s">
        <v>217</v>
      </c>
      <c r="D119" s="244" t="s">
        <v>214</v>
      </c>
      <c r="E119" s="245" t="s">
        <v>1062</v>
      </c>
      <c r="F119" s="246" t="s">
        <v>1063</v>
      </c>
      <c r="G119" s="247" t="s">
        <v>237</v>
      </c>
      <c r="H119" s="248">
        <v>4.6959999999999997</v>
      </c>
      <c r="I119" s="249"/>
      <c r="J119" s="250">
        <f>ROUND(I119*H119,2)</f>
        <v>0</v>
      </c>
      <c r="K119" s="246" t="s">
        <v>202</v>
      </c>
      <c r="L119" s="251"/>
      <c r="M119" s="252" t="s">
        <v>19</v>
      </c>
      <c r="N119" s="253" t="s">
        <v>43</v>
      </c>
      <c r="O119" s="86"/>
      <c r="P119" s="223">
        <f>O119*H119</f>
        <v>0</v>
      </c>
      <c r="Q119" s="223">
        <v>1</v>
      </c>
      <c r="R119" s="223">
        <f>Q119*H119</f>
        <v>4.6959999999999997</v>
      </c>
      <c r="S119" s="223">
        <v>0</v>
      </c>
      <c r="T119" s="223">
        <f>S119*H119</f>
        <v>0</v>
      </c>
      <c r="U119" s="224" t="s">
        <v>19</v>
      </c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217</v>
      </c>
      <c r="AT119" s="225" t="s">
        <v>214</v>
      </c>
      <c r="AU119" s="225" t="s">
        <v>81</v>
      </c>
      <c r="AY119" s="19" t="s">
        <v>196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79</v>
      </c>
      <c r="BK119" s="226">
        <f>ROUND(I119*H119,2)</f>
        <v>0</v>
      </c>
      <c r="BL119" s="19" t="s">
        <v>203</v>
      </c>
      <c r="BM119" s="225" t="s">
        <v>2098</v>
      </c>
    </row>
    <row r="120" s="13" customFormat="1">
      <c r="A120" s="13"/>
      <c r="B120" s="232"/>
      <c r="C120" s="233"/>
      <c r="D120" s="234" t="s">
        <v>212</v>
      </c>
      <c r="E120" s="235" t="s">
        <v>19</v>
      </c>
      <c r="F120" s="236" t="s">
        <v>2099</v>
      </c>
      <c r="G120" s="233"/>
      <c r="H120" s="237">
        <v>4.6959999999999997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212</v>
      </c>
      <c r="AU120" s="243" t="s">
        <v>81</v>
      </c>
      <c r="AV120" s="13" t="s">
        <v>81</v>
      </c>
      <c r="AW120" s="13" t="s">
        <v>33</v>
      </c>
      <c r="AX120" s="13" t="s">
        <v>79</v>
      </c>
      <c r="AY120" s="243" t="s">
        <v>196</v>
      </c>
    </row>
    <row r="121" s="12" customFormat="1" ht="22.8" customHeight="1">
      <c r="A121" s="12"/>
      <c r="B121" s="198"/>
      <c r="C121" s="199"/>
      <c r="D121" s="200" t="s">
        <v>71</v>
      </c>
      <c r="E121" s="212" t="s">
        <v>252</v>
      </c>
      <c r="F121" s="212" t="s">
        <v>253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SUM(P122:P123)</f>
        <v>0</v>
      </c>
      <c r="Q121" s="206"/>
      <c r="R121" s="207">
        <f>SUM(R122:R123)</f>
        <v>0</v>
      </c>
      <c r="S121" s="206"/>
      <c r="T121" s="207">
        <f>SUM(T122:T123)</f>
        <v>0</v>
      </c>
      <c r="U121" s="208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79</v>
      </c>
      <c r="AT121" s="210" t="s">
        <v>71</v>
      </c>
      <c r="AU121" s="210" t="s">
        <v>79</v>
      </c>
      <c r="AY121" s="209" t="s">
        <v>196</v>
      </c>
      <c r="BK121" s="211">
        <f>SUM(BK122:BK123)</f>
        <v>0</v>
      </c>
    </row>
    <row r="122" s="2" customFormat="1" ht="66.75" customHeight="1">
      <c r="A122" s="40"/>
      <c r="B122" s="41"/>
      <c r="C122" s="214" t="s">
        <v>254</v>
      </c>
      <c r="D122" s="214" t="s">
        <v>198</v>
      </c>
      <c r="E122" s="215" t="s">
        <v>1066</v>
      </c>
      <c r="F122" s="216" t="s">
        <v>1067</v>
      </c>
      <c r="G122" s="217" t="s">
        <v>237</v>
      </c>
      <c r="H122" s="218">
        <v>4.6959999999999997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2100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1069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12" customFormat="1" ht="25.92" customHeight="1">
      <c r="A124" s="12"/>
      <c r="B124" s="198"/>
      <c r="C124" s="199"/>
      <c r="D124" s="200" t="s">
        <v>71</v>
      </c>
      <c r="E124" s="201" t="s">
        <v>259</v>
      </c>
      <c r="F124" s="201" t="s">
        <v>260</v>
      </c>
      <c r="G124" s="199"/>
      <c r="H124" s="199"/>
      <c r="I124" s="202"/>
      <c r="J124" s="203">
        <f>BK124</f>
        <v>0</v>
      </c>
      <c r="K124" s="199"/>
      <c r="L124" s="204"/>
      <c r="M124" s="205"/>
      <c r="N124" s="206"/>
      <c r="O124" s="206"/>
      <c r="P124" s="207">
        <f>P125+P161+P198+P232+P239+P244</f>
        <v>0</v>
      </c>
      <c r="Q124" s="206"/>
      <c r="R124" s="207">
        <f>R125+R161+R198+R232+R239+R244</f>
        <v>0.19355</v>
      </c>
      <c r="S124" s="206"/>
      <c r="T124" s="207">
        <f>T125+T161+T198+T232+T239+T244</f>
        <v>0</v>
      </c>
      <c r="U124" s="208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81</v>
      </c>
      <c r="AT124" s="210" t="s">
        <v>71</v>
      </c>
      <c r="AU124" s="210" t="s">
        <v>72</v>
      </c>
      <c r="AY124" s="209" t="s">
        <v>196</v>
      </c>
      <c r="BK124" s="211">
        <f>BK125+BK161+BK198+BK232+BK239+BK244</f>
        <v>0</v>
      </c>
    </row>
    <row r="125" s="12" customFormat="1" ht="22.8" customHeight="1">
      <c r="A125" s="12"/>
      <c r="B125" s="198"/>
      <c r="C125" s="199"/>
      <c r="D125" s="200" t="s">
        <v>71</v>
      </c>
      <c r="E125" s="212" t="s">
        <v>1070</v>
      </c>
      <c r="F125" s="212" t="s">
        <v>1071</v>
      </c>
      <c r="G125" s="199"/>
      <c r="H125" s="199"/>
      <c r="I125" s="202"/>
      <c r="J125" s="213">
        <f>BK125</f>
        <v>0</v>
      </c>
      <c r="K125" s="199"/>
      <c r="L125" s="204"/>
      <c r="M125" s="205"/>
      <c r="N125" s="206"/>
      <c r="O125" s="206"/>
      <c r="P125" s="207">
        <f>SUM(P126:P160)</f>
        <v>0</v>
      </c>
      <c r="Q125" s="206"/>
      <c r="R125" s="207">
        <f>SUM(R126:R160)</f>
        <v>0.042130000000000001</v>
      </c>
      <c r="S125" s="206"/>
      <c r="T125" s="207">
        <f>SUM(T126:T160)</f>
        <v>0</v>
      </c>
      <c r="U125" s="208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09" t="s">
        <v>81</v>
      </c>
      <c r="AT125" s="210" t="s">
        <v>71</v>
      </c>
      <c r="AU125" s="210" t="s">
        <v>79</v>
      </c>
      <c r="AY125" s="209" t="s">
        <v>196</v>
      </c>
      <c r="BK125" s="211">
        <f>SUM(BK126:BK160)</f>
        <v>0</v>
      </c>
    </row>
    <row r="126" s="2" customFormat="1" ht="16.5" customHeight="1">
      <c r="A126" s="40"/>
      <c r="B126" s="41"/>
      <c r="C126" s="214" t="s">
        <v>263</v>
      </c>
      <c r="D126" s="214" t="s">
        <v>198</v>
      </c>
      <c r="E126" s="215" t="s">
        <v>2101</v>
      </c>
      <c r="F126" s="216" t="s">
        <v>2102</v>
      </c>
      <c r="G126" s="217" t="s">
        <v>209</v>
      </c>
      <c r="H126" s="218">
        <v>9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0.0016800000000000001</v>
      </c>
      <c r="R126" s="223">
        <f>Q126*H126</f>
        <v>0.015120000000000002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266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266</v>
      </c>
      <c r="BM126" s="225" t="s">
        <v>2103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2104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6"/>
      <c r="U127" s="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2" customFormat="1" ht="16.5" customHeight="1">
      <c r="A128" s="40"/>
      <c r="B128" s="41"/>
      <c r="C128" s="214" t="s">
        <v>269</v>
      </c>
      <c r="D128" s="214" t="s">
        <v>198</v>
      </c>
      <c r="E128" s="215" t="s">
        <v>1740</v>
      </c>
      <c r="F128" s="216" t="s">
        <v>1741</v>
      </c>
      <c r="G128" s="217" t="s">
        <v>209</v>
      </c>
      <c r="H128" s="218">
        <v>0.5</v>
      </c>
      <c r="I128" s="219"/>
      <c r="J128" s="220">
        <f>ROUND(I128*H128,2)</f>
        <v>0</v>
      </c>
      <c r="K128" s="216" t="s">
        <v>202</v>
      </c>
      <c r="L128" s="46"/>
      <c r="M128" s="221" t="s">
        <v>19</v>
      </c>
      <c r="N128" s="222" t="s">
        <v>43</v>
      </c>
      <c r="O128" s="86"/>
      <c r="P128" s="223">
        <f>O128*H128</f>
        <v>0</v>
      </c>
      <c r="Q128" s="223">
        <v>0.0030799999999999998</v>
      </c>
      <c r="R128" s="223">
        <f>Q128*H128</f>
        <v>0.0015399999999999999</v>
      </c>
      <c r="S128" s="223">
        <v>0</v>
      </c>
      <c r="T128" s="223">
        <f>S128*H128</f>
        <v>0</v>
      </c>
      <c r="U128" s="224" t="s">
        <v>19</v>
      </c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266</v>
      </c>
      <c r="AT128" s="225" t="s">
        <v>198</v>
      </c>
      <c r="AU128" s="225" t="s">
        <v>81</v>
      </c>
      <c r="AY128" s="19" t="s">
        <v>196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79</v>
      </c>
      <c r="BK128" s="226">
        <f>ROUND(I128*H128,2)</f>
        <v>0</v>
      </c>
      <c r="BL128" s="19" t="s">
        <v>266</v>
      </c>
      <c r="BM128" s="225" t="s">
        <v>2105</v>
      </c>
    </row>
    <row r="129" s="2" customFormat="1">
      <c r="A129" s="40"/>
      <c r="B129" s="41"/>
      <c r="C129" s="42"/>
      <c r="D129" s="227" t="s">
        <v>205</v>
      </c>
      <c r="E129" s="42"/>
      <c r="F129" s="228" t="s">
        <v>1743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6"/>
      <c r="U129" s="87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205</v>
      </c>
      <c r="AU129" s="19" t="s">
        <v>81</v>
      </c>
    </row>
    <row r="130" s="2" customFormat="1" ht="21.75" customHeight="1">
      <c r="A130" s="40"/>
      <c r="B130" s="41"/>
      <c r="C130" s="214" t="s">
        <v>8</v>
      </c>
      <c r="D130" s="214" t="s">
        <v>198</v>
      </c>
      <c r="E130" s="215" t="s">
        <v>2106</v>
      </c>
      <c r="F130" s="216" t="s">
        <v>2107</v>
      </c>
      <c r="G130" s="217" t="s">
        <v>209</v>
      </c>
      <c r="H130" s="218">
        <v>3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0.0014400000000000001</v>
      </c>
      <c r="R130" s="223">
        <f>Q130*H130</f>
        <v>0.0043200000000000001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266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266</v>
      </c>
      <c r="BM130" s="225" t="s">
        <v>2108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2109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21.75" customHeight="1">
      <c r="A132" s="40"/>
      <c r="B132" s="41"/>
      <c r="C132" s="214" t="s">
        <v>282</v>
      </c>
      <c r="D132" s="214" t="s">
        <v>198</v>
      </c>
      <c r="E132" s="215" t="s">
        <v>2110</v>
      </c>
      <c r="F132" s="216" t="s">
        <v>2111</v>
      </c>
      <c r="G132" s="217" t="s">
        <v>209</v>
      </c>
      <c r="H132" s="218">
        <v>4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0.00197</v>
      </c>
      <c r="R132" s="223">
        <f>Q132*H132</f>
        <v>0.0078799999999999999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266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266</v>
      </c>
      <c r="BM132" s="225" t="s">
        <v>2112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2113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2" customFormat="1" ht="21.75" customHeight="1">
      <c r="A134" s="40"/>
      <c r="B134" s="41"/>
      <c r="C134" s="214" t="s">
        <v>288</v>
      </c>
      <c r="D134" s="214" t="s">
        <v>198</v>
      </c>
      <c r="E134" s="215" t="s">
        <v>2114</v>
      </c>
      <c r="F134" s="216" t="s">
        <v>2115</v>
      </c>
      <c r="G134" s="217" t="s">
        <v>209</v>
      </c>
      <c r="H134" s="218">
        <v>1</v>
      </c>
      <c r="I134" s="219"/>
      <c r="J134" s="220">
        <f>ROUND(I134*H134,2)</f>
        <v>0</v>
      </c>
      <c r="K134" s="216" t="s">
        <v>202</v>
      </c>
      <c r="L134" s="46"/>
      <c r="M134" s="221" t="s">
        <v>19</v>
      </c>
      <c r="N134" s="222" t="s">
        <v>43</v>
      </c>
      <c r="O134" s="86"/>
      <c r="P134" s="223">
        <f>O134*H134</f>
        <v>0</v>
      </c>
      <c r="Q134" s="223">
        <v>0.00042999999999999999</v>
      </c>
      <c r="R134" s="223">
        <f>Q134*H134</f>
        <v>0.00042999999999999999</v>
      </c>
      <c r="S134" s="223">
        <v>0</v>
      </c>
      <c r="T134" s="223">
        <f>S134*H134</f>
        <v>0</v>
      </c>
      <c r="U134" s="224" t="s">
        <v>19</v>
      </c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266</v>
      </c>
      <c r="AT134" s="225" t="s">
        <v>198</v>
      </c>
      <c r="AU134" s="225" t="s">
        <v>81</v>
      </c>
      <c r="AY134" s="19" t="s">
        <v>196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79</v>
      </c>
      <c r="BK134" s="226">
        <f>ROUND(I134*H134,2)</f>
        <v>0</v>
      </c>
      <c r="BL134" s="19" t="s">
        <v>266</v>
      </c>
      <c r="BM134" s="225" t="s">
        <v>2116</v>
      </c>
    </row>
    <row r="135" s="2" customFormat="1">
      <c r="A135" s="40"/>
      <c r="B135" s="41"/>
      <c r="C135" s="42"/>
      <c r="D135" s="227" t="s">
        <v>205</v>
      </c>
      <c r="E135" s="42"/>
      <c r="F135" s="228" t="s">
        <v>2117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6"/>
      <c r="U135" s="87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205</v>
      </c>
      <c r="AU135" s="19" t="s">
        <v>81</v>
      </c>
    </row>
    <row r="136" s="2" customFormat="1" ht="21.75" customHeight="1">
      <c r="A136" s="40"/>
      <c r="B136" s="41"/>
      <c r="C136" s="214" t="s">
        <v>294</v>
      </c>
      <c r="D136" s="214" t="s">
        <v>198</v>
      </c>
      <c r="E136" s="215" t="s">
        <v>2118</v>
      </c>
      <c r="F136" s="216" t="s">
        <v>2119</v>
      </c>
      <c r="G136" s="217" t="s">
        <v>209</v>
      </c>
      <c r="H136" s="218">
        <v>1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0.00050000000000000001</v>
      </c>
      <c r="R136" s="223">
        <f>Q136*H136</f>
        <v>0.00050000000000000001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266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266</v>
      </c>
      <c r="BM136" s="225" t="s">
        <v>2120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2121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2" customFormat="1" ht="21.75" customHeight="1">
      <c r="A138" s="40"/>
      <c r="B138" s="41"/>
      <c r="C138" s="214" t="s">
        <v>266</v>
      </c>
      <c r="D138" s="214" t="s">
        <v>198</v>
      </c>
      <c r="E138" s="215" t="s">
        <v>2122</v>
      </c>
      <c r="F138" s="216" t="s">
        <v>2123</v>
      </c>
      <c r="G138" s="217" t="s">
        <v>209</v>
      </c>
      <c r="H138" s="218">
        <v>1</v>
      </c>
      <c r="I138" s="219"/>
      <c r="J138" s="220">
        <f>ROUND(I138*H138,2)</f>
        <v>0</v>
      </c>
      <c r="K138" s="216" t="s">
        <v>202</v>
      </c>
      <c r="L138" s="46"/>
      <c r="M138" s="221" t="s">
        <v>19</v>
      </c>
      <c r="N138" s="222" t="s">
        <v>43</v>
      </c>
      <c r="O138" s="86"/>
      <c r="P138" s="223">
        <f>O138*H138</f>
        <v>0</v>
      </c>
      <c r="Q138" s="223">
        <v>0.0015299999999999999</v>
      </c>
      <c r="R138" s="223">
        <f>Q138*H138</f>
        <v>0.0015299999999999999</v>
      </c>
      <c r="S138" s="223">
        <v>0</v>
      </c>
      <c r="T138" s="223">
        <f>S138*H138</f>
        <v>0</v>
      </c>
      <c r="U138" s="224" t="s">
        <v>19</v>
      </c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266</v>
      </c>
      <c r="AT138" s="225" t="s">
        <v>198</v>
      </c>
      <c r="AU138" s="225" t="s">
        <v>81</v>
      </c>
      <c r="AY138" s="19" t="s">
        <v>196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79</v>
      </c>
      <c r="BK138" s="226">
        <f>ROUND(I138*H138,2)</f>
        <v>0</v>
      </c>
      <c r="BL138" s="19" t="s">
        <v>266</v>
      </c>
      <c r="BM138" s="225" t="s">
        <v>2124</v>
      </c>
    </row>
    <row r="139" s="2" customFormat="1">
      <c r="A139" s="40"/>
      <c r="B139" s="41"/>
      <c r="C139" s="42"/>
      <c r="D139" s="227" t="s">
        <v>205</v>
      </c>
      <c r="E139" s="42"/>
      <c r="F139" s="228" t="s">
        <v>2125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6"/>
      <c r="U139" s="87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205</v>
      </c>
      <c r="AU139" s="19" t="s">
        <v>81</v>
      </c>
    </row>
    <row r="140" s="2" customFormat="1" ht="16.5" customHeight="1">
      <c r="A140" s="40"/>
      <c r="B140" s="41"/>
      <c r="C140" s="214" t="s">
        <v>307</v>
      </c>
      <c r="D140" s="214" t="s">
        <v>198</v>
      </c>
      <c r="E140" s="215" t="s">
        <v>2126</v>
      </c>
      <c r="F140" s="216" t="s">
        <v>2127</v>
      </c>
      <c r="G140" s="217" t="s">
        <v>209</v>
      </c>
      <c r="H140" s="218">
        <v>3</v>
      </c>
      <c r="I140" s="219"/>
      <c r="J140" s="220">
        <f>ROUND(I140*H140,2)</f>
        <v>0</v>
      </c>
      <c r="K140" s="216" t="s">
        <v>202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0.00059999999999999995</v>
      </c>
      <c r="R140" s="223">
        <f>Q140*H140</f>
        <v>0.0018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266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266</v>
      </c>
      <c r="BM140" s="225" t="s">
        <v>2128</v>
      </c>
    </row>
    <row r="141" s="2" customFormat="1">
      <c r="A141" s="40"/>
      <c r="B141" s="41"/>
      <c r="C141" s="42"/>
      <c r="D141" s="227" t="s">
        <v>205</v>
      </c>
      <c r="E141" s="42"/>
      <c r="F141" s="228" t="s">
        <v>2129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6"/>
      <c r="U141" s="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81</v>
      </c>
    </row>
    <row r="142" s="2" customFormat="1" ht="24.15" customHeight="1">
      <c r="A142" s="40"/>
      <c r="B142" s="41"/>
      <c r="C142" s="214" t="s">
        <v>313</v>
      </c>
      <c r="D142" s="214" t="s">
        <v>198</v>
      </c>
      <c r="E142" s="215" t="s">
        <v>2130</v>
      </c>
      <c r="F142" s="216" t="s">
        <v>2131</v>
      </c>
      <c r="G142" s="217" t="s">
        <v>222</v>
      </c>
      <c r="H142" s="218">
        <v>1</v>
      </c>
      <c r="I142" s="219"/>
      <c r="J142" s="220">
        <f>ROUND(I142*H142,2)</f>
        <v>0</v>
      </c>
      <c r="K142" s="216" t="s">
        <v>202</v>
      </c>
      <c r="L142" s="46"/>
      <c r="M142" s="221" t="s">
        <v>19</v>
      </c>
      <c r="N142" s="222" t="s">
        <v>43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3">
        <f>S142*H142</f>
        <v>0</v>
      </c>
      <c r="U142" s="224" t="s">
        <v>19</v>
      </c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266</v>
      </c>
      <c r="AT142" s="225" t="s">
        <v>198</v>
      </c>
      <c r="AU142" s="225" t="s">
        <v>81</v>
      </c>
      <c r="AY142" s="19" t="s">
        <v>196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79</v>
      </c>
      <c r="BK142" s="226">
        <f>ROUND(I142*H142,2)</f>
        <v>0</v>
      </c>
      <c r="BL142" s="19" t="s">
        <v>266</v>
      </c>
      <c r="BM142" s="225" t="s">
        <v>2132</v>
      </c>
    </row>
    <row r="143" s="2" customFormat="1">
      <c r="A143" s="40"/>
      <c r="B143" s="41"/>
      <c r="C143" s="42"/>
      <c r="D143" s="227" t="s">
        <v>205</v>
      </c>
      <c r="E143" s="42"/>
      <c r="F143" s="228" t="s">
        <v>2133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6"/>
      <c r="U143" s="87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205</v>
      </c>
      <c r="AU143" s="19" t="s">
        <v>81</v>
      </c>
    </row>
    <row r="144" s="2" customFormat="1" ht="24.15" customHeight="1">
      <c r="A144" s="40"/>
      <c r="B144" s="41"/>
      <c r="C144" s="214" t="s">
        <v>320</v>
      </c>
      <c r="D144" s="214" t="s">
        <v>198</v>
      </c>
      <c r="E144" s="215" t="s">
        <v>2134</v>
      </c>
      <c r="F144" s="216" t="s">
        <v>2135</v>
      </c>
      <c r="G144" s="217" t="s">
        <v>222</v>
      </c>
      <c r="H144" s="218">
        <v>1</v>
      </c>
      <c r="I144" s="219"/>
      <c r="J144" s="220">
        <f>ROUND(I144*H144,2)</f>
        <v>0</v>
      </c>
      <c r="K144" s="216" t="s">
        <v>202</v>
      </c>
      <c r="L144" s="46"/>
      <c r="M144" s="221" t="s">
        <v>19</v>
      </c>
      <c r="N144" s="222" t="s">
        <v>43</v>
      </c>
      <c r="O144" s="86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3">
        <f>S144*H144</f>
        <v>0</v>
      </c>
      <c r="U144" s="224" t="s">
        <v>19</v>
      </c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266</v>
      </c>
      <c r="AT144" s="225" t="s">
        <v>198</v>
      </c>
      <c r="AU144" s="225" t="s">
        <v>81</v>
      </c>
      <c r="AY144" s="19" t="s">
        <v>196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79</v>
      </c>
      <c r="BK144" s="226">
        <f>ROUND(I144*H144,2)</f>
        <v>0</v>
      </c>
      <c r="BL144" s="19" t="s">
        <v>266</v>
      </c>
      <c r="BM144" s="225" t="s">
        <v>2136</v>
      </c>
    </row>
    <row r="145" s="2" customFormat="1">
      <c r="A145" s="40"/>
      <c r="B145" s="41"/>
      <c r="C145" s="42"/>
      <c r="D145" s="227" t="s">
        <v>205</v>
      </c>
      <c r="E145" s="42"/>
      <c r="F145" s="228" t="s">
        <v>2137</v>
      </c>
      <c r="G145" s="42"/>
      <c r="H145" s="42"/>
      <c r="I145" s="229"/>
      <c r="J145" s="42"/>
      <c r="K145" s="42"/>
      <c r="L145" s="46"/>
      <c r="M145" s="230"/>
      <c r="N145" s="231"/>
      <c r="O145" s="86"/>
      <c r="P145" s="86"/>
      <c r="Q145" s="86"/>
      <c r="R145" s="86"/>
      <c r="S145" s="86"/>
      <c r="T145" s="86"/>
      <c r="U145" s="87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205</v>
      </c>
      <c r="AU145" s="19" t="s">
        <v>81</v>
      </c>
    </row>
    <row r="146" s="2" customFormat="1" ht="24.15" customHeight="1">
      <c r="A146" s="40"/>
      <c r="B146" s="41"/>
      <c r="C146" s="214" t="s">
        <v>325</v>
      </c>
      <c r="D146" s="214" t="s">
        <v>198</v>
      </c>
      <c r="E146" s="215" t="s">
        <v>2138</v>
      </c>
      <c r="F146" s="216" t="s">
        <v>2139</v>
      </c>
      <c r="G146" s="217" t="s">
        <v>222</v>
      </c>
      <c r="H146" s="218">
        <v>1</v>
      </c>
      <c r="I146" s="219"/>
      <c r="J146" s="220">
        <f>ROUND(I146*H146,2)</f>
        <v>0</v>
      </c>
      <c r="K146" s="216" t="s">
        <v>202</v>
      </c>
      <c r="L146" s="46"/>
      <c r="M146" s="221" t="s">
        <v>19</v>
      </c>
      <c r="N146" s="222" t="s">
        <v>43</v>
      </c>
      <c r="O146" s="86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266</v>
      </c>
      <c r="AT146" s="225" t="s">
        <v>198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266</v>
      </c>
      <c r="BM146" s="225" t="s">
        <v>2140</v>
      </c>
    </row>
    <row r="147" s="2" customFormat="1">
      <c r="A147" s="40"/>
      <c r="B147" s="41"/>
      <c r="C147" s="42"/>
      <c r="D147" s="227" t="s">
        <v>205</v>
      </c>
      <c r="E147" s="42"/>
      <c r="F147" s="228" t="s">
        <v>2141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6"/>
      <c r="U147" s="87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81</v>
      </c>
    </row>
    <row r="148" s="2" customFormat="1" ht="24.15" customHeight="1">
      <c r="A148" s="40"/>
      <c r="B148" s="41"/>
      <c r="C148" s="214" t="s">
        <v>7</v>
      </c>
      <c r="D148" s="214" t="s">
        <v>198</v>
      </c>
      <c r="E148" s="215" t="s">
        <v>2142</v>
      </c>
      <c r="F148" s="216" t="s">
        <v>2143</v>
      </c>
      <c r="G148" s="217" t="s">
        <v>222</v>
      </c>
      <c r="H148" s="218">
        <v>1</v>
      </c>
      <c r="I148" s="219"/>
      <c r="J148" s="220">
        <f>ROUND(I148*H148,2)</f>
        <v>0</v>
      </c>
      <c r="K148" s="216" t="s">
        <v>202</v>
      </c>
      <c r="L148" s="46"/>
      <c r="M148" s="221" t="s">
        <v>19</v>
      </c>
      <c r="N148" s="222" t="s">
        <v>43</v>
      </c>
      <c r="O148" s="86"/>
      <c r="P148" s="223">
        <f>O148*H148</f>
        <v>0</v>
      </c>
      <c r="Q148" s="223">
        <v>0.0043800000000000002</v>
      </c>
      <c r="R148" s="223">
        <f>Q148*H148</f>
        <v>0.0043800000000000002</v>
      </c>
      <c r="S148" s="223">
        <v>0</v>
      </c>
      <c r="T148" s="223">
        <f>S148*H148</f>
        <v>0</v>
      </c>
      <c r="U148" s="224" t="s">
        <v>19</v>
      </c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266</v>
      </c>
      <c r="AT148" s="225" t="s">
        <v>198</v>
      </c>
      <c r="AU148" s="225" t="s">
        <v>81</v>
      </c>
      <c r="AY148" s="19" t="s">
        <v>196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79</v>
      </c>
      <c r="BK148" s="226">
        <f>ROUND(I148*H148,2)</f>
        <v>0</v>
      </c>
      <c r="BL148" s="19" t="s">
        <v>266</v>
      </c>
      <c r="BM148" s="225" t="s">
        <v>2144</v>
      </c>
    </row>
    <row r="149" s="2" customFormat="1">
      <c r="A149" s="40"/>
      <c r="B149" s="41"/>
      <c r="C149" s="42"/>
      <c r="D149" s="227" t="s">
        <v>205</v>
      </c>
      <c r="E149" s="42"/>
      <c r="F149" s="228" t="s">
        <v>2145</v>
      </c>
      <c r="G149" s="42"/>
      <c r="H149" s="42"/>
      <c r="I149" s="229"/>
      <c r="J149" s="42"/>
      <c r="K149" s="42"/>
      <c r="L149" s="46"/>
      <c r="M149" s="230"/>
      <c r="N149" s="231"/>
      <c r="O149" s="86"/>
      <c r="P149" s="86"/>
      <c r="Q149" s="86"/>
      <c r="R149" s="86"/>
      <c r="S149" s="86"/>
      <c r="T149" s="86"/>
      <c r="U149" s="87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205</v>
      </c>
      <c r="AU149" s="19" t="s">
        <v>81</v>
      </c>
    </row>
    <row r="150" s="2" customFormat="1" ht="37.8" customHeight="1">
      <c r="A150" s="40"/>
      <c r="B150" s="41"/>
      <c r="C150" s="214" t="s">
        <v>334</v>
      </c>
      <c r="D150" s="214" t="s">
        <v>198</v>
      </c>
      <c r="E150" s="215" t="s">
        <v>1080</v>
      </c>
      <c r="F150" s="216" t="s">
        <v>1081</v>
      </c>
      <c r="G150" s="217" t="s">
        <v>222</v>
      </c>
      <c r="H150" s="218">
        <v>1</v>
      </c>
      <c r="I150" s="219"/>
      <c r="J150" s="220">
        <f>ROUND(I150*H150,2)</f>
        <v>0</v>
      </c>
      <c r="K150" s="216" t="s">
        <v>202</v>
      </c>
      <c r="L150" s="46"/>
      <c r="M150" s="221" t="s">
        <v>19</v>
      </c>
      <c r="N150" s="222" t="s">
        <v>43</v>
      </c>
      <c r="O150" s="86"/>
      <c r="P150" s="223">
        <f>O150*H150</f>
        <v>0</v>
      </c>
      <c r="Q150" s="223">
        <v>0.0044799999999999996</v>
      </c>
      <c r="R150" s="223">
        <f>Q150*H150</f>
        <v>0.0044799999999999996</v>
      </c>
      <c r="S150" s="223">
        <v>0</v>
      </c>
      <c r="T150" s="223">
        <f>S150*H150</f>
        <v>0</v>
      </c>
      <c r="U150" s="224" t="s">
        <v>19</v>
      </c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266</v>
      </c>
      <c r="AT150" s="225" t="s">
        <v>198</v>
      </c>
      <c r="AU150" s="225" t="s">
        <v>81</v>
      </c>
      <c r="AY150" s="19" t="s">
        <v>196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79</v>
      </c>
      <c r="BK150" s="226">
        <f>ROUND(I150*H150,2)</f>
        <v>0</v>
      </c>
      <c r="BL150" s="19" t="s">
        <v>266</v>
      </c>
      <c r="BM150" s="225" t="s">
        <v>2146</v>
      </c>
    </row>
    <row r="151" s="2" customFormat="1">
      <c r="A151" s="40"/>
      <c r="B151" s="41"/>
      <c r="C151" s="42"/>
      <c r="D151" s="227" t="s">
        <v>205</v>
      </c>
      <c r="E151" s="42"/>
      <c r="F151" s="228" t="s">
        <v>1083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6"/>
      <c r="U151" s="87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205</v>
      </c>
      <c r="AU151" s="19" t="s">
        <v>81</v>
      </c>
    </row>
    <row r="152" s="2" customFormat="1" ht="21.75" customHeight="1">
      <c r="A152" s="40"/>
      <c r="B152" s="41"/>
      <c r="C152" s="214" t="s">
        <v>339</v>
      </c>
      <c r="D152" s="214" t="s">
        <v>198</v>
      </c>
      <c r="E152" s="215" t="s">
        <v>2147</v>
      </c>
      <c r="F152" s="216" t="s">
        <v>2148</v>
      </c>
      <c r="G152" s="217" t="s">
        <v>222</v>
      </c>
      <c r="H152" s="218">
        <v>1</v>
      </c>
      <c r="I152" s="219"/>
      <c r="J152" s="220">
        <f>ROUND(I152*H152,2)</f>
        <v>0</v>
      </c>
      <c r="K152" s="216" t="s">
        <v>202</v>
      </c>
      <c r="L152" s="46"/>
      <c r="M152" s="221" t="s">
        <v>19</v>
      </c>
      <c r="N152" s="222" t="s">
        <v>43</v>
      </c>
      <c r="O152" s="86"/>
      <c r="P152" s="223">
        <f>O152*H152</f>
        <v>0</v>
      </c>
      <c r="Q152" s="223">
        <v>0.00014999999999999999</v>
      </c>
      <c r="R152" s="223">
        <f>Q152*H152</f>
        <v>0.00014999999999999999</v>
      </c>
      <c r="S152" s="223">
        <v>0</v>
      </c>
      <c r="T152" s="223">
        <f>S152*H152</f>
        <v>0</v>
      </c>
      <c r="U152" s="224" t="s">
        <v>19</v>
      </c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266</v>
      </c>
      <c r="AT152" s="225" t="s">
        <v>198</v>
      </c>
      <c r="AU152" s="225" t="s">
        <v>81</v>
      </c>
      <c r="AY152" s="19" t="s">
        <v>196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79</v>
      </c>
      <c r="BK152" s="226">
        <f>ROUND(I152*H152,2)</f>
        <v>0</v>
      </c>
      <c r="BL152" s="19" t="s">
        <v>266</v>
      </c>
      <c r="BM152" s="225" t="s">
        <v>2149</v>
      </c>
    </row>
    <row r="153" s="2" customFormat="1">
      <c r="A153" s="40"/>
      <c r="B153" s="41"/>
      <c r="C153" s="42"/>
      <c r="D153" s="227" t="s">
        <v>205</v>
      </c>
      <c r="E153" s="42"/>
      <c r="F153" s="228" t="s">
        <v>2150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6"/>
      <c r="U153" s="87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205</v>
      </c>
      <c r="AU153" s="19" t="s">
        <v>81</v>
      </c>
    </row>
    <row r="154" s="2" customFormat="1" ht="24.15" customHeight="1">
      <c r="A154" s="40"/>
      <c r="B154" s="41"/>
      <c r="C154" s="214" t="s">
        <v>475</v>
      </c>
      <c r="D154" s="214" t="s">
        <v>198</v>
      </c>
      <c r="E154" s="215" t="s">
        <v>1084</v>
      </c>
      <c r="F154" s="216" t="s">
        <v>1085</v>
      </c>
      <c r="G154" s="217" t="s">
        <v>209</v>
      </c>
      <c r="H154" s="218">
        <v>22</v>
      </c>
      <c r="I154" s="219"/>
      <c r="J154" s="220">
        <f>ROUND(I154*H154,2)</f>
        <v>0</v>
      </c>
      <c r="K154" s="216" t="s">
        <v>202</v>
      </c>
      <c r="L154" s="46"/>
      <c r="M154" s="221" t="s">
        <v>19</v>
      </c>
      <c r="N154" s="222" t="s">
        <v>43</v>
      </c>
      <c r="O154" s="86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3">
        <f>S154*H154</f>
        <v>0</v>
      </c>
      <c r="U154" s="224" t="s">
        <v>19</v>
      </c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266</v>
      </c>
      <c r="AT154" s="225" t="s">
        <v>198</v>
      </c>
      <c r="AU154" s="225" t="s">
        <v>81</v>
      </c>
      <c r="AY154" s="19" t="s">
        <v>196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79</v>
      </c>
      <c r="BK154" s="226">
        <f>ROUND(I154*H154,2)</f>
        <v>0</v>
      </c>
      <c r="BL154" s="19" t="s">
        <v>266</v>
      </c>
      <c r="BM154" s="225" t="s">
        <v>2151</v>
      </c>
    </row>
    <row r="155" s="2" customFormat="1">
      <c r="A155" s="40"/>
      <c r="B155" s="41"/>
      <c r="C155" s="42"/>
      <c r="D155" s="227" t="s">
        <v>205</v>
      </c>
      <c r="E155" s="42"/>
      <c r="F155" s="228" t="s">
        <v>1087</v>
      </c>
      <c r="G155" s="42"/>
      <c r="H155" s="42"/>
      <c r="I155" s="229"/>
      <c r="J155" s="42"/>
      <c r="K155" s="42"/>
      <c r="L155" s="46"/>
      <c r="M155" s="230"/>
      <c r="N155" s="231"/>
      <c r="O155" s="86"/>
      <c r="P155" s="86"/>
      <c r="Q155" s="86"/>
      <c r="R155" s="86"/>
      <c r="S155" s="86"/>
      <c r="T155" s="86"/>
      <c r="U155" s="87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205</v>
      </c>
      <c r="AU155" s="19" t="s">
        <v>81</v>
      </c>
    </row>
    <row r="156" s="13" customFormat="1">
      <c r="A156" s="13"/>
      <c r="B156" s="232"/>
      <c r="C156" s="233"/>
      <c r="D156" s="234" t="s">
        <v>212</v>
      </c>
      <c r="E156" s="235" t="s">
        <v>19</v>
      </c>
      <c r="F156" s="236" t="s">
        <v>2152</v>
      </c>
      <c r="G156" s="233"/>
      <c r="H156" s="237">
        <v>22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1"/>
      <c r="U156" s="242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212</v>
      </c>
      <c r="AU156" s="243" t="s">
        <v>81</v>
      </c>
      <c r="AV156" s="13" t="s">
        <v>81</v>
      </c>
      <c r="AW156" s="13" t="s">
        <v>33</v>
      </c>
      <c r="AX156" s="13" t="s">
        <v>79</v>
      </c>
      <c r="AY156" s="243" t="s">
        <v>196</v>
      </c>
    </row>
    <row r="157" s="2" customFormat="1" ht="24.15" customHeight="1">
      <c r="A157" s="40"/>
      <c r="B157" s="41"/>
      <c r="C157" s="214" t="s">
        <v>482</v>
      </c>
      <c r="D157" s="214" t="s">
        <v>198</v>
      </c>
      <c r="E157" s="215" t="s">
        <v>1756</v>
      </c>
      <c r="F157" s="216" t="s">
        <v>1757</v>
      </c>
      <c r="G157" s="217" t="s">
        <v>209</v>
      </c>
      <c r="H157" s="218">
        <v>0.5</v>
      </c>
      <c r="I157" s="219"/>
      <c r="J157" s="220">
        <f>ROUND(I157*H157,2)</f>
        <v>0</v>
      </c>
      <c r="K157" s="216" t="s">
        <v>202</v>
      </c>
      <c r="L157" s="46"/>
      <c r="M157" s="221" t="s">
        <v>19</v>
      </c>
      <c r="N157" s="222" t="s">
        <v>43</v>
      </c>
      <c r="O157" s="86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266</v>
      </c>
      <c r="AT157" s="225" t="s">
        <v>198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266</v>
      </c>
      <c r="BM157" s="225" t="s">
        <v>2153</v>
      </c>
    </row>
    <row r="158" s="2" customFormat="1">
      <c r="A158" s="40"/>
      <c r="B158" s="41"/>
      <c r="C158" s="42"/>
      <c r="D158" s="227" t="s">
        <v>205</v>
      </c>
      <c r="E158" s="42"/>
      <c r="F158" s="228" t="s">
        <v>1759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6"/>
      <c r="U158" s="87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205</v>
      </c>
      <c r="AU158" s="19" t="s">
        <v>81</v>
      </c>
    </row>
    <row r="159" s="2" customFormat="1" ht="44.25" customHeight="1">
      <c r="A159" s="40"/>
      <c r="B159" s="41"/>
      <c r="C159" s="214" t="s">
        <v>487</v>
      </c>
      <c r="D159" s="214" t="s">
        <v>198</v>
      </c>
      <c r="E159" s="215" t="s">
        <v>1089</v>
      </c>
      <c r="F159" s="216" t="s">
        <v>1090</v>
      </c>
      <c r="G159" s="217" t="s">
        <v>1091</v>
      </c>
      <c r="H159" s="284"/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266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266</v>
      </c>
      <c r="BM159" s="225" t="s">
        <v>2154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1093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12" customFormat="1" ht="22.8" customHeight="1">
      <c r="A161" s="12"/>
      <c r="B161" s="198"/>
      <c r="C161" s="199"/>
      <c r="D161" s="200" t="s">
        <v>71</v>
      </c>
      <c r="E161" s="212" t="s">
        <v>2155</v>
      </c>
      <c r="F161" s="212" t="s">
        <v>2156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SUM(P162:P197)</f>
        <v>0</v>
      </c>
      <c r="Q161" s="206"/>
      <c r="R161" s="207">
        <f>SUM(R162:R197)</f>
        <v>0.027899999999999998</v>
      </c>
      <c r="S161" s="206"/>
      <c r="T161" s="207">
        <f>SUM(T162:T197)</f>
        <v>0</v>
      </c>
      <c r="U161" s="208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81</v>
      </c>
      <c r="AT161" s="210" t="s">
        <v>71</v>
      </c>
      <c r="AU161" s="210" t="s">
        <v>79</v>
      </c>
      <c r="AY161" s="209" t="s">
        <v>196</v>
      </c>
      <c r="BK161" s="211">
        <f>SUM(BK162:BK197)</f>
        <v>0</v>
      </c>
    </row>
    <row r="162" s="2" customFormat="1" ht="37.8" customHeight="1">
      <c r="A162" s="40"/>
      <c r="B162" s="41"/>
      <c r="C162" s="214" t="s">
        <v>493</v>
      </c>
      <c r="D162" s="214" t="s">
        <v>198</v>
      </c>
      <c r="E162" s="215" t="s">
        <v>2157</v>
      </c>
      <c r="F162" s="216" t="s">
        <v>2158</v>
      </c>
      <c r="G162" s="217" t="s">
        <v>209</v>
      </c>
      <c r="H162" s="218">
        <v>4</v>
      </c>
      <c r="I162" s="219"/>
      <c r="J162" s="220">
        <f>ROUND(I162*H162,2)</f>
        <v>0</v>
      </c>
      <c r="K162" s="216" t="s">
        <v>202</v>
      </c>
      <c r="L162" s="46"/>
      <c r="M162" s="221" t="s">
        <v>19</v>
      </c>
      <c r="N162" s="222" t="s">
        <v>43</v>
      </c>
      <c r="O162" s="86"/>
      <c r="P162" s="223">
        <f>O162*H162</f>
        <v>0</v>
      </c>
      <c r="Q162" s="223">
        <v>0.00080999999999999996</v>
      </c>
      <c r="R162" s="223">
        <f>Q162*H162</f>
        <v>0.0032399999999999998</v>
      </c>
      <c r="S162" s="223">
        <v>0</v>
      </c>
      <c r="T162" s="223">
        <f>S162*H162</f>
        <v>0</v>
      </c>
      <c r="U162" s="224" t="s">
        <v>19</v>
      </c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266</v>
      </c>
      <c r="AT162" s="225" t="s">
        <v>198</v>
      </c>
      <c r="AU162" s="225" t="s">
        <v>81</v>
      </c>
      <c r="AY162" s="19" t="s">
        <v>196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79</v>
      </c>
      <c r="BK162" s="226">
        <f>ROUND(I162*H162,2)</f>
        <v>0</v>
      </c>
      <c r="BL162" s="19" t="s">
        <v>266</v>
      </c>
      <c r="BM162" s="225" t="s">
        <v>2159</v>
      </c>
    </row>
    <row r="163" s="2" customFormat="1">
      <c r="A163" s="40"/>
      <c r="B163" s="41"/>
      <c r="C163" s="42"/>
      <c r="D163" s="227" t="s">
        <v>205</v>
      </c>
      <c r="E163" s="42"/>
      <c r="F163" s="228" t="s">
        <v>2160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6"/>
      <c r="U163" s="87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205</v>
      </c>
      <c r="AU163" s="19" t="s">
        <v>81</v>
      </c>
    </row>
    <row r="164" s="2" customFormat="1" ht="37.8" customHeight="1">
      <c r="A164" s="40"/>
      <c r="B164" s="41"/>
      <c r="C164" s="214" t="s">
        <v>497</v>
      </c>
      <c r="D164" s="214" t="s">
        <v>198</v>
      </c>
      <c r="E164" s="215" t="s">
        <v>2161</v>
      </c>
      <c r="F164" s="216" t="s">
        <v>2162</v>
      </c>
      <c r="G164" s="217" t="s">
        <v>209</v>
      </c>
      <c r="H164" s="218">
        <v>8</v>
      </c>
      <c r="I164" s="219"/>
      <c r="J164" s="220">
        <f>ROUND(I164*H164,2)</f>
        <v>0</v>
      </c>
      <c r="K164" s="216" t="s">
        <v>202</v>
      </c>
      <c r="L164" s="46"/>
      <c r="M164" s="221" t="s">
        <v>19</v>
      </c>
      <c r="N164" s="222" t="s">
        <v>43</v>
      </c>
      <c r="O164" s="86"/>
      <c r="P164" s="223">
        <f>O164*H164</f>
        <v>0</v>
      </c>
      <c r="Q164" s="223">
        <v>0.0011900000000000001</v>
      </c>
      <c r="R164" s="223">
        <f>Q164*H164</f>
        <v>0.0095200000000000007</v>
      </c>
      <c r="S164" s="223">
        <v>0</v>
      </c>
      <c r="T164" s="223">
        <f>S164*H164</f>
        <v>0</v>
      </c>
      <c r="U164" s="224" t="s">
        <v>19</v>
      </c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266</v>
      </c>
      <c r="AT164" s="225" t="s">
        <v>198</v>
      </c>
      <c r="AU164" s="225" t="s">
        <v>81</v>
      </c>
      <c r="AY164" s="19" t="s">
        <v>196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79</v>
      </c>
      <c r="BK164" s="226">
        <f>ROUND(I164*H164,2)</f>
        <v>0</v>
      </c>
      <c r="BL164" s="19" t="s">
        <v>266</v>
      </c>
      <c r="BM164" s="225" t="s">
        <v>2163</v>
      </c>
    </row>
    <row r="165" s="2" customFormat="1">
      <c r="A165" s="40"/>
      <c r="B165" s="41"/>
      <c r="C165" s="42"/>
      <c r="D165" s="227" t="s">
        <v>205</v>
      </c>
      <c r="E165" s="42"/>
      <c r="F165" s="228" t="s">
        <v>2164</v>
      </c>
      <c r="G165" s="42"/>
      <c r="H165" s="42"/>
      <c r="I165" s="229"/>
      <c r="J165" s="42"/>
      <c r="K165" s="42"/>
      <c r="L165" s="46"/>
      <c r="M165" s="230"/>
      <c r="N165" s="231"/>
      <c r="O165" s="86"/>
      <c r="P165" s="86"/>
      <c r="Q165" s="86"/>
      <c r="R165" s="86"/>
      <c r="S165" s="86"/>
      <c r="T165" s="86"/>
      <c r="U165" s="87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205</v>
      </c>
      <c r="AU165" s="19" t="s">
        <v>81</v>
      </c>
    </row>
    <row r="166" s="2" customFormat="1" ht="37.8" customHeight="1">
      <c r="A166" s="40"/>
      <c r="B166" s="41"/>
      <c r="C166" s="214" t="s">
        <v>503</v>
      </c>
      <c r="D166" s="214" t="s">
        <v>198</v>
      </c>
      <c r="E166" s="215" t="s">
        <v>2165</v>
      </c>
      <c r="F166" s="216" t="s">
        <v>2166</v>
      </c>
      <c r="G166" s="217" t="s">
        <v>209</v>
      </c>
      <c r="H166" s="218">
        <v>1</v>
      </c>
      <c r="I166" s="219"/>
      <c r="J166" s="220">
        <f>ROUND(I166*H166,2)</f>
        <v>0</v>
      </c>
      <c r="K166" s="216" t="s">
        <v>202</v>
      </c>
      <c r="L166" s="46"/>
      <c r="M166" s="221" t="s">
        <v>19</v>
      </c>
      <c r="N166" s="222" t="s">
        <v>43</v>
      </c>
      <c r="O166" s="86"/>
      <c r="P166" s="223">
        <f>O166*H166</f>
        <v>0</v>
      </c>
      <c r="Q166" s="223">
        <v>0.0013600000000000001</v>
      </c>
      <c r="R166" s="223">
        <f>Q166*H166</f>
        <v>0.0013600000000000001</v>
      </c>
      <c r="S166" s="223">
        <v>0</v>
      </c>
      <c r="T166" s="223">
        <f>S166*H166</f>
        <v>0</v>
      </c>
      <c r="U166" s="224" t="s">
        <v>19</v>
      </c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266</v>
      </c>
      <c r="AT166" s="225" t="s">
        <v>198</v>
      </c>
      <c r="AU166" s="225" t="s">
        <v>81</v>
      </c>
      <c r="AY166" s="19" t="s">
        <v>196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79</v>
      </c>
      <c r="BK166" s="226">
        <f>ROUND(I166*H166,2)</f>
        <v>0</v>
      </c>
      <c r="BL166" s="19" t="s">
        <v>266</v>
      </c>
      <c r="BM166" s="225" t="s">
        <v>2167</v>
      </c>
    </row>
    <row r="167" s="2" customFormat="1">
      <c r="A167" s="40"/>
      <c r="B167" s="41"/>
      <c r="C167" s="42"/>
      <c r="D167" s="227" t="s">
        <v>205</v>
      </c>
      <c r="E167" s="42"/>
      <c r="F167" s="228" t="s">
        <v>2168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6"/>
      <c r="U167" s="87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205</v>
      </c>
      <c r="AU167" s="19" t="s">
        <v>81</v>
      </c>
    </row>
    <row r="168" s="2" customFormat="1" ht="37.8" customHeight="1">
      <c r="A168" s="40"/>
      <c r="B168" s="41"/>
      <c r="C168" s="214" t="s">
        <v>508</v>
      </c>
      <c r="D168" s="214" t="s">
        <v>198</v>
      </c>
      <c r="E168" s="215" t="s">
        <v>2169</v>
      </c>
      <c r="F168" s="216" t="s">
        <v>2170</v>
      </c>
      <c r="G168" s="217" t="s">
        <v>209</v>
      </c>
      <c r="H168" s="218">
        <v>6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0.00085999999999999998</v>
      </c>
      <c r="R168" s="223">
        <f>Q168*H168</f>
        <v>0.0051599999999999997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266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266</v>
      </c>
      <c r="BM168" s="225" t="s">
        <v>2171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2172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6"/>
      <c r="U169" s="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2" customFormat="1" ht="37.8" customHeight="1">
      <c r="A170" s="40"/>
      <c r="B170" s="41"/>
      <c r="C170" s="214" t="s">
        <v>515</v>
      </c>
      <c r="D170" s="214" t="s">
        <v>198</v>
      </c>
      <c r="E170" s="215" t="s">
        <v>2173</v>
      </c>
      <c r="F170" s="216" t="s">
        <v>2174</v>
      </c>
      <c r="G170" s="217" t="s">
        <v>209</v>
      </c>
      <c r="H170" s="218">
        <v>2</v>
      </c>
      <c r="I170" s="219"/>
      <c r="J170" s="220">
        <f>ROUND(I170*H170,2)</f>
        <v>0</v>
      </c>
      <c r="K170" s="216" t="s">
        <v>202</v>
      </c>
      <c r="L170" s="46"/>
      <c r="M170" s="221" t="s">
        <v>19</v>
      </c>
      <c r="N170" s="222" t="s">
        <v>43</v>
      </c>
      <c r="O170" s="86"/>
      <c r="P170" s="223">
        <f>O170*H170</f>
        <v>0</v>
      </c>
      <c r="Q170" s="223">
        <v>0.0014499999999999999</v>
      </c>
      <c r="R170" s="223">
        <f>Q170*H170</f>
        <v>0.0028999999999999998</v>
      </c>
      <c r="S170" s="223">
        <v>0</v>
      </c>
      <c r="T170" s="223">
        <f>S170*H170</f>
        <v>0</v>
      </c>
      <c r="U170" s="224" t="s">
        <v>19</v>
      </c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266</v>
      </c>
      <c r="AT170" s="225" t="s">
        <v>198</v>
      </c>
      <c r="AU170" s="225" t="s">
        <v>81</v>
      </c>
      <c r="AY170" s="19" t="s">
        <v>196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79</v>
      </c>
      <c r="BK170" s="226">
        <f>ROUND(I170*H170,2)</f>
        <v>0</v>
      </c>
      <c r="BL170" s="19" t="s">
        <v>266</v>
      </c>
      <c r="BM170" s="225" t="s">
        <v>2175</v>
      </c>
    </row>
    <row r="171" s="2" customFormat="1">
      <c r="A171" s="40"/>
      <c r="B171" s="41"/>
      <c r="C171" s="42"/>
      <c r="D171" s="227" t="s">
        <v>205</v>
      </c>
      <c r="E171" s="42"/>
      <c r="F171" s="228" t="s">
        <v>2176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6"/>
      <c r="U171" s="87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205</v>
      </c>
      <c r="AU171" s="19" t="s">
        <v>81</v>
      </c>
    </row>
    <row r="172" s="2" customFormat="1" ht="24.15" customHeight="1">
      <c r="A172" s="40"/>
      <c r="B172" s="41"/>
      <c r="C172" s="214" t="s">
        <v>278</v>
      </c>
      <c r="D172" s="214" t="s">
        <v>198</v>
      </c>
      <c r="E172" s="215" t="s">
        <v>2177</v>
      </c>
      <c r="F172" s="216" t="s">
        <v>2178</v>
      </c>
      <c r="G172" s="217" t="s">
        <v>2179</v>
      </c>
      <c r="H172" s="218">
        <v>1</v>
      </c>
      <c r="I172" s="219"/>
      <c r="J172" s="220">
        <f>ROUND(I172*H172,2)</f>
        <v>0</v>
      </c>
      <c r="K172" s="216" t="s">
        <v>202</v>
      </c>
      <c r="L172" s="46"/>
      <c r="M172" s="221" t="s">
        <v>19</v>
      </c>
      <c r="N172" s="222" t="s">
        <v>43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3">
        <f>S172*H172</f>
        <v>0</v>
      </c>
      <c r="U172" s="224" t="s">
        <v>19</v>
      </c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266</v>
      </c>
      <c r="AT172" s="225" t="s">
        <v>198</v>
      </c>
      <c r="AU172" s="225" t="s">
        <v>81</v>
      </c>
      <c r="AY172" s="19" t="s">
        <v>196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79</v>
      </c>
      <c r="BK172" s="226">
        <f>ROUND(I172*H172,2)</f>
        <v>0</v>
      </c>
      <c r="BL172" s="19" t="s">
        <v>266</v>
      </c>
      <c r="BM172" s="225" t="s">
        <v>2180</v>
      </c>
    </row>
    <row r="173" s="2" customFormat="1">
      <c r="A173" s="40"/>
      <c r="B173" s="41"/>
      <c r="C173" s="42"/>
      <c r="D173" s="227" t="s">
        <v>205</v>
      </c>
      <c r="E173" s="42"/>
      <c r="F173" s="228" t="s">
        <v>2181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6"/>
      <c r="U173" s="87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205</v>
      </c>
      <c r="AU173" s="19" t="s">
        <v>81</v>
      </c>
    </row>
    <row r="174" s="2" customFormat="1" ht="49.05" customHeight="1">
      <c r="A174" s="40"/>
      <c r="B174" s="41"/>
      <c r="C174" s="214" t="s">
        <v>526</v>
      </c>
      <c r="D174" s="214" t="s">
        <v>198</v>
      </c>
      <c r="E174" s="215" t="s">
        <v>2182</v>
      </c>
      <c r="F174" s="216" t="s">
        <v>2183</v>
      </c>
      <c r="G174" s="217" t="s">
        <v>209</v>
      </c>
      <c r="H174" s="218">
        <v>12</v>
      </c>
      <c r="I174" s="219"/>
      <c r="J174" s="220">
        <f>ROUND(I174*H174,2)</f>
        <v>0</v>
      </c>
      <c r="K174" s="216" t="s">
        <v>202</v>
      </c>
      <c r="L174" s="46"/>
      <c r="M174" s="221" t="s">
        <v>19</v>
      </c>
      <c r="N174" s="222" t="s">
        <v>43</v>
      </c>
      <c r="O174" s="86"/>
      <c r="P174" s="223">
        <f>O174*H174</f>
        <v>0</v>
      </c>
      <c r="Q174" s="223">
        <v>4.0000000000000003E-05</v>
      </c>
      <c r="R174" s="223">
        <f>Q174*H174</f>
        <v>0.00048000000000000007</v>
      </c>
      <c r="S174" s="223">
        <v>0</v>
      </c>
      <c r="T174" s="223">
        <f>S174*H174</f>
        <v>0</v>
      </c>
      <c r="U174" s="224" t="s">
        <v>19</v>
      </c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266</v>
      </c>
      <c r="AT174" s="225" t="s">
        <v>198</v>
      </c>
      <c r="AU174" s="225" t="s">
        <v>81</v>
      </c>
      <c r="AY174" s="19" t="s">
        <v>196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79</v>
      </c>
      <c r="BK174" s="226">
        <f>ROUND(I174*H174,2)</f>
        <v>0</v>
      </c>
      <c r="BL174" s="19" t="s">
        <v>266</v>
      </c>
      <c r="BM174" s="225" t="s">
        <v>2184</v>
      </c>
    </row>
    <row r="175" s="2" customFormat="1">
      <c r="A175" s="40"/>
      <c r="B175" s="41"/>
      <c r="C175" s="42"/>
      <c r="D175" s="227" t="s">
        <v>205</v>
      </c>
      <c r="E175" s="42"/>
      <c r="F175" s="228" t="s">
        <v>2185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6"/>
      <c r="U175" s="87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205</v>
      </c>
      <c r="AU175" s="19" t="s">
        <v>81</v>
      </c>
    </row>
    <row r="176" s="13" customFormat="1">
      <c r="A176" s="13"/>
      <c r="B176" s="232"/>
      <c r="C176" s="233"/>
      <c r="D176" s="234" t="s">
        <v>212</v>
      </c>
      <c r="E176" s="235" t="s">
        <v>19</v>
      </c>
      <c r="F176" s="236" t="s">
        <v>2186</v>
      </c>
      <c r="G176" s="233"/>
      <c r="H176" s="237">
        <v>12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1"/>
      <c r="U176" s="242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212</v>
      </c>
      <c r="AU176" s="243" t="s">
        <v>81</v>
      </c>
      <c r="AV176" s="13" t="s">
        <v>81</v>
      </c>
      <c r="AW176" s="13" t="s">
        <v>33</v>
      </c>
      <c r="AX176" s="13" t="s">
        <v>79</v>
      </c>
      <c r="AY176" s="243" t="s">
        <v>196</v>
      </c>
    </row>
    <row r="177" s="2" customFormat="1" ht="55.5" customHeight="1">
      <c r="A177" s="40"/>
      <c r="B177" s="41"/>
      <c r="C177" s="214" t="s">
        <v>530</v>
      </c>
      <c r="D177" s="214" t="s">
        <v>198</v>
      </c>
      <c r="E177" s="215" t="s">
        <v>2187</v>
      </c>
      <c r="F177" s="216" t="s">
        <v>2188</v>
      </c>
      <c r="G177" s="217" t="s">
        <v>209</v>
      </c>
      <c r="H177" s="218">
        <v>1</v>
      </c>
      <c r="I177" s="219"/>
      <c r="J177" s="220">
        <f>ROUND(I177*H177,2)</f>
        <v>0</v>
      </c>
      <c r="K177" s="216" t="s">
        <v>202</v>
      </c>
      <c r="L177" s="46"/>
      <c r="M177" s="221" t="s">
        <v>19</v>
      </c>
      <c r="N177" s="222" t="s">
        <v>43</v>
      </c>
      <c r="O177" s="86"/>
      <c r="P177" s="223">
        <f>O177*H177</f>
        <v>0</v>
      </c>
      <c r="Q177" s="223">
        <v>4.0000000000000003E-05</v>
      </c>
      <c r="R177" s="223">
        <f>Q177*H177</f>
        <v>4.0000000000000003E-05</v>
      </c>
      <c r="S177" s="223">
        <v>0</v>
      </c>
      <c r="T177" s="223">
        <f>S177*H177</f>
        <v>0</v>
      </c>
      <c r="U177" s="224" t="s">
        <v>19</v>
      </c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266</v>
      </c>
      <c r="AT177" s="225" t="s">
        <v>198</v>
      </c>
      <c r="AU177" s="225" t="s">
        <v>81</v>
      </c>
      <c r="AY177" s="19" t="s">
        <v>196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79</v>
      </c>
      <c r="BK177" s="226">
        <f>ROUND(I177*H177,2)</f>
        <v>0</v>
      </c>
      <c r="BL177" s="19" t="s">
        <v>266</v>
      </c>
      <c r="BM177" s="225" t="s">
        <v>2189</v>
      </c>
    </row>
    <row r="178" s="2" customFormat="1">
      <c r="A178" s="40"/>
      <c r="B178" s="41"/>
      <c r="C178" s="42"/>
      <c r="D178" s="227" t="s">
        <v>205</v>
      </c>
      <c r="E178" s="42"/>
      <c r="F178" s="228" t="s">
        <v>2190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6"/>
      <c r="U178" s="87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205</v>
      </c>
      <c r="AU178" s="19" t="s">
        <v>81</v>
      </c>
    </row>
    <row r="179" s="2" customFormat="1" ht="55.5" customHeight="1">
      <c r="A179" s="40"/>
      <c r="B179" s="41"/>
      <c r="C179" s="214" t="s">
        <v>535</v>
      </c>
      <c r="D179" s="214" t="s">
        <v>198</v>
      </c>
      <c r="E179" s="215" t="s">
        <v>2191</v>
      </c>
      <c r="F179" s="216" t="s">
        <v>2192</v>
      </c>
      <c r="G179" s="217" t="s">
        <v>209</v>
      </c>
      <c r="H179" s="218">
        <v>8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0.00020000000000000001</v>
      </c>
      <c r="R179" s="223">
        <f>Q179*H179</f>
        <v>0.0016000000000000001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266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266</v>
      </c>
      <c r="BM179" s="225" t="s">
        <v>2193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2194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13" customFormat="1">
      <c r="A181" s="13"/>
      <c r="B181" s="232"/>
      <c r="C181" s="233"/>
      <c r="D181" s="234" t="s">
        <v>212</v>
      </c>
      <c r="E181" s="235" t="s">
        <v>19</v>
      </c>
      <c r="F181" s="236" t="s">
        <v>2195</v>
      </c>
      <c r="G181" s="233"/>
      <c r="H181" s="237">
        <v>8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1"/>
      <c r="U181" s="242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212</v>
      </c>
      <c r="AU181" s="243" t="s">
        <v>81</v>
      </c>
      <c r="AV181" s="13" t="s">
        <v>81</v>
      </c>
      <c r="AW181" s="13" t="s">
        <v>33</v>
      </c>
      <c r="AX181" s="13" t="s">
        <v>79</v>
      </c>
      <c r="AY181" s="243" t="s">
        <v>196</v>
      </c>
    </row>
    <row r="182" s="2" customFormat="1" ht="24.15" customHeight="1">
      <c r="A182" s="40"/>
      <c r="B182" s="41"/>
      <c r="C182" s="214" t="s">
        <v>540</v>
      </c>
      <c r="D182" s="214" t="s">
        <v>198</v>
      </c>
      <c r="E182" s="215" t="s">
        <v>2196</v>
      </c>
      <c r="F182" s="216" t="s">
        <v>2197</v>
      </c>
      <c r="G182" s="217" t="s">
        <v>222</v>
      </c>
      <c r="H182" s="218">
        <v>7</v>
      </c>
      <c r="I182" s="219"/>
      <c r="J182" s="220">
        <f>ROUND(I182*H182,2)</f>
        <v>0</v>
      </c>
      <c r="K182" s="216" t="s">
        <v>202</v>
      </c>
      <c r="L182" s="46"/>
      <c r="M182" s="221" t="s">
        <v>19</v>
      </c>
      <c r="N182" s="222" t="s">
        <v>43</v>
      </c>
      <c r="O182" s="86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3">
        <f>S182*H182</f>
        <v>0</v>
      </c>
      <c r="U182" s="224" t="s">
        <v>19</v>
      </c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266</v>
      </c>
      <c r="AT182" s="225" t="s">
        <v>198</v>
      </c>
      <c r="AU182" s="225" t="s">
        <v>81</v>
      </c>
      <c r="AY182" s="19" t="s">
        <v>196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79</v>
      </c>
      <c r="BK182" s="226">
        <f>ROUND(I182*H182,2)</f>
        <v>0</v>
      </c>
      <c r="BL182" s="19" t="s">
        <v>266</v>
      </c>
      <c r="BM182" s="225" t="s">
        <v>2198</v>
      </c>
    </row>
    <row r="183" s="2" customFormat="1">
      <c r="A183" s="40"/>
      <c r="B183" s="41"/>
      <c r="C183" s="42"/>
      <c r="D183" s="227" t="s">
        <v>205</v>
      </c>
      <c r="E183" s="42"/>
      <c r="F183" s="228" t="s">
        <v>2199</v>
      </c>
      <c r="G183" s="42"/>
      <c r="H183" s="42"/>
      <c r="I183" s="229"/>
      <c r="J183" s="42"/>
      <c r="K183" s="42"/>
      <c r="L183" s="46"/>
      <c r="M183" s="230"/>
      <c r="N183" s="231"/>
      <c r="O183" s="86"/>
      <c r="P183" s="86"/>
      <c r="Q183" s="86"/>
      <c r="R183" s="86"/>
      <c r="S183" s="86"/>
      <c r="T183" s="86"/>
      <c r="U183" s="87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205</v>
      </c>
      <c r="AU183" s="19" t="s">
        <v>81</v>
      </c>
    </row>
    <row r="184" s="13" customFormat="1">
      <c r="A184" s="13"/>
      <c r="B184" s="232"/>
      <c r="C184" s="233"/>
      <c r="D184" s="234" t="s">
        <v>212</v>
      </c>
      <c r="E184" s="235" t="s">
        <v>19</v>
      </c>
      <c r="F184" s="236" t="s">
        <v>241</v>
      </c>
      <c r="G184" s="233"/>
      <c r="H184" s="237">
        <v>7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1"/>
      <c r="U184" s="242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212</v>
      </c>
      <c r="AU184" s="243" t="s">
        <v>81</v>
      </c>
      <c r="AV184" s="13" t="s">
        <v>81</v>
      </c>
      <c r="AW184" s="13" t="s">
        <v>33</v>
      </c>
      <c r="AX184" s="13" t="s">
        <v>79</v>
      </c>
      <c r="AY184" s="243" t="s">
        <v>196</v>
      </c>
    </row>
    <row r="185" s="2" customFormat="1" ht="24.15" customHeight="1">
      <c r="A185" s="40"/>
      <c r="B185" s="41"/>
      <c r="C185" s="214" t="s">
        <v>547</v>
      </c>
      <c r="D185" s="214" t="s">
        <v>198</v>
      </c>
      <c r="E185" s="215" t="s">
        <v>2200</v>
      </c>
      <c r="F185" s="216" t="s">
        <v>2201</v>
      </c>
      <c r="G185" s="217" t="s">
        <v>222</v>
      </c>
      <c r="H185" s="218">
        <v>4</v>
      </c>
      <c r="I185" s="219"/>
      <c r="J185" s="220">
        <f>ROUND(I185*H185,2)</f>
        <v>0</v>
      </c>
      <c r="K185" s="216" t="s">
        <v>202</v>
      </c>
      <c r="L185" s="46"/>
      <c r="M185" s="221" t="s">
        <v>19</v>
      </c>
      <c r="N185" s="222" t="s">
        <v>43</v>
      </c>
      <c r="O185" s="86"/>
      <c r="P185" s="223">
        <f>O185*H185</f>
        <v>0</v>
      </c>
      <c r="Q185" s="223">
        <v>0.00017000000000000001</v>
      </c>
      <c r="R185" s="223">
        <f>Q185*H185</f>
        <v>0.00068000000000000005</v>
      </c>
      <c r="S185" s="223">
        <v>0</v>
      </c>
      <c r="T185" s="223">
        <f>S185*H185</f>
        <v>0</v>
      </c>
      <c r="U185" s="224" t="s">
        <v>19</v>
      </c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266</v>
      </c>
      <c r="AT185" s="225" t="s">
        <v>198</v>
      </c>
      <c r="AU185" s="225" t="s">
        <v>81</v>
      </c>
      <c r="AY185" s="19" t="s">
        <v>196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79</v>
      </c>
      <c r="BK185" s="226">
        <f>ROUND(I185*H185,2)</f>
        <v>0</v>
      </c>
      <c r="BL185" s="19" t="s">
        <v>266</v>
      </c>
      <c r="BM185" s="225" t="s">
        <v>2202</v>
      </c>
    </row>
    <row r="186" s="2" customFormat="1">
      <c r="A186" s="40"/>
      <c r="B186" s="41"/>
      <c r="C186" s="42"/>
      <c r="D186" s="227" t="s">
        <v>205</v>
      </c>
      <c r="E186" s="42"/>
      <c r="F186" s="228" t="s">
        <v>2203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6"/>
      <c r="U186" s="87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81</v>
      </c>
    </row>
    <row r="187" s="2" customFormat="1" ht="24.15" customHeight="1">
      <c r="A187" s="40"/>
      <c r="B187" s="41"/>
      <c r="C187" s="214" t="s">
        <v>552</v>
      </c>
      <c r="D187" s="214" t="s">
        <v>198</v>
      </c>
      <c r="E187" s="215" t="s">
        <v>2204</v>
      </c>
      <c r="F187" s="216" t="s">
        <v>2205</v>
      </c>
      <c r="G187" s="217" t="s">
        <v>222</v>
      </c>
      <c r="H187" s="218">
        <v>1</v>
      </c>
      <c r="I187" s="219"/>
      <c r="J187" s="220">
        <f>ROUND(I187*H187,2)</f>
        <v>0</v>
      </c>
      <c r="K187" s="216" t="s">
        <v>202</v>
      </c>
      <c r="L187" s="46"/>
      <c r="M187" s="221" t="s">
        <v>19</v>
      </c>
      <c r="N187" s="222" t="s">
        <v>43</v>
      </c>
      <c r="O187" s="86"/>
      <c r="P187" s="223">
        <f>O187*H187</f>
        <v>0</v>
      </c>
      <c r="Q187" s="223">
        <v>0.00012</v>
      </c>
      <c r="R187" s="223">
        <f>Q187*H187</f>
        <v>0.00012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266</v>
      </c>
      <c r="AT187" s="225" t="s">
        <v>198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266</v>
      </c>
      <c r="BM187" s="225" t="s">
        <v>2206</v>
      </c>
    </row>
    <row r="188" s="2" customFormat="1">
      <c r="A188" s="40"/>
      <c r="B188" s="41"/>
      <c r="C188" s="42"/>
      <c r="D188" s="227" t="s">
        <v>205</v>
      </c>
      <c r="E188" s="42"/>
      <c r="F188" s="228" t="s">
        <v>2207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6"/>
      <c r="U188" s="87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81</v>
      </c>
    </row>
    <row r="189" s="2" customFormat="1" ht="24.15" customHeight="1">
      <c r="A189" s="40"/>
      <c r="B189" s="41"/>
      <c r="C189" s="214" t="s">
        <v>557</v>
      </c>
      <c r="D189" s="214" t="s">
        <v>198</v>
      </c>
      <c r="E189" s="215" t="s">
        <v>2208</v>
      </c>
      <c r="F189" s="216" t="s">
        <v>2209</v>
      </c>
      <c r="G189" s="217" t="s">
        <v>222</v>
      </c>
      <c r="H189" s="218">
        <v>2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0.00059999999999999995</v>
      </c>
      <c r="R189" s="223">
        <f>Q189*H189</f>
        <v>0.0011999999999999999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266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266</v>
      </c>
      <c r="BM189" s="225" t="s">
        <v>2210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2211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2" customFormat="1" ht="37.8" customHeight="1">
      <c r="A191" s="40"/>
      <c r="B191" s="41"/>
      <c r="C191" s="214" t="s">
        <v>562</v>
      </c>
      <c r="D191" s="214" t="s">
        <v>198</v>
      </c>
      <c r="E191" s="215" t="s">
        <v>2212</v>
      </c>
      <c r="F191" s="216" t="s">
        <v>2213</v>
      </c>
      <c r="G191" s="217" t="s">
        <v>222</v>
      </c>
      <c r="H191" s="218">
        <v>1</v>
      </c>
      <c r="I191" s="219"/>
      <c r="J191" s="220">
        <f>ROUND(I191*H191,2)</f>
        <v>0</v>
      </c>
      <c r="K191" s="216" t="s">
        <v>202</v>
      </c>
      <c r="L191" s="46"/>
      <c r="M191" s="221" t="s">
        <v>19</v>
      </c>
      <c r="N191" s="222" t="s">
        <v>43</v>
      </c>
      <c r="O191" s="86"/>
      <c r="P191" s="223">
        <f>O191*H191</f>
        <v>0</v>
      </c>
      <c r="Q191" s="223">
        <v>0.0011800000000000001</v>
      </c>
      <c r="R191" s="223">
        <f>Q191*H191</f>
        <v>0.0011800000000000001</v>
      </c>
      <c r="S191" s="223">
        <v>0</v>
      </c>
      <c r="T191" s="223">
        <f>S191*H191</f>
        <v>0</v>
      </c>
      <c r="U191" s="224" t="s">
        <v>19</v>
      </c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266</v>
      </c>
      <c r="AT191" s="225" t="s">
        <v>198</v>
      </c>
      <c r="AU191" s="225" t="s">
        <v>81</v>
      </c>
      <c r="AY191" s="19" t="s">
        <v>196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79</v>
      </c>
      <c r="BK191" s="226">
        <f>ROUND(I191*H191,2)</f>
        <v>0</v>
      </c>
      <c r="BL191" s="19" t="s">
        <v>266</v>
      </c>
      <c r="BM191" s="225" t="s">
        <v>2214</v>
      </c>
    </row>
    <row r="192" s="2" customFormat="1">
      <c r="A192" s="40"/>
      <c r="B192" s="41"/>
      <c r="C192" s="42"/>
      <c r="D192" s="227" t="s">
        <v>205</v>
      </c>
      <c r="E192" s="42"/>
      <c r="F192" s="228" t="s">
        <v>2215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6"/>
      <c r="U192" s="87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205</v>
      </c>
      <c r="AU192" s="19" t="s">
        <v>81</v>
      </c>
    </row>
    <row r="193" s="2" customFormat="1" ht="37.8" customHeight="1">
      <c r="A193" s="40"/>
      <c r="B193" s="41"/>
      <c r="C193" s="214" t="s">
        <v>565</v>
      </c>
      <c r="D193" s="214" t="s">
        <v>198</v>
      </c>
      <c r="E193" s="215" t="s">
        <v>2216</v>
      </c>
      <c r="F193" s="216" t="s">
        <v>2217</v>
      </c>
      <c r="G193" s="217" t="s">
        <v>209</v>
      </c>
      <c r="H193" s="218">
        <v>21</v>
      </c>
      <c r="I193" s="219"/>
      <c r="J193" s="220">
        <f>ROUND(I193*H193,2)</f>
        <v>0</v>
      </c>
      <c r="K193" s="216" t="s">
        <v>202</v>
      </c>
      <c r="L193" s="46"/>
      <c r="M193" s="221" t="s">
        <v>19</v>
      </c>
      <c r="N193" s="222" t="s">
        <v>43</v>
      </c>
      <c r="O193" s="86"/>
      <c r="P193" s="223">
        <f>O193*H193</f>
        <v>0</v>
      </c>
      <c r="Q193" s="223">
        <v>2.0000000000000002E-05</v>
      </c>
      <c r="R193" s="223">
        <f>Q193*H193</f>
        <v>0.00042000000000000002</v>
      </c>
      <c r="S193" s="223">
        <v>0</v>
      </c>
      <c r="T193" s="223">
        <f>S193*H193</f>
        <v>0</v>
      </c>
      <c r="U193" s="224" t="s">
        <v>19</v>
      </c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266</v>
      </c>
      <c r="AT193" s="225" t="s">
        <v>198</v>
      </c>
      <c r="AU193" s="225" t="s">
        <v>81</v>
      </c>
      <c r="AY193" s="19" t="s">
        <v>196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79</v>
      </c>
      <c r="BK193" s="226">
        <f>ROUND(I193*H193,2)</f>
        <v>0</v>
      </c>
      <c r="BL193" s="19" t="s">
        <v>266</v>
      </c>
      <c r="BM193" s="225" t="s">
        <v>2218</v>
      </c>
    </row>
    <row r="194" s="2" customFormat="1">
      <c r="A194" s="40"/>
      <c r="B194" s="41"/>
      <c r="C194" s="42"/>
      <c r="D194" s="227" t="s">
        <v>205</v>
      </c>
      <c r="E194" s="42"/>
      <c r="F194" s="228" t="s">
        <v>2219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6"/>
      <c r="U194" s="87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205</v>
      </c>
      <c r="AU194" s="19" t="s">
        <v>81</v>
      </c>
    </row>
    <row r="195" s="13" customFormat="1">
      <c r="A195" s="13"/>
      <c r="B195" s="232"/>
      <c r="C195" s="233"/>
      <c r="D195" s="234" t="s">
        <v>212</v>
      </c>
      <c r="E195" s="235" t="s">
        <v>19</v>
      </c>
      <c r="F195" s="236" t="s">
        <v>2220</v>
      </c>
      <c r="G195" s="233"/>
      <c r="H195" s="237">
        <v>21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1"/>
      <c r="U195" s="242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212</v>
      </c>
      <c r="AU195" s="243" t="s">
        <v>81</v>
      </c>
      <c r="AV195" s="13" t="s">
        <v>81</v>
      </c>
      <c r="AW195" s="13" t="s">
        <v>33</v>
      </c>
      <c r="AX195" s="13" t="s">
        <v>79</v>
      </c>
      <c r="AY195" s="243" t="s">
        <v>196</v>
      </c>
    </row>
    <row r="196" s="2" customFormat="1" ht="44.25" customHeight="1">
      <c r="A196" s="40"/>
      <c r="B196" s="41"/>
      <c r="C196" s="214" t="s">
        <v>571</v>
      </c>
      <c r="D196" s="214" t="s">
        <v>198</v>
      </c>
      <c r="E196" s="215" t="s">
        <v>2221</v>
      </c>
      <c r="F196" s="216" t="s">
        <v>2222</v>
      </c>
      <c r="G196" s="217" t="s">
        <v>1091</v>
      </c>
      <c r="H196" s="284"/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266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266</v>
      </c>
      <c r="BM196" s="225" t="s">
        <v>2223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2224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12" customFormat="1" ht="22.8" customHeight="1">
      <c r="A198" s="12"/>
      <c r="B198" s="198"/>
      <c r="C198" s="199"/>
      <c r="D198" s="200" t="s">
        <v>71</v>
      </c>
      <c r="E198" s="212" t="s">
        <v>2225</v>
      </c>
      <c r="F198" s="212" t="s">
        <v>2226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SUM(P199:P231)</f>
        <v>0</v>
      </c>
      <c r="Q198" s="206"/>
      <c r="R198" s="207">
        <f>SUM(R199:R231)</f>
        <v>0.073859999999999995</v>
      </c>
      <c r="S198" s="206"/>
      <c r="T198" s="207">
        <f>SUM(T199:T231)</f>
        <v>0</v>
      </c>
      <c r="U198" s="208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81</v>
      </c>
      <c r="AT198" s="210" t="s">
        <v>71</v>
      </c>
      <c r="AU198" s="210" t="s">
        <v>79</v>
      </c>
      <c r="AY198" s="209" t="s">
        <v>196</v>
      </c>
      <c r="BK198" s="211">
        <f>SUM(BK199:BK231)</f>
        <v>0</v>
      </c>
    </row>
    <row r="199" s="2" customFormat="1" ht="33" customHeight="1">
      <c r="A199" s="40"/>
      <c r="B199" s="41"/>
      <c r="C199" s="214" t="s">
        <v>576</v>
      </c>
      <c r="D199" s="214" t="s">
        <v>198</v>
      </c>
      <c r="E199" s="215" t="s">
        <v>2227</v>
      </c>
      <c r="F199" s="216" t="s">
        <v>2228</v>
      </c>
      <c r="G199" s="217" t="s">
        <v>2179</v>
      </c>
      <c r="H199" s="218">
        <v>1</v>
      </c>
      <c r="I199" s="219"/>
      <c r="J199" s="220">
        <f>ROUND(I199*H199,2)</f>
        <v>0</v>
      </c>
      <c r="K199" s="216" t="s">
        <v>202</v>
      </c>
      <c r="L199" s="46"/>
      <c r="M199" s="221" t="s">
        <v>19</v>
      </c>
      <c r="N199" s="222" t="s">
        <v>43</v>
      </c>
      <c r="O199" s="86"/>
      <c r="P199" s="223">
        <f>O199*H199</f>
        <v>0</v>
      </c>
      <c r="Q199" s="223">
        <v>0.017469999999999999</v>
      </c>
      <c r="R199" s="223">
        <f>Q199*H199</f>
        <v>0.017469999999999999</v>
      </c>
      <c r="S199" s="223">
        <v>0</v>
      </c>
      <c r="T199" s="223">
        <f>S199*H199</f>
        <v>0</v>
      </c>
      <c r="U199" s="224" t="s">
        <v>19</v>
      </c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266</v>
      </c>
      <c r="AT199" s="225" t="s">
        <v>198</v>
      </c>
      <c r="AU199" s="225" t="s">
        <v>81</v>
      </c>
      <c r="AY199" s="19" t="s">
        <v>196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79</v>
      </c>
      <c r="BK199" s="226">
        <f>ROUND(I199*H199,2)</f>
        <v>0</v>
      </c>
      <c r="BL199" s="19" t="s">
        <v>266</v>
      </c>
      <c r="BM199" s="225" t="s">
        <v>2229</v>
      </c>
    </row>
    <row r="200" s="2" customFormat="1">
      <c r="A200" s="40"/>
      <c r="B200" s="41"/>
      <c r="C200" s="42"/>
      <c r="D200" s="227" t="s">
        <v>205</v>
      </c>
      <c r="E200" s="42"/>
      <c r="F200" s="228" t="s">
        <v>2230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6"/>
      <c r="U200" s="87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205</v>
      </c>
      <c r="AU200" s="19" t="s">
        <v>81</v>
      </c>
    </row>
    <row r="201" s="2" customFormat="1">
      <c r="A201" s="40"/>
      <c r="B201" s="41"/>
      <c r="C201" s="42"/>
      <c r="D201" s="234" t="s">
        <v>910</v>
      </c>
      <c r="E201" s="42"/>
      <c r="F201" s="278" t="s">
        <v>2231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6"/>
      <c r="U201" s="87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910</v>
      </c>
      <c r="AU201" s="19" t="s">
        <v>81</v>
      </c>
    </row>
    <row r="202" s="2" customFormat="1" ht="37.8" customHeight="1">
      <c r="A202" s="40"/>
      <c r="B202" s="41"/>
      <c r="C202" s="214" t="s">
        <v>582</v>
      </c>
      <c r="D202" s="214" t="s">
        <v>198</v>
      </c>
      <c r="E202" s="215" t="s">
        <v>2232</v>
      </c>
      <c r="F202" s="216" t="s">
        <v>2233</v>
      </c>
      <c r="G202" s="217" t="s">
        <v>2179</v>
      </c>
      <c r="H202" s="218">
        <v>1</v>
      </c>
      <c r="I202" s="219"/>
      <c r="J202" s="220">
        <f>ROUND(I202*H202,2)</f>
        <v>0</v>
      </c>
      <c r="K202" s="216" t="s">
        <v>202</v>
      </c>
      <c r="L202" s="46"/>
      <c r="M202" s="221" t="s">
        <v>19</v>
      </c>
      <c r="N202" s="222" t="s">
        <v>43</v>
      </c>
      <c r="O202" s="86"/>
      <c r="P202" s="223">
        <f>O202*H202</f>
        <v>0</v>
      </c>
      <c r="Q202" s="223">
        <v>0.016969999999999999</v>
      </c>
      <c r="R202" s="223">
        <f>Q202*H202</f>
        <v>0.016969999999999999</v>
      </c>
      <c r="S202" s="223">
        <v>0</v>
      </c>
      <c r="T202" s="223">
        <f>S202*H202</f>
        <v>0</v>
      </c>
      <c r="U202" s="224" t="s">
        <v>19</v>
      </c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266</v>
      </c>
      <c r="AT202" s="225" t="s">
        <v>198</v>
      </c>
      <c r="AU202" s="225" t="s">
        <v>81</v>
      </c>
      <c r="AY202" s="19" t="s">
        <v>196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79</v>
      </c>
      <c r="BK202" s="226">
        <f>ROUND(I202*H202,2)</f>
        <v>0</v>
      </c>
      <c r="BL202" s="19" t="s">
        <v>266</v>
      </c>
      <c r="BM202" s="225" t="s">
        <v>2234</v>
      </c>
    </row>
    <row r="203" s="2" customFormat="1">
      <c r="A203" s="40"/>
      <c r="B203" s="41"/>
      <c r="C203" s="42"/>
      <c r="D203" s="227" t="s">
        <v>205</v>
      </c>
      <c r="E203" s="42"/>
      <c r="F203" s="228" t="s">
        <v>2235</v>
      </c>
      <c r="G203" s="42"/>
      <c r="H203" s="42"/>
      <c r="I203" s="229"/>
      <c r="J203" s="42"/>
      <c r="K203" s="42"/>
      <c r="L203" s="46"/>
      <c r="M203" s="230"/>
      <c r="N203" s="231"/>
      <c r="O203" s="86"/>
      <c r="P203" s="86"/>
      <c r="Q203" s="86"/>
      <c r="R203" s="86"/>
      <c r="S203" s="86"/>
      <c r="T203" s="86"/>
      <c r="U203" s="87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205</v>
      </c>
      <c r="AU203" s="19" t="s">
        <v>81</v>
      </c>
    </row>
    <row r="204" s="2" customFormat="1" ht="37.8" customHeight="1">
      <c r="A204" s="40"/>
      <c r="B204" s="41"/>
      <c r="C204" s="214" t="s">
        <v>585</v>
      </c>
      <c r="D204" s="214" t="s">
        <v>198</v>
      </c>
      <c r="E204" s="215" t="s">
        <v>2236</v>
      </c>
      <c r="F204" s="216" t="s">
        <v>2237</v>
      </c>
      <c r="G204" s="217" t="s">
        <v>2179</v>
      </c>
      <c r="H204" s="218">
        <v>1</v>
      </c>
      <c r="I204" s="219"/>
      <c r="J204" s="220">
        <f>ROUND(I204*H204,2)</f>
        <v>0</v>
      </c>
      <c r="K204" s="216" t="s">
        <v>202</v>
      </c>
      <c r="L204" s="46"/>
      <c r="M204" s="221" t="s">
        <v>19</v>
      </c>
      <c r="N204" s="222" t="s">
        <v>43</v>
      </c>
      <c r="O204" s="86"/>
      <c r="P204" s="223">
        <f>O204*H204</f>
        <v>0</v>
      </c>
      <c r="Q204" s="223">
        <v>0.02264</v>
      </c>
      <c r="R204" s="223">
        <f>Q204*H204</f>
        <v>0.02264</v>
      </c>
      <c r="S204" s="223">
        <v>0</v>
      </c>
      <c r="T204" s="223">
        <f>S204*H204</f>
        <v>0</v>
      </c>
      <c r="U204" s="224" t="s">
        <v>19</v>
      </c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266</v>
      </c>
      <c r="AT204" s="225" t="s">
        <v>198</v>
      </c>
      <c r="AU204" s="225" t="s">
        <v>81</v>
      </c>
      <c r="AY204" s="19" t="s">
        <v>196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79</v>
      </c>
      <c r="BK204" s="226">
        <f>ROUND(I204*H204,2)</f>
        <v>0</v>
      </c>
      <c r="BL204" s="19" t="s">
        <v>266</v>
      </c>
      <c r="BM204" s="225" t="s">
        <v>2238</v>
      </c>
    </row>
    <row r="205" s="2" customFormat="1">
      <c r="A205" s="40"/>
      <c r="B205" s="41"/>
      <c r="C205" s="42"/>
      <c r="D205" s="227" t="s">
        <v>205</v>
      </c>
      <c r="E205" s="42"/>
      <c r="F205" s="228" t="s">
        <v>2239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6"/>
      <c r="U205" s="87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205</v>
      </c>
      <c r="AU205" s="19" t="s">
        <v>81</v>
      </c>
    </row>
    <row r="206" s="2" customFormat="1" ht="24.15" customHeight="1">
      <c r="A206" s="40"/>
      <c r="B206" s="41"/>
      <c r="C206" s="214" t="s">
        <v>592</v>
      </c>
      <c r="D206" s="214" t="s">
        <v>198</v>
      </c>
      <c r="E206" s="215" t="s">
        <v>2240</v>
      </c>
      <c r="F206" s="216" t="s">
        <v>2241</v>
      </c>
      <c r="G206" s="217" t="s">
        <v>222</v>
      </c>
      <c r="H206" s="218">
        <v>1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266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266</v>
      </c>
      <c r="BM206" s="225" t="s">
        <v>2242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2243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2" customFormat="1" ht="16.5" customHeight="1">
      <c r="A208" s="40"/>
      <c r="B208" s="41"/>
      <c r="C208" s="244" t="s">
        <v>598</v>
      </c>
      <c r="D208" s="244" t="s">
        <v>214</v>
      </c>
      <c r="E208" s="245" t="s">
        <v>2244</v>
      </c>
      <c r="F208" s="246" t="s">
        <v>2245</v>
      </c>
      <c r="G208" s="247" t="s">
        <v>222</v>
      </c>
      <c r="H208" s="248">
        <v>1</v>
      </c>
      <c r="I208" s="249"/>
      <c r="J208" s="250">
        <f>ROUND(I208*H208,2)</f>
        <v>0</v>
      </c>
      <c r="K208" s="246" t="s">
        <v>202</v>
      </c>
      <c r="L208" s="251"/>
      <c r="M208" s="252" t="s">
        <v>19</v>
      </c>
      <c r="N208" s="253" t="s">
        <v>43</v>
      </c>
      <c r="O208" s="86"/>
      <c r="P208" s="223">
        <f>O208*H208</f>
        <v>0</v>
      </c>
      <c r="Q208" s="223">
        <v>0.00050000000000000001</v>
      </c>
      <c r="R208" s="223">
        <f>Q208*H208</f>
        <v>0.00050000000000000001</v>
      </c>
      <c r="S208" s="223">
        <v>0</v>
      </c>
      <c r="T208" s="223">
        <f>S208*H208</f>
        <v>0</v>
      </c>
      <c r="U208" s="224" t="s">
        <v>19</v>
      </c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278</v>
      </c>
      <c r="AT208" s="225" t="s">
        <v>214</v>
      </c>
      <c r="AU208" s="225" t="s">
        <v>81</v>
      </c>
      <c r="AY208" s="19" t="s">
        <v>196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79</v>
      </c>
      <c r="BK208" s="226">
        <f>ROUND(I208*H208,2)</f>
        <v>0</v>
      </c>
      <c r="BL208" s="19" t="s">
        <v>266</v>
      </c>
      <c r="BM208" s="225" t="s">
        <v>2246</v>
      </c>
    </row>
    <row r="209" s="2" customFormat="1" ht="24.15" customHeight="1">
      <c r="A209" s="40"/>
      <c r="B209" s="41"/>
      <c r="C209" s="214" t="s">
        <v>604</v>
      </c>
      <c r="D209" s="214" t="s">
        <v>198</v>
      </c>
      <c r="E209" s="215" t="s">
        <v>2247</v>
      </c>
      <c r="F209" s="216" t="s">
        <v>2248</v>
      </c>
      <c r="G209" s="217" t="s">
        <v>222</v>
      </c>
      <c r="H209" s="218">
        <v>1</v>
      </c>
      <c r="I209" s="219"/>
      <c r="J209" s="220">
        <f>ROUND(I209*H209,2)</f>
        <v>0</v>
      </c>
      <c r="K209" s="216" t="s">
        <v>202</v>
      </c>
      <c r="L209" s="46"/>
      <c r="M209" s="221" t="s">
        <v>19</v>
      </c>
      <c r="N209" s="222" t="s">
        <v>43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3">
        <f>S209*H209</f>
        <v>0</v>
      </c>
      <c r="U209" s="224" t="s">
        <v>19</v>
      </c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266</v>
      </c>
      <c r="AT209" s="225" t="s">
        <v>198</v>
      </c>
      <c r="AU209" s="225" t="s">
        <v>81</v>
      </c>
      <c r="AY209" s="19" t="s">
        <v>196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79</v>
      </c>
      <c r="BK209" s="226">
        <f>ROUND(I209*H209,2)</f>
        <v>0</v>
      </c>
      <c r="BL209" s="19" t="s">
        <v>266</v>
      </c>
      <c r="BM209" s="225" t="s">
        <v>2249</v>
      </c>
    </row>
    <row r="210" s="2" customFormat="1">
      <c r="A210" s="40"/>
      <c r="B210" s="41"/>
      <c r="C210" s="42"/>
      <c r="D210" s="227" t="s">
        <v>205</v>
      </c>
      <c r="E210" s="42"/>
      <c r="F210" s="228" t="s">
        <v>2250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6"/>
      <c r="U210" s="87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205</v>
      </c>
      <c r="AU210" s="19" t="s">
        <v>81</v>
      </c>
    </row>
    <row r="211" s="2" customFormat="1" ht="21.75" customHeight="1">
      <c r="A211" s="40"/>
      <c r="B211" s="41"/>
      <c r="C211" s="244" t="s">
        <v>609</v>
      </c>
      <c r="D211" s="244" t="s">
        <v>214</v>
      </c>
      <c r="E211" s="245" t="s">
        <v>2251</v>
      </c>
      <c r="F211" s="246" t="s">
        <v>2252</v>
      </c>
      <c r="G211" s="247" t="s">
        <v>222</v>
      </c>
      <c r="H211" s="248">
        <v>1</v>
      </c>
      <c r="I211" s="249"/>
      <c r="J211" s="250">
        <f>ROUND(I211*H211,2)</f>
        <v>0</v>
      </c>
      <c r="K211" s="246" t="s">
        <v>202</v>
      </c>
      <c r="L211" s="251"/>
      <c r="M211" s="252" t="s">
        <v>19</v>
      </c>
      <c r="N211" s="253" t="s">
        <v>43</v>
      </c>
      <c r="O211" s="86"/>
      <c r="P211" s="223">
        <f>O211*H211</f>
        <v>0</v>
      </c>
      <c r="Q211" s="223">
        <v>0.00050000000000000001</v>
      </c>
      <c r="R211" s="223">
        <f>Q211*H211</f>
        <v>0.00050000000000000001</v>
      </c>
      <c r="S211" s="223">
        <v>0</v>
      </c>
      <c r="T211" s="223">
        <f>S211*H211</f>
        <v>0</v>
      </c>
      <c r="U211" s="224" t="s">
        <v>19</v>
      </c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278</v>
      </c>
      <c r="AT211" s="225" t="s">
        <v>214</v>
      </c>
      <c r="AU211" s="225" t="s">
        <v>81</v>
      </c>
      <c r="AY211" s="19" t="s">
        <v>196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79</v>
      </c>
      <c r="BK211" s="226">
        <f>ROUND(I211*H211,2)</f>
        <v>0</v>
      </c>
      <c r="BL211" s="19" t="s">
        <v>266</v>
      </c>
      <c r="BM211" s="225" t="s">
        <v>2253</v>
      </c>
    </row>
    <row r="212" s="2" customFormat="1" ht="24.15" customHeight="1">
      <c r="A212" s="40"/>
      <c r="B212" s="41"/>
      <c r="C212" s="214" t="s">
        <v>612</v>
      </c>
      <c r="D212" s="214" t="s">
        <v>198</v>
      </c>
      <c r="E212" s="215" t="s">
        <v>2254</v>
      </c>
      <c r="F212" s="216" t="s">
        <v>2255</v>
      </c>
      <c r="G212" s="217" t="s">
        <v>222</v>
      </c>
      <c r="H212" s="218">
        <v>1</v>
      </c>
      <c r="I212" s="219"/>
      <c r="J212" s="220">
        <f>ROUND(I212*H212,2)</f>
        <v>0</v>
      </c>
      <c r="K212" s="216" t="s">
        <v>202</v>
      </c>
      <c r="L212" s="46"/>
      <c r="M212" s="221" t="s">
        <v>19</v>
      </c>
      <c r="N212" s="222" t="s">
        <v>43</v>
      </c>
      <c r="O212" s="86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3">
        <f>S212*H212</f>
        <v>0</v>
      </c>
      <c r="U212" s="224" t="s">
        <v>19</v>
      </c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266</v>
      </c>
      <c r="AT212" s="225" t="s">
        <v>198</v>
      </c>
      <c r="AU212" s="225" t="s">
        <v>81</v>
      </c>
      <c r="AY212" s="19" t="s">
        <v>196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79</v>
      </c>
      <c r="BK212" s="226">
        <f>ROUND(I212*H212,2)</f>
        <v>0</v>
      </c>
      <c r="BL212" s="19" t="s">
        <v>266</v>
      </c>
      <c r="BM212" s="225" t="s">
        <v>2256</v>
      </c>
    </row>
    <row r="213" s="2" customFormat="1">
      <c r="A213" s="40"/>
      <c r="B213" s="41"/>
      <c r="C213" s="42"/>
      <c r="D213" s="227" t="s">
        <v>205</v>
      </c>
      <c r="E213" s="42"/>
      <c r="F213" s="228" t="s">
        <v>2257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6"/>
      <c r="U213" s="87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205</v>
      </c>
      <c r="AU213" s="19" t="s">
        <v>81</v>
      </c>
    </row>
    <row r="214" s="2" customFormat="1" ht="21.75" customHeight="1">
      <c r="A214" s="40"/>
      <c r="B214" s="41"/>
      <c r="C214" s="244" t="s">
        <v>618</v>
      </c>
      <c r="D214" s="244" t="s">
        <v>214</v>
      </c>
      <c r="E214" s="245" t="s">
        <v>2258</v>
      </c>
      <c r="F214" s="246" t="s">
        <v>2259</v>
      </c>
      <c r="G214" s="247" t="s">
        <v>222</v>
      </c>
      <c r="H214" s="248">
        <v>1</v>
      </c>
      <c r="I214" s="249"/>
      <c r="J214" s="250">
        <f>ROUND(I214*H214,2)</f>
        <v>0</v>
      </c>
      <c r="K214" s="246" t="s">
        <v>202</v>
      </c>
      <c r="L214" s="251"/>
      <c r="M214" s="252" t="s">
        <v>19</v>
      </c>
      <c r="N214" s="253" t="s">
        <v>43</v>
      </c>
      <c r="O214" s="86"/>
      <c r="P214" s="223">
        <f>O214*H214</f>
        <v>0</v>
      </c>
      <c r="Q214" s="223">
        <v>0.00050000000000000001</v>
      </c>
      <c r="R214" s="223">
        <f>Q214*H214</f>
        <v>0.00050000000000000001</v>
      </c>
      <c r="S214" s="223">
        <v>0</v>
      </c>
      <c r="T214" s="223">
        <f>S214*H214</f>
        <v>0</v>
      </c>
      <c r="U214" s="224" t="s">
        <v>19</v>
      </c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278</v>
      </c>
      <c r="AT214" s="225" t="s">
        <v>214</v>
      </c>
      <c r="AU214" s="225" t="s">
        <v>81</v>
      </c>
      <c r="AY214" s="19" t="s">
        <v>196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79</v>
      </c>
      <c r="BK214" s="226">
        <f>ROUND(I214*H214,2)</f>
        <v>0</v>
      </c>
      <c r="BL214" s="19" t="s">
        <v>266</v>
      </c>
      <c r="BM214" s="225" t="s">
        <v>2260</v>
      </c>
    </row>
    <row r="215" s="2" customFormat="1" ht="24.15" customHeight="1">
      <c r="A215" s="40"/>
      <c r="B215" s="41"/>
      <c r="C215" s="214" t="s">
        <v>623</v>
      </c>
      <c r="D215" s="214" t="s">
        <v>198</v>
      </c>
      <c r="E215" s="215" t="s">
        <v>2261</v>
      </c>
      <c r="F215" s="216" t="s">
        <v>2262</v>
      </c>
      <c r="G215" s="217" t="s">
        <v>222</v>
      </c>
      <c r="H215" s="218">
        <v>1</v>
      </c>
      <c r="I215" s="219"/>
      <c r="J215" s="220">
        <f>ROUND(I215*H215,2)</f>
        <v>0</v>
      </c>
      <c r="K215" s="216" t="s">
        <v>202</v>
      </c>
      <c r="L215" s="46"/>
      <c r="M215" s="221" t="s">
        <v>19</v>
      </c>
      <c r="N215" s="222" t="s">
        <v>43</v>
      </c>
      <c r="O215" s="86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266</v>
      </c>
      <c r="AT215" s="225" t="s">
        <v>198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266</v>
      </c>
      <c r="BM215" s="225" t="s">
        <v>2263</v>
      </c>
    </row>
    <row r="216" s="2" customFormat="1">
      <c r="A216" s="40"/>
      <c r="B216" s="41"/>
      <c r="C216" s="42"/>
      <c r="D216" s="227" t="s">
        <v>205</v>
      </c>
      <c r="E216" s="42"/>
      <c r="F216" s="228" t="s">
        <v>2264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6"/>
      <c r="U216" s="87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205</v>
      </c>
      <c r="AU216" s="19" t="s">
        <v>81</v>
      </c>
    </row>
    <row r="217" s="2" customFormat="1" ht="16.5" customHeight="1">
      <c r="A217" s="40"/>
      <c r="B217" s="41"/>
      <c r="C217" s="244" t="s">
        <v>629</v>
      </c>
      <c r="D217" s="244" t="s">
        <v>214</v>
      </c>
      <c r="E217" s="245" t="s">
        <v>2265</v>
      </c>
      <c r="F217" s="246" t="s">
        <v>2266</v>
      </c>
      <c r="G217" s="247" t="s">
        <v>222</v>
      </c>
      <c r="H217" s="248">
        <v>1</v>
      </c>
      <c r="I217" s="249"/>
      <c r="J217" s="250">
        <f>ROUND(I217*H217,2)</f>
        <v>0</v>
      </c>
      <c r="K217" s="246" t="s">
        <v>202</v>
      </c>
      <c r="L217" s="251"/>
      <c r="M217" s="252" t="s">
        <v>19</v>
      </c>
      <c r="N217" s="253" t="s">
        <v>43</v>
      </c>
      <c r="O217" s="86"/>
      <c r="P217" s="223">
        <f>O217*H217</f>
        <v>0</v>
      </c>
      <c r="Q217" s="223">
        <v>0.0022000000000000001</v>
      </c>
      <c r="R217" s="223">
        <f>Q217*H217</f>
        <v>0.0022000000000000001</v>
      </c>
      <c r="S217" s="223">
        <v>0</v>
      </c>
      <c r="T217" s="223">
        <f>S217*H217</f>
        <v>0</v>
      </c>
      <c r="U217" s="224" t="s">
        <v>19</v>
      </c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278</v>
      </c>
      <c r="AT217" s="225" t="s">
        <v>214</v>
      </c>
      <c r="AU217" s="225" t="s">
        <v>81</v>
      </c>
      <c r="AY217" s="19" t="s">
        <v>196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79</v>
      </c>
      <c r="BK217" s="226">
        <f>ROUND(I217*H217,2)</f>
        <v>0</v>
      </c>
      <c r="BL217" s="19" t="s">
        <v>266</v>
      </c>
      <c r="BM217" s="225" t="s">
        <v>2267</v>
      </c>
    </row>
    <row r="218" s="2" customFormat="1" ht="24.15" customHeight="1">
      <c r="A218" s="40"/>
      <c r="B218" s="41"/>
      <c r="C218" s="214" t="s">
        <v>632</v>
      </c>
      <c r="D218" s="214" t="s">
        <v>198</v>
      </c>
      <c r="E218" s="215" t="s">
        <v>2268</v>
      </c>
      <c r="F218" s="216" t="s">
        <v>2269</v>
      </c>
      <c r="G218" s="217" t="s">
        <v>222</v>
      </c>
      <c r="H218" s="218">
        <v>1</v>
      </c>
      <c r="I218" s="219"/>
      <c r="J218" s="220">
        <f>ROUND(I218*H218,2)</f>
        <v>0</v>
      </c>
      <c r="K218" s="216" t="s">
        <v>202</v>
      </c>
      <c r="L218" s="46"/>
      <c r="M218" s="221" t="s">
        <v>19</v>
      </c>
      <c r="N218" s="222" t="s">
        <v>43</v>
      </c>
      <c r="O218" s="86"/>
      <c r="P218" s="223">
        <f>O218*H218</f>
        <v>0</v>
      </c>
      <c r="Q218" s="223">
        <v>0.00029999999999999997</v>
      </c>
      <c r="R218" s="223">
        <f>Q218*H218</f>
        <v>0.00029999999999999997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266</v>
      </c>
      <c r="AT218" s="225" t="s">
        <v>198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266</v>
      </c>
      <c r="BM218" s="225" t="s">
        <v>2270</v>
      </c>
    </row>
    <row r="219" s="2" customFormat="1">
      <c r="A219" s="40"/>
      <c r="B219" s="41"/>
      <c r="C219" s="42"/>
      <c r="D219" s="227" t="s">
        <v>205</v>
      </c>
      <c r="E219" s="42"/>
      <c r="F219" s="228" t="s">
        <v>2271</v>
      </c>
      <c r="G219" s="42"/>
      <c r="H219" s="42"/>
      <c r="I219" s="229"/>
      <c r="J219" s="42"/>
      <c r="K219" s="42"/>
      <c r="L219" s="46"/>
      <c r="M219" s="230"/>
      <c r="N219" s="231"/>
      <c r="O219" s="86"/>
      <c r="P219" s="86"/>
      <c r="Q219" s="86"/>
      <c r="R219" s="86"/>
      <c r="S219" s="86"/>
      <c r="T219" s="86"/>
      <c r="U219" s="87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205</v>
      </c>
      <c r="AU219" s="19" t="s">
        <v>81</v>
      </c>
    </row>
    <row r="220" s="2" customFormat="1" ht="37.8" customHeight="1">
      <c r="A220" s="40"/>
      <c r="B220" s="41"/>
      <c r="C220" s="214" t="s">
        <v>637</v>
      </c>
      <c r="D220" s="214" t="s">
        <v>198</v>
      </c>
      <c r="E220" s="215" t="s">
        <v>2272</v>
      </c>
      <c r="F220" s="216" t="s">
        <v>2273</v>
      </c>
      <c r="G220" s="217" t="s">
        <v>2179</v>
      </c>
      <c r="H220" s="218">
        <v>1</v>
      </c>
      <c r="I220" s="219"/>
      <c r="J220" s="220">
        <f>ROUND(I220*H220,2)</f>
        <v>0</v>
      </c>
      <c r="K220" s="216" t="s">
        <v>202</v>
      </c>
      <c r="L220" s="46"/>
      <c r="M220" s="221" t="s">
        <v>19</v>
      </c>
      <c r="N220" s="222" t="s">
        <v>43</v>
      </c>
      <c r="O220" s="86"/>
      <c r="P220" s="223">
        <f>O220*H220</f>
        <v>0</v>
      </c>
      <c r="Q220" s="223">
        <v>0.0054599999999999996</v>
      </c>
      <c r="R220" s="223">
        <f>Q220*H220</f>
        <v>0.0054599999999999996</v>
      </c>
      <c r="S220" s="223">
        <v>0</v>
      </c>
      <c r="T220" s="223">
        <f>S220*H220</f>
        <v>0</v>
      </c>
      <c r="U220" s="224" t="s">
        <v>19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266</v>
      </c>
      <c r="AT220" s="225" t="s">
        <v>198</v>
      </c>
      <c r="AU220" s="225" t="s">
        <v>81</v>
      </c>
      <c r="AY220" s="19" t="s">
        <v>196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79</v>
      </c>
      <c r="BK220" s="226">
        <f>ROUND(I220*H220,2)</f>
        <v>0</v>
      </c>
      <c r="BL220" s="19" t="s">
        <v>266</v>
      </c>
      <c r="BM220" s="225" t="s">
        <v>2274</v>
      </c>
    </row>
    <row r="221" s="2" customFormat="1">
      <c r="A221" s="40"/>
      <c r="B221" s="41"/>
      <c r="C221" s="42"/>
      <c r="D221" s="227" t="s">
        <v>205</v>
      </c>
      <c r="E221" s="42"/>
      <c r="F221" s="228" t="s">
        <v>2275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6"/>
      <c r="U221" s="87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205</v>
      </c>
      <c r="AU221" s="19" t="s">
        <v>81</v>
      </c>
    </row>
    <row r="222" s="2" customFormat="1" ht="16.5" customHeight="1">
      <c r="A222" s="40"/>
      <c r="B222" s="41"/>
      <c r="C222" s="244" t="s">
        <v>639</v>
      </c>
      <c r="D222" s="244" t="s">
        <v>214</v>
      </c>
      <c r="E222" s="245" t="s">
        <v>2276</v>
      </c>
      <c r="F222" s="246" t="s">
        <v>2277</v>
      </c>
      <c r="G222" s="247" t="s">
        <v>222</v>
      </c>
      <c r="H222" s="248">
        <v>1</v>
      </c>
      <c r="I222" s="249"/>
      <c r="J222" s="250">
        <f>ROUND(I222*H222,2)</f>
        <v>0</v>
      </c>
      <c r="K222" s="246" t="s">
        <v>19</v>
      </c>
      <c r="L222" s="251"/>
      <c r="M222" s="252" t="s">
        <v>19</v>
      </c>
      <c r="N222" s="253" t="s">
        <v>43</v>
      </c>
      <c r="O222" s="86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3">
        <f>S222*H222</f>
        <v>0</v>
      </c>
      <c r="U222" s="224" t="s">
        <v>19</v>
      </c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278</v>
      </c>
      <c r="AT222" s="225" t="s">
        <v>214</v>
      </c>
      <c r="AU222" s="225" t="s">
        <v>81</v>
      </c>
      <c r="AY222" s="19" t="s">
        <v>196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79</v>
      </c>
      <c r="BK222" s="226">
        <f>ROUND(I222*H222,2)</f>
        <v>0</v>
      </c>
      <c r="BL222" s="19" t="s">
        <v>266</v>
      </c>
      <c r="BM222" s="225" t="s">
        <v>2278</v>
      </c>
    </row>
    <row r="223" s="2" customFormat="1" ht="21.75" customHeight="1">
      <c r="A223" s="40"/>
      <c r="B223" s="41"/>
      <c r="C223" s="214" t="s">
        <v>645</v>
      </c>
      <c r="D223" s="214" t="s">
        <v>198</v>
      </c>
      <c r="E223" s="215" t="s">
        <v>2279</v>
      </c>
      <c r="F223" s="216" t="s">
        <v>2280</v>
      </c>
      <c r="G223" s="217" t="s">
        <v>2179</v>
      </c>
      <c r="H223" s="218">
        <v>1</v>
      </c>
      <c r="I223" s="219"/>
      <c r="J223" s="220">
        <f>ROUND(I223*H223,2)</f>
        <v>0</v>
      </c>
      <c r="K223" s="216" t="s">
        <v>202</v>
      </c>
      <c r="L223" s="46"/>
      <c r="M223" s="221" t="s">
        <v>19</v>
      </c>
      <c r="N223" s="222" t="s">
        <v>43</v>
      </c>
      <c r="O223" s="86"/>
      <c r="P223" s="223">
        <f>O223*H223</f>
        <v>0</v>
      </c>
      <c r="Q223" s="223">
        <v>0.0018</v>
      </c>
      <c r="R223" s="223">
        <f>Q223*H223</f>
        <v>0.0018</v>
      </c>
      <c r="S223" s="223">
        <v>0</v>
      </c>
      <c r="T223" s="223">
        <f>S223*H223</f>
        <v>0</v>
      </c>
      <c r="U223" s="224" t="s">
        <v>19</v>
      </c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266</v>
      </c>
      <c r="AT223" s="225" t="s">
        <v>198</v>
      </c>
      <c r="AU223" s="225" t="s">
        <v>81</v>
      </c>
      <c r="AY223" s="19" t="s">
        <v>196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79</v>
      </c>
      <c r="BK223" s="226">
        <f>ROUND(I223*H223,2)</f>
        <v>0</v>
      </c>
      <c r="BL223" s="19" t="s">
        <v>266</v>
      </c>
      <c r="BM223" s="225" t="s">
        <v>2281</v>
      </c>
    </row>
    <row r="224" s="2" customFormat="1">
      <c r="A224" s="40"/>
      <c r="B224" s="41"/>
      <c r="C224" s="42"/>
      <c r="D224" s="227" t="s">
        <v>205</v>
      </c>
      <c r="E224" s="42"/>
      <c r="F224" s="228" t="s">
        <v>2282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6"/>
      <c r="U224" s="87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205</v>
      </c>
      <c r="AU224" s="19" t="s">
        <v>81</v>
      </c>
    </row>
    <row r="225" s="2" customFormat="1">
      <c r="A225" s="40"/>
      <c r="B225" s="41"/>
      <c r="C225" s="42"/>
      <c r="D225" s="234" t="s">
        <v>910</v>
      </c>
      <c r="E225" s="42"/>
      <c r="F225" s="278" t="s">
        <v>2283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6"/>
      <c r="U225" s="87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910</v>
      </c>
      <c r="AU225" s="19" t="s">
        <v>81</v>
      </c>
    </row>
    <row r="226" s="2" customFormat="1" ht="24.15" customHeight="1">
      <c r="A226" s="40"/>
      <c r="B226" s="41"/>
      <c r="C226" s="214" t="s">
        <v>648</v>
      </c>
      <c r="D226" s="214" t="s">
        <v>198</v>
      </c>
      <c r="E226" s="215" t="s">
        <v>2284</v>
      </c>
      <c r="F226" s="216" t="s">
        <v>2285</v>
      </c>
      <c r="G226" s="217" t="s">
        <v>222</v>
      </c>
      <c r="H226" s="218">
        <v>1</v>
      </c>
      <c r="I226" s="219"/>
      <c r="J226" s="220">
        <f>ROUND(I226*H226,2)</f>
        <v>0</v>
      </c>
      <c r="K226" s="216" t="s">
        <v>202</v>
      </c>
      <c r="L226" s="46"/>
      <c r="M226" s="221" t="s">
        <v>19</v>
      </c>
      <c r="N226" s="222" t="s">
        <v>43</v>
      </c>
      <c r="O226" s="86"/>
      <c r="P226" s="223">
        <f>O226*H226</f>
        <v>0</v>
      </c>
      <c r="Q226" s="223">
        <v>0.00013999999999999999</v>
      </c>
      <c r="R226" s="223">
        <f>Q226*H226</f>
        <v>0.00013999999999999999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266</v>
      </c>
      <c r="AT226" s="225" t="s">
        <v>198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266</v>
      </c>
      <c r="BM226" s="225" t="s">
        <v>2286</v>
      </c>
    </row>
    <row r="227" s="2" customFormat="1">
      <c r="A227" s="40"/>
      <c r="B227" s="41"/>
      <c r="C227" s="42"/>
      <c r="D227" s="227" t="s">
        <v>205</v>
      </c>
      <c r="E227" s="42"/>
      <c r="F227" s="228" t="s">
        <v>2287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6"/>
      <c r="U227" s="87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205</v>
      </c>
      <c r="AU227" s="19" t="s">
        <v>81</v>
      </c>
    </row>
    <row r="228" s="2" customFormat="1" ht="24.15" customHeight="1">
      <c r="A228" s="40"/>
      <c r="B228" s="41"/>
      <c r="C228" s="244" t="s">
        <v>655</v>
      </c>
      <c r="D228" s="244" t="s">
        <v>214</v>
      </c>
      <c r="E228" s="245" t="s">
        <v>2288</v>
      </c>
      <c r="F228" s="246" t="s">
        <v>2289</v>
      </c>
      <c r="G228" s="247" t="s">
        <v>222</v>
      </c>
      <c r="H228" s="248">
        <v>1</v>
      </c>
      <c r="I228" s="249"/>
      <c r="J228" s="250">
        <f>ROUND(I228*H228,2)</f>
        <v>0</v>
      </c>
      <c r="K228" s="246" t="s">
        <v>202</v>
      </c>
      <c r="L228" s="251"/>
      <c r="M228" s="252" t="s">
        <v>19</v>
      </c>
      <c r="N228" s="253" t="s">
        <v>43</v>
      </c>
      <c r="O228" s="86"/>
      <c r="P228" s="223">
        <f>O228*H228</f>
        <v>0</v>
      </c>
      <c r="Q228" s="223">
        <v>0.0053800000000000002</v>
      </c>
      <c r="R228" s="223">
        <f>Q228*H228</f>
        <v>0.0053800000000000002</v>
      </c>
      <c r="S228" s="223">
        <v>0</v>
      </c>
      <c r="T228" s="223">
        <f>S228*H228</f>
        <v>0</v>
      </c>
      <c r="U228" s="224" t="s">
        <v>19</v>
      </c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278</v>
      </c>
      <c r="AT228" s="225" t="s">
        <v>214</v>
      </c>
      <c r="AU228" s="225" t="s">
        <v>81</v>
      </c>
      <c r="AY228" s="19" t="s">
        <v>196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79</v>
      </c>
      <c r="BK228" s="226">
        <f>ROUND(I228*H228,2)</f>
        <v>0</v>
      </c>
      <c r="BL228" s="19" t="s">
        <v>266</v>
      </c>
      <c r="BM228" s="225" t="s">
        <v>2290</v>
      </c>
    </row>
    <row r="229" s="2" customFormat="1">
      <c r="A229" s="40"/>
      <c r="B229" s="41"/>
      <c r="C229" s="42"/>
      <c r="D229" s="234" t="s">
        <v>910</v>
      </c>
      <c r="E229" s="42"/>
      <c r="F229" s="278" t="s">
        <v>2291</v>
      </c>
      <c r="G229" s="42"/>
      <c r="H229" s="42"/>
      <c r="I229" s="229"/>
      <c r="J229" s="42"/>
      <c r="K229" s="42"/>
      <c r="L229" s="46"/>
      <c r="M229" s="230"/>
      <c r="N229" s="231"/>
      <c r="O229" s="86"/>
      <c r="P229" s="86"/>
      <c r="Q229" s="86"/>
      <c r="R229" s="86"/>
      <c r="S229" s="86"/>
      <c r="T229" s="86"/>
      <c r="U229" s="87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910</v>
      </c>
      <c r="AU229" s="19" t="s">
        <v>81</v>
      </c>
    </row>
    <row r="230" s="2" customFormat="1" ht="44.25" customHeight="1">
      <c r="A230" s="40"/>
      <c r="B230" s="41"/>
      <c r="C230" s="214" t="s">
        <v>661</v>
      </c>
      <c r="D230" s="214" t="s">
        <v>198</v>
      </c>
      <c r="E230" s="215" t="s">
        <v>2292</v>
      </c>
      <c r="F230" s="216" t="s">
        <v>2293</v>
      </c>
      <c r="G230" s="217" t="s">
        <v>1091</v>
      </c>
      <c r="H230" s="284"/>
      <c r="I230" s="219"/>
      <c r="J230" s="220">
        <f>ROUND(I230*H230,2)</f>
        <v>0</v>
      </c>
      <c r="K230" s="216" t="s">
        <v>202</v>
      </c>
      <c r="L230" s="46"/>
      <c r="M230" s="221" t="s">
        <v>19</v>
      </c>
      <c r="N230" s="222" t="s">
        <v>43</v>
      </c>
      <c r="O230" s="86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3">
        <f>S230*H230</f>
        <v>0</v>
      </c>
      <c r="U230" s="224" t="s">
        <v>19</v>
      </c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266</v>
      </c>
      <c r="AT230" s="225" t="s">
        <v>198</v>
      </c>
      <c r="AU230" s="225" t="s">
        <v>81</v>
      </c>
      <c r="AY230" s="19" t="s">
        <v>196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79</v>
      </c>
      <c r="BK230" s="226">
        <f>ROUND(I230*H230,2)</f>
        <v>0</v>
      </c>
      <c r="BL230" s="19" t="s">
        <v>266</v>
      </c>
      <c r="BM230" s="225" t="s">
        <v>2294</v>
      </c>
    </row>
    <row r="231" s="2" customFormat="1">
      <c r="A231" s="40"/>
      <c r="B231" s="41"/>
      <c r="C231" s="42"/>
      <c r="D231" s="227" t="s">
        <v>205</v>
      </c>
      <c r="E231" s="42"/>
      <c r="F231" s="228" t="s">
        <v>2295</v>
      </c>
      <c r="G231" s="42"/>
      <c r="H231" s="42"/>
      <c r="I231" s="229"/>
      <c r="J231" s="42"/>
      <c r="K231" s="42"/>
      <c r="L231" s="46"/>
      <c r="M231" s="230"/>
      <c r="N231" s="231"/>
      <c r="O231" s="86"/>
      <c r="P231" s="86"/>
      <c r="Q231" s="86"/>
      <c r="R231" s="86"/>
      <c r="S231" s="86"/>
      <c r="T231" s="86"/>
      <c r="U231" s="87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205</v>
      </c>
      <c r="AU231" s="19" t="s">
        <v>81</v>
      </c>
    </row>
    <row r="232" s="12" customFormat="1" ht="22.8" customHeight="1">
      <c r="A232" s="12"/>
      <c r="B232" s="198"/>
      <c r="C232" s="199"/>
      <c r="D232" s="200" t="s">
        <v>71</v>
      </c>
      <c r="E232" s="212" t="s">
        <v>2296</v>
      </c>
      <c r="F232" s="212" t="s">
        <v>2297</v>
      </c>
      <c r="G232" s="199"/>
      <c r="H232" s="199"/>
      <c r="I232" s="202"/>
      <c r="J232" s="213">
        <f>BK232</f>
        <v>0</v>
      </c>
      <c r="K232" s="199"/>
      <c r="L232" s="204"/>
      <c r="M232" s="205"/>
      <c r="N232" s="206"/>
      <c r="O232" s="206"/>
      <c r="P232" s="207">
        <f>SUM(P233:P238)</f>
        <v>0</v>
      </c>
      <c r="Q232" s="206"/>
      <c r="R232" s="207">
        <f>SUM(R233:R238)</f>
        <v>0.016800000000000002</v>
      </c>
      <c r="S232" s="206"/>
      <c r="T232" s="207">
        <f>SUM(T233:T238)</f>
        <v>0</v>
      </c>
      <c r="U232" s="208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81</v>
      </c>
      <c r="AT232" s="210" t="s">
        <v>71</v>
      </c>
      <c r="AU232" s="210" t="s">
        <v>79</v>
      </c>
      <c r="AY232" s="209" t="s">
        <v>196</v>
      </c>
      <c r="BK232" s="211">
        <f>SUM(BK233:BK238)</f>
        <v>0</v>
      </c>
    </row>
    <row r="233" s="2" customFormat="1" ht="37.8" customHeight="1">
      <c r="A233" s="40"/>
      <c r="B233" s="41"/>
      <c r="C233" s="214" t="s">
        <v>666</v>
      </c>
      <c r="D233" s="214" t="s">
        <v>198</v>
      </c>
      <c r="E233" s="215" t="s">
        <v>2298</v>
      </c>
      <c r="F233" s="216" t="s">
        <v>2299</v>
      </c>
      <c r="G233" s="217" t="s">
        <v>2179</v>
      </c>
      <c r="H233" s="218">
        <v>1</v>
      </c>
      <c r="I233" s="219"/>
      <c r="J233" s="220">
        <f>ROUND(I233*H233,2)</f>
        <v>0</v>
      </c>
      <c r="K233" s="216" t="s">
        <v>202</v>
      </c>
      <c r="L233" s="46"/>
      <c r="M233" s="221" t="s">
        <v>19</v>
      </c>
      <c r="N233" s="222" t="s">
        <v>43</v>
      </c>
      <c r="O233" s="86"/>
      <c r="P233" s="223">
        <f>O233*H233</f>
        <v>0</v>
      </c>
      <c r="Q233" s="223">
        <v>0.016650000000000002</v>
      </c>
      <c r="R233" s="223">
        <f>Q233*H233</f>
        <v>0.016650000000000002</v>
      </c>
      <c r="S233" s="223">
        <v>0</v>
      </c>
      <c r="T233" s="223">
        <f>S233*H233</f>
        <v>0</v>
      </c>
      <c r="U233" s="224" t="s">
        <v>19</v>
      </c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266</v>
      </c>
      <c r="AT233" s="225" t="s">
        <v>198</v>
      </c>
      <c r="AU233" s="225" t="s">
        <v>81</v>
      </c>
      <c r="AY233" s="19" t="s">
        <v>196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79</v>
      </c>
      <c r="BK233" s="226">
        <f>ROUND(I233*H233,2)</f>
        <v>0</v>
      </c>
      <c r="BL233" s="19" t="s">
        <v>266</v>
      </c>
      <c r="BM233" s="225" t="s">
        <v>2300</v>
      </c>
    </row>
    <row r="234" s="2" customFormat="1">
      <c r="A234" s="40"/>
      <c r="B234" s="41"/>
      <c r="C234" s="42"/>
      <c r="D234" s="227" t="s">
        <v>205</v>
      </c>
      <c r="E234" s="42"/>
      <c r="F234" s="228" t="s">
        <v>2301</v>
      </c>
      <c r="G234" s="42"/>
      <c r="H234" s="42"/>
      <c r="I234" s="229"/>
      <c r="J234" s="42"/>
      <c r="K234" s="42"/>
      <c r="L234" s="46"/>
      <c r="M234" s="230"/>
      <c r="N234" s="231"/>
      <c r="O234" s="86"/>
      <c r="P234" s="86"/>
      <c r="Q234" s="86"/>
      <c r="R234" s="86"/>
      <c r="S234" s="86"/>
      <c r="T234" s="86"/>
      <c r="U234" s="87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205</v>
      </c>
      <c r="AU234" s="19" t="s">
        <v>81</v>
      </c>
    </row>
    <row r="235" s="2" customFormat="1" ht="24.15" customHeight="1">
      <c r="A235" s="40"/>
      <c r="B235" s="41"/>
      <c r="C235" s="214" t="s">
        <v>672</v>
      </c>
      <c r="D235" s="214" t="s">
        <v>198</v>
      </c>
      <c r="E235" s="215" t="s">
        <v>2302</v>
      </c>
      <c r="F235" s="216" t="s">
        <v>2303</v>
      </c>
      <c r="G235" s="217" t="s">
        <v>2179</v>
      </c>
      <c r="H235" s="218">
        <v>1</v>
      </c>
      <c r="I235" s="219"/>
      <c r="J235" s="220">
        <f>ROUND(I235*H235,2)</f>
        <v>0</v>
      </c>
      <c r="K235" s="216" t="s">
        <v>202</v>
      </c>
      <c r="L235" s="46"/>
      <c r="M235" s="221" t="s">
        <v>19</v>
      </c>
      <c r="N235" s="222" t="s">
        <v>43</v>
      </c>
      <c r="O235" s="86"/>
      <c r="P235" s="223">
        <f>O235*H235</f>
        <v>0</v>
      </c>
      <c r="Q235" s="223">
        <v>0.00014999999999999999</v>
      </c>
      <c r="R235" s="223">
        <f>Q235*H235</f>
        <v>0.00014999999999999999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266</v>
      </c>
      <c r="AT235" s="225" t="s">
        <v>198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266</v>
      </c>
      <c r="BM235" s="225" t="s">
        <v>2304</v>
      </c>
    </row>
    <row r="236" s="2" customFormat="1">
      <c r="A236" s="40"/>
      <c r="B236" s="41"/>
      <c r="C236" s="42"/>
      <c r="D236" s="227" t="s">
        <v>205</v>
      </c>
      <c r="E236" s="42"/>
      <c r="F236" s="228" t="s">
        <v>2305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6"/>
      <c r="U236" s="87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205</v>
      </c>
      <c r="AU236" s="19" t="s">
        <v>81</v>
      </c>
    </row>
    <row r="237" s="2" customFormat="1" ht="44.25" customHeight="1">
      <c r="A237" s="40"/>
      <c r="B237" s="41"/>
      <c r="C237" s="214" t="s">
        <v>677</v>
      </c>
      <c r="D237" s="214" t="s">
        <v>198</v>
      </c>
      <c r="E237" s="215" t="s">
        <v>2306</v>
      </c>
      <c r="F237" s="216" t="s">
        <v>2307</v>
      </c>
      <c r="G237" s="217" t="s">
        <v>1091</v>
      </c>
      <c r="H237" s="284"/>
      <c r="I237" s="219"/>
      <c r="J237" s="220">
        <f>ROUND(I237*H237,2)</f>
        <v>0</v>
      </c>
      <c r="K237" s="216" t="s">
        <v>202</v>
      </c>
      <c r="L237" s="46"/>
      <c r="M237" s="221" t="s">
        <v>19</v>
      </c>
      <c r="N237" s="222" t="s">
        <v>43</v>
      </c>
      <c r="O237" s="86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266</v>
      </c>
      <c r="AT237" s="225" t="s">
        <v>198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266</v>
      </c>
      <c r="BM237" s="225" t="s">
        <v>2308</v>
      </c>
    </row>
    <row r="238" s="2" customFormat="1">
      <c r="A238" s="40"/>
      <c r="B238" s="41"/>
      <c r="C238" s="42"/>
      <c r="D238" s="227" t="s">
        <v>205</v>
      </c>
      <c r="E238" s="42"/>
      <c r="F238" s="228" t="s">
        <v>2309</v>
      </c>
      <c r="G238" s="42"/>
      <c r="H238" s="42"/>
      <c r="I238" s="229"/>
      <c r="J238" s="42"/>
      <c r="K238" s="42"/>
      <c r="L238" s="46"/>
      <c r="M238" s="230"/>
      <c r="N238" s="231"/>
      <c r="O238" s="86"/>
      <c r="P238" s="86"/>
      <c r="Q238" s="86"/>
      <c r="R238" s="86"/>
      <c r="S238" s="86"/>
      <c r="T238" s="86"/>
      <c r="U238" s="87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205</v>
      </c>
      <c r="AU238" s="19" t="s">
        <v>81</v>
      </c>
    </row>
    <row r="239" s="12" customFormat="1" ht="22.8" customHeight="1">
      <c r="A239" s="12"/>
      <c r="B239" s="198"/>
      <c r="C239" s="199"/>
      <c r="D239" s="200" t="s">
        <v>71</v>
      </c>
      <c r="E239" s="212" t="s">
        <v>2310</v>
      </c>
      <c r="F239" s="212" t="s">
        <v>2311</v>
      </c>
      <c r="G239" s="199"/>
      <c r="H239" s="199"/>
      <c r="I239" s="202"/>
      <c r="J239" s="213">
        <f>BK239</f>
        <v>0</v>
      </c>
      <c r="K239" s="199"/>
      <c r="L239" s="204"/>
      <c r="M239" s="205"/>
      <c r="N239" s="206"/>
      <c r="O239" s="206"/>
      <c r="P239" s="207">
        <f>SUM(P240:P243)</f>
        <v>0</v>
      </c>
      <c r="Q239" s="206"/>
      <c r="R239" s="207">
        <f>SUM(R240:R243)</f>
        <v>0.016</v>
      </c>
      <c r="S239" s="206"/>
      <c r="T239" s="207">
        <f>SUM(T240:T243)</f>
        <v>0</v>
      </c>
      <c r="U239" s="208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09" t="s">
        <v>81</v>
      </c>
      <c r="AT239" s="210" t="s">
        <v>71</v>
      </c>
      <c r="AU239" s="210" t="s">
        <v>79</v>
      </c>
      <c r="AY239" s="209" t="s">
        <v>196</v>
      </c>
      <c r="BK239" s="211">
        <f>SUM(BK240:BK243)</f>
        <v>0</v>
      </c>
    </row>
    <row r="240" s="2" customFormat="1" ht="24.15" customHeight="1">
      <c r="A240" s="40"/>
      <c r="B240" s="41"/>
      <c r="C240" s="214" t="s">
        <v>683</v>
      </c>
      <c r="D240" s="214" t="s">
        <v>198</v>
      </c>
      <c r="E240" s="215" t="s">
        <v>2312</v>
      </c>
      <c r="F240" s="216" t="s">
        <v>2313</v>
      </c>
      <c r="G240" s="217" t="s">
        <v>222</v>
      </c>
      <c r="H240" s="218">
        <v>1</v>
      </c>
      <c r="I240" s="219"/>
      <c r="J240" s="220">
        <f>ROUND(I240*H240,2)</f>
        <v>0</v>
      </c>
      <c r="K240" s="216" t="s">
        <v>202</v>
      </c>
      <c r="L240" s="46"/>
      <c r="M240" s="221" t="s">
        <v>19</v>
      </c>
      <c r="N240" s="222" t="s">
        <v>43</v>
      </c>
      <c r="O240" s="86"/>
      <c r="P240" s="223">
        <f>O240*H240</f>
        <v>0</v>
      </c>
      <c r="Q240" s="223">
        <v>0.016</v>
      </c>
      <c r="R240" s="223">
        <f>Q240*H240</f>
        <v>0.016</v>
      </c>
      <c r="S240" s="223">
        <v>0</v>
      </c>
      <c r="T240" s="223">
        <f>S240*H240</f>
        <v>0</v>
      </c>
      <c r="U240" s="224" t="s">
        <v>19</v>
      </c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266</v>
      </c>
      <c r="AT240" s="225" t="s">
        <v>198</v>
      </c>
      <c r="AU240" s="225" t="s">
        <v>81</v>
      </c>
      <c r="AY240" s="19" t="s">
        <v>196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79</v>
      </c>
      <c r="BK240" s="226">
        <f>ROUND(I240*H240,2)</f>
        <v>0</v>
      </c>
      <c r="BL240" s="19" t="s">
        <v>266</v>
      </c>
      <c r="BM240" s="225" t="s">
        <v>2314</v>
      </c>
    </row>
    <row r="241" s="2" customFormat="1">
      <c r="A241" s="40"/>
      <c r="B241" s="41"/>
      <c r="C241" s="42"/>
      <c r="D241" s="227" t="s">
        <v>205</v>
      </c>
      <c r="E241" s="42"/>
      <c r="F241" s="228" t="s">
        <v>2315</v>
      </c>
      <c r="G241" s="42"/>
      <c r="H241" s="42"/>
      <c r="I241" s="229"/>
      <c r="J241" s="42"/>
      <c r="K241" s="42"/>
      <c r="L241" s="46"/>
      <c r="M241" s="230"/>
      <c r="N241" s="231"/>
      <c r="O241" s="86"/>
      <c r="P241" s="86"/>
      <c r="Q241" s="86"/>
      <c r="R241" s="86"/>
      <c r="S241" s="86"/>
      <c r="T241" s="86"/>
      <c r="U241" s="87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205</v>
      </c>
      <c r="AU241" s="19" t="s">
        <v>81</v>
      </c>
    </row>
    <row r="242" s="2" customFormat="1" ht="44.25" customHeight="1">
      <c r="A242" s="40"/>
      <c r="B242" s="41"/>
      <c r="C242" s="214" t="s">
        <v>688</v>
      </c>
      <c r="D242" s="214" t="s">
        <v>198</v>
      </c>
      <c r="E242" s="215" t="s">
        <v>2316</v>
      </c>
      <c r="F242" s="216" t="s">
        <v>2317</v>
      </c>
      <c r="G242" s="217" t="s">
        <v>1091</v>
      </c>
      <c r="H242" s="284"/>
      <c r="I242" s="219"/>
      <c r="J242" s="220">
        <f>ROUND(I242*H242,2)</f>
        <v>0</v>
      </c>
      <c r="K242" s="216" t="s">
        <v>202</v>
      </c>
      <c r="L242" s="46"/>
      <c r="M242" s="221" t="s">
        <v>19</v>
      </c>
      <c r="N242" s="222" t="s">
        <v>43</v>
      </c>
      <c r="O242" s="86"/>
      <c r="P242" s="223">
        <f>O242*H242</f>
        <v>0</v>
      </c>
      <c r="Q242" s="223">
        <v>0</v>
      </c>
      <c r="R242" s="223">
        <f>Q242*H242</f>
        <v>0</v>
      </c>
      <c r="S242" s="223">
        <v>0</v>
      </c>
      <c r="T242" s="223">
        <f>S242*H242</f>
        <v>0</v>
      </c>
      <c r="U242" s="224" t="s">
        <v>19</v>
      </c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266</v>
      </c>
      <c r="AT242" s="225" t="s">
        <v>198</v>
      </c>
      <c r="AU242" s="225" t="s">
        <v>81</v>
      </c>
      <c r="AY242" s="19" t="s">
        <v>196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79</v>
      </c>
      <c r="BK242" s="226">
        <f>ROUND(I242*H242,2)</f>
        <v>0</v>
      </c>
      <c r="BL242" s="19" t="s">
        <v>266</v>
      </c>
      <c r="BM242" s="225" t="s">
        <v>2318</v>
      </c>
    </row>
    <row r="243" s="2" customFormat="1">
      <c r="A243" s="40"/>
      <c r="B243" s="41"/>
      <c r="C243" s="42"/>
      <c r="D243" s="227" t="s">
        <v>205</v>
      </c>
      <c r="E243" s="42"/>
      <c r="F243" s="228" t="s">
        <v>2319</v>
      </c>
      <c r="G243" s="42"/>
      <c r="H243" s="42"/>
      <c r="I243" s="229"/>
      <c r="J243" s="42"/>
      <c r="K243" s="42"/>
      <c r="L243" s="46"/>
      <c r="M243" s="230"/>
      <c r="N243" s="231"/>
      <c r="O243" s="86"/>
      <c r="P243" s="86"/>
      <c r="Q243" s="86"/>
      <c r="R243" s="86"/>
      <c r="S243" s="86"/>
      <c r="T243" s="86"/>
      <c r="U243" s="87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205</v>
      </c>
      <c r="AU243" s="19" t="s">
        <v>81</v>
      </c>
    </row>
    <row r="244" s="12" customFormat="1" ht="22.8" customHeight="1">
      <c r="A244" s="12"/>
      <c r="B244" s="198"/>
      <c r="C244" s="199"/>
      <c r="D244" s="200" t="s">
        <v>71</v>
      </c>
      <c r="E244" s="212" t="s">
        <v>2320</v>
      </c>
      <c r="F244" s="212" t="s">
        <v>2321</v>
      </c>
      <c r="G244" s="199"/>
      <c r="H244" s="199"/>
      <c r="I244" s="202"/>
      <c r="J244" s="213">
        <f>BK244</f>
        <v>0</v>
      </c>
      <c r="K244" s="199"/>
      <c r="L244" s="204"/>
      <c r="M244" s="205"/>
      <c r="N244" s="206"/>
      <c r="O244" s="206"/>
      <c r="P244" s="207">
        <f>SUM(P245:P263)</f>
        <v>0</v>
      </c>
      <c r="Q244" s="206"/>
      <c r="R244" s="207">
        <f>SUM(R245:R263)</f>
        <v>0.01686</v>
      </c>
      <c r="S244" s="206"/>
      <c r="T244" s="207">
        <f>SUM(T245:T263)</f>
        <v>0</v>
      </c>
      <c r="U244" s="208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09" t="s">
        <v>81</v>
      </c>
      <c r="AT244" s="210" t="s">
        <v>71</v>
      </c>
      <c r="AU244" s="210" t="s">
        <v>79</v>
      </c>
      <c r="AY244" s="209" t="s">
        <v>196</v>
      </c>
      <c r="BK244" s="211">
        <f>SUM(BK245:BK263)</f>
        <v>0</v>
      </c>
    </row>
    <row r="245" s="2" customFormat="1" ht="24.15" customHeight="1">
      <c r="A245" s="40"/>
      <c r="B245" s="41"/>
      <c r="C245" s="214" t="s">
        <v>693</v>
      </c>
      <c r="D245" s="214" t="s">
        <v>198</v>
      </c>
      <c r="E245" s="215" t="s">
        <v>2322</v>
      </c>
      <c r="F245" s="216" t="s">
        <v>2323</v>
      </c>
      <c r="G245" s="217" t="s">
        <v>222</v>
      </c>
      <c r="H245" s="218">
        <v>1</v>
      </c>
      <c r="I245" s="219"/>
      <c r="J245" s="220">
        <f>ROUND(I245*H245,2)</f>
        <v>0</v>
      </c>
      <c r="K245" s="216" t="s">
        <v>202</v>
      </c>
      <c r="L245" s="46"/>
      <c r="M245" s="221" t="s">
        <v>19</v>
      </c>
      <c r="N245" s="222" t="s">
        <v>43</v>
      </c>
      <c r="O245" s="86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3">
        <f>S245*H245</f>
        <v>0</v>
      </c>
      <c r="U245" s="224" t="s">
        <v>19</v>
      </c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266</v>
      </c>
      <c r="AT245" s="225" t="s">
        <v>198</v>
      </c>
      <c r="AU245" s="225" t="s">
        <v>81</v>
      </c>
      <c r="AY245" s="19" t="s">
        <v>196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79</v>
      </c>
      <c r="BK245" s="226">
        <f>ROUND(I245*H245,2)</f>
        <v>0</v>
      </c>
      <c r="BL245" s="19" t="s">
        <v>266</v>
      </c>
      <c r="BM245" s="225" t="s">
        <v>2324</v>
      </c>
    </row>
    <row r="246" s="2" customFormat="1">
      <c r="A246" s="40"/>
      <c r="B246" s="41"/>
      <c r="C246" s="42"/>
      <c r="D246" s="227" t="s">
        <v>205</v>
      </c>
      <c r="E246" s="42"/>
      <c r="F246" s="228" t="s">
        <v>2325</v>
      </c>
      <c r="G246" s="42"/>
      <c r="H246" s="42"/>
      <c r="I246" s="229"/>
      <c r="J246" s="42"/>
      <c r="K246" s="42"/>
      <c r="L246" s="46"/>
      <c r="M246" s="230"/>
      <c r="N246" s="231"/>
      <c r="O246" s="86"/>
      <c r="P246" s="86"/>
      <c r="Q246" s="86"/>
      <c r="R246" s="86"/>
      <c r="S246" s="86"/>
      <c r="T246" s="86"/>
      <c r="U246" s="87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205</v>
      </c>
      <c r="AU246" s="19" t="s">
        <v>81</v>
      </c>
    </row>
    <row r="247" s="2" customFormat="1" ht="24.15" customHeight="1">
      <c r="A247" s="40"/>
      <c r="B247" s="41"/>
      <c r="C247" s="244" t="s">
        <v>698</v>
      </c>
      <c r="D247" s="244" t="s">
        <v>214</v>
      </c>
      <c r="E247" s="245" t="s">
        <v>2326</v>
      </c>
      <c r="F247" s="246" t="s">
        <v>2327</v>
      </c>
      <c r="G247" s="247" t="s">
        <v>222</v>
      </c>
      <c r="H247" s="248">
        <v>1</v>
      </c>
      <c r="I247" s="249"/>
      <c r="J247" s="250">
        <f>ROUND(I247*H247,2)</f>
        <v>0</v>
      </c>
      <c r="K247" s="246" t="s">
        <v>202</v>
      </c>
      <c r="L247" s="251"/>
      <c r="M247" s="252" t="s">
        <v>19</v>
      </c>
      <c r="N247" s="253" t="s">
        <v>43</v>
      </c>
      <c r="O247" s="86"/>
      <c r="P247" s="223">
        <f>O247*H247</f>
        <v>0</v>
      </c>
      <c r="Q247" s="223">
        <v>0.00059999999999999995</v>
      </c>
      <c r="R247" s="223">
        <f>Q247*H247</f>
        <v>0.00059999999999999995</v>
      </c>
      <c r="S247" s="223">
        <v>0</v>
      </c>
      <c r="T247" s="223">
        <f>S247*H247</f>
        <v>0</v>
      </c>
      <c r="U247" s="224" t="s">
        <v>19</v>
      </c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278</v>
      </c>
      <c r="AT247" s="225" t="s">
        <v>214</v>
      </c>
      <c r="AU247" s="225" t="s">
        <v>81</v>
      </c>
      <c r="AY247" s="19" t="s">
        <v>196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79</v>
      </c>
      <c r="BK247" s="226">
        <f>ROUND(I247*H247,2)</f>
        <v>0</v>
      </c>
      <c r="BL247" s="19" t="s">
        <v>266</v>
      </c>
      <c r="BM247" s="225" t="s">
        <v>2328</v>
      </c>
    </row>
    <row r="248" s="2" customFormat="1" ht="33" customHeight="1">
      <c r="A248" s="40"/>
      <c r="B248" s="41"/>
      <c r="C248" s="214" t="s">
        <v>703</v>
      </c>
      <c r="D248" s="214" t="s">
        <v>198</v>
      </c>
      <c r="E248" s="215" t="s">
        <v>2329</v>
      </c>
      <c r="F248" s="216" t="s">
        <v>2330</v>
      </c>
      <c r="G248" s="217" t="s">
        <v>222</v>
      </c>
      <c r="H248" s="218">
        <v>1</v>
      </c>
      <c r="I248" s="219"/>
      <c r="J248" s="220">
        <f>ROUND(I248*H248,2)</f>
        <v>0</v>
      </c>
      <c r="K248" s="216" t="s">
        <v>202</v>
      </c>
      <c r="L248" s="46"/>
      <c r="M248" s="221" t="s">
        <v>19</v>
      </c>
      <c r="N248" s="222" t="s">
        <v>43</v>
      </c>
      <c r="O248" s="86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3">
        <f>S248*H248</f>
        <v>0</v>
      </c>
      <c r="U248" s="224" t="s">
        <v>19</v>
      </c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266</v>
      </c>
      <c r="AT248" s="225" t="s">
        <v>198</v>
      </c>
      <c r="AU248" s="225" t="s">
        <v>81</v>
      </c>
      <c r="AY248" s="19" t="s">
        <v>196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79</v>
      </c>
      <c r="BK248" s="226">
        <f>ROUND(I248*H248,2)</f>
        <v>0</v>
      </c>
      <c r="BL248" s="19" t="s">
        <v>266</v>
      </c>
      <c r="BM248" s="225" t="s">
        <v>2331</v>
      </c>
    </row>
    <row r="249" s="2" customFormat="1">
      <c r="A249" s="40"/>
      <c r="B249" s="41"/>
      <c r="C249" s="42"/>
      <c r="D249" s="227" t="s">
        <v>205</v>
      </c>
      <c r="E249" s="42"/>
      <c r="F249" s="228" t="s">
        <v>2332</v>
      </c>
      <c r="G249" s="42"/>
      <c r="H249" s="42"/>
      <c r="I249" s="229"/>
      <c r="J249" s="42"/>
      <c r="K249" s="42"/>
      <c r="L249" s="46"/>
      <c r="M249" s="230"/>
      <c r="N249" s="231"/>
      <c r="O249" s="86"/>
      <c r="P249" s="86"/>
      <c r="Q249" s="86"/>
      <c r="R249" s="86"/>
      <c r="S249" s="86"/>
      <c r="T249" s="86"/>
      <c r="U249" s="87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205</v>
      </c>
      <c r="AU249" s="19" t="s">
        <v>81</v>
      </c>
    </row>
    <row r="250" s="2" customFormat="1" ht="24.15" customHeight="1">
      <c r="A250" s="40"/>
      <c r="B250" s="41"/>
      <c r="C250" s="244" t="s">
        <v>712</v>
      </c>
      <c r="D250" s="244" t="s">
        <v>214</v>
      </c>
      <c r="E250" s="245" t="s">
        <v>2333</v>
      </c>
      <c r="F250" s="246" t="s">
        <v>2334</v>
      </c>
      <c r="G250" s="247" t="s">
        <v>222</v>
      </c>
      <c r="H250" s="248">
        <v>1</v>
      </c>
      <c r="I250" s="249"/>
      <c r="J250" s="250">
        <f>ROUND(I250*H250,2)</f>
        <v>0</v>
      </c>
      <c r="K250" s="246" t="s">
        <v>202</v>
      </c>
      <c r="L250" s="251"/>
      <c r="M250" s="252" t="s">
        <v>19</v>
      </c>
      <c r="N250" s="253" t="s">
        <v>43</v>
      </c>
      <c r="O250" s="86"/>
      <c r="P250" s="223">
        <f>O250*H250</f>
        <v>0</v>
      </c>
      <c r="Q250" s="223">
        <v>0.00020000000000000001</v>
      </c>
      <c r="R250" s="223">
        <f>Q250*H250</f>
        <v>0.00020000000000000001</v>
      </c>
      <c r="S250" s="223">
        <v>0</v>
      </c>
      <c r="T250" s="223">
        <f>S250*H250</f>
        <v>0</v>
      </c>
      <c r="U250" s="224" t="s">
        <v>19</v>
      </c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278</v>
      </c>
      <c r="AT250" s="225" t="s">
        <v>214</v>
      </c>
      <c r="AU250" s="225" t="s">
        <v>81</v>
      </c>
      <c r="AY250" s="19" t="s">
        <v>196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79</v>
      </c>
      <c r="BK250" s="226">
        <f>ROUND(I250*H250,2)</f>
        <v>0</v>
      </c>
      <c r="BL250" s="19" t="s">
        <v>266</v>
      </c>
      <c r="BM250" s="225" t="s">
        <v>2335</v>
      </c>
    </row>
    <row r="251" s="2" customFormat="1" ht="37.8" customHeight="1">
      <c r="A251" s="40"/>
      <c r="B251" s="41"/>
      <c r="C251" s="214" t="s">
        <v>718</v>
      </c>
      <c r="D251" s="214" t="s">
        <v>198</v>
      </c>
      <c r="E251" s="215" t="s">
        <v>2336</v>
      </c>
      <c r="F251" s="216" t="s">
        <v>2337</v>
      </c>
      <c r="G251" s="217" t="s">
        <v>222</v>
      </c>
      <c r="H251" s="218">
        <v>1</v>
      </c>
      <c r="I251" s="219"/>
      <c r="J251" s="220">
        <f>ROUND(I251*H251,2)</f>
        <v>0</v>
      </c>
      <c r="K251" s="216" t="s">
        <v>202</v>
      </c>
      <c r="L251" s="46"/>
      <c r="M251" s="221" t="s">
        <v>19</v>
      </c>
      <c r="N251" s="222" t="s">
        <v>43</v>
      </c>
      <c r="O251" s="86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3">
        <f>S251*H251</f>
        <v>0</v>
      </c>
      <c r="U251" s="224" t="s">
        <v>19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266</v>
      </c>
      <c r="AT251" s="225" t="s">
        <v>198</v>
      </c>
      <c r="AU251" s="225" t="s">
        <v>81</v>
      </c>
      <c r="AY251" s="19" t="s">
        <v>196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79</v>
      </c>
      <c r="BK251" s="226">
        <f>ROUND(I251*H251,2)</f>
        <v>0</v>
      </c>
      <c r="BL251" s="19" t="s">
        <v>266</v>
      </c>
      <c r="BM251" s="225" t="s">
        <v>2338</v>
      </c>
    </row>
    <row r="252" s="2" customFormat="1">
      <c r="A252" s="40"/>
      <c r="B252" s="41"/>
      <c r="C252" s="42"/>
      <c r="D252" s="227" t="s">
        <v>205</v>
      </c>
      <c r="E252" s="42"/>
      <c r="F252" s="228" t="s">
        <v>2339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6"/>
      <c r="U252" s="87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205</v>
      </c>
      <c r="AU252" s="19" t="s">
        <v>81</v>
      </c>
    </row>
    <row r="253" s="2" customFormat="1" ht="24.15" customHeight="1">
      <c r="A253" s="40"/>
      <c r="B253" s="41"/>
      <c r="C253" s="244" t="s">
        <v>735</v>
      </c>
      <c r="D253" s="244" t="s">
        <v>214</v>
      </c>
      <c r="E253" s="245" t="s">
        <v>2340</v>
      </c>
      <c r="F253" s="246" t="s">
        <v>2341</v>
      </c>
      <c r="G253" s="247" t="s">
        <v>222</v>
      </c>
      <c r="H253" s="248">
        <v>1</v>
      </c>
      <c r="I253" s="249"/>
      <c r="J253" s="250">
        <f>ROUND(I253*H253,2)</f>
        <v>0</v>
      </c>
      <c r="K253" s="246" t="s">
        <v>202</v>
      </c>
      <c r="L253" s="251"/>
      <c r="M253" s="252" t="s">
        <v>19</v>
      </c>
      <c r="N253" s="253" t="s">
        <v>43</v>
      </c>
      <c r="O253" s="86"/>
      <c r="P253" s="223">
        <f>O253*H253</f>
        <v>0</v>
      </c>
      <c r="Q253" s="223">
        <v>0.0011000000000000001</v>
      </c>
      <c r="R253" s="223">
        <f>Q253*H253</f>
        <v>0.0011000000000000001</v>
      </c>
      <c r="S253" s="223">
        <v>0</v>
      </c>
      <c r="T253" s="223">
        <f>S253*H253</f>
        <v>0</v>
      </c>
      <c r="U253" s="224" t="s">
        <v>19</v>
      </c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5" t="s">
        <v>278</v>
      </c>
      <c r="AT253" s="225" t="s">
        <v>214</v>
      </c>
      <c r="AU253" s="225" t="s">
        <v>81</v>
      </c>
      <c r="AY253" s="19" t="s">
        <v>196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9" t="s">
        <v>79</v>
      </c>
      <c r="BK253" s="226">
        <f>ROUND(I253*H253,2)</f>
        <v>0</v>
      </c>
      <c r="BL253" s="19" t="s">
        <v>266</v>
      </c>
      <c r="BM253" s="225" t="s">
        <v>2342</v>
      </c>
    </row>
    <row r="254" s="2" customFormat="1" ht="37.8" customHeight="1">
      <c r="A254" s="40"/>
      <c r="B254" s="41"/>
      <c r="C254" s="214" t="s">
        <v>752</v>
      </c>
      <c r="D254" s="214" t="s">
        <v>198</v>
      </c>
      <c r="E254" s="215" t="s">
        <v>2343</v>
      </c>
      <c r="F254" s="216" t="s">
        <v>2344</v>
      </c>
      <c r="G254" s="217" t="s">
        <v>209</v>
      </c>
      <c r="H254" s="218">
        <v>2</v>
      </c>
      <c r="I254" s="219"/>
      <c r="J254" s="220">
        <f>ROUND(I254*H254,2)</f>
        <v>0</v>
      </c>
      <c r="K254" s="216" t="s">
        <v>202</v>
      </c>
      <c r="L254" s="46"/>
      <c r="M254" s="221" t="s">
        <v>19</v>
      </c>
      <c r="N254" s="222" t="s">
        <v>43</v>
      </c>
      <c r="O254" s="86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3">
        <f>S254*H254</f>
        <v>0</v>
      </c>
      <c r="U254" s="224" t="s">
        <v>19</v>
      </c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266</v>
      </c>
      <c r="AT254" s="225" t="s">
        <v>198</v>
      </c>
      <c r="AU254" s="225" t="s">
        <v>81</v>
      </c>
      <c r="AY254" s="19" t="s">
        <v>196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79</v>
      </c>
      <c r="BK254" s="226">
        <f>ROUND(I254*H254,2)</f>
        <v>0</v>
      </c>
      <c r="BL254" s="19" t="s">
        <v>266</v>
      </c>
      <c r="BM254" s="225" t="s">
        <v>2345</v>
      </c>
    </row>
    <row r="255" s="2" customFormat="1">
      <c r="A255" s="40"/>
      <c r="B255" s="41"/>
      <c r="C255" s="42"/>
      <c r="D255" s="227" t="s">
        <v>205</v>
      </c>
      <c r="E255" s="42"/>
      <c r="F255" s="228" t="s">
        <v>2346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6"/>
      <c r="U255" s="87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205</v>
      </c>
      <c r="AU255" s="19" t="s">
        <v>81</v>
      </c>
    </row>
    <row r="256" s="2" customFormat="1" ht="33" customHeight="1">
      <c r="A256" s="40"/>
      <c r="B256" s="41"/>
      <c r="C256" s="244" t="s">
        <v>754</v>
      </c>
      <c r="D256" s="244" t="s">
        <v>214</v>
      </c>
      <c r="E256" s="245" t="s">
        <v>2347</v>
      </c>
      <c r="F256" s="246" t="s">
        <v>2348</v>
      </c>
      <c r="G256" s="247" t="s">
        <v>209</v>
      </c>
      <c r="H256" s="248">
        <v>2.3999999999999999</v>
      </c>
      <c r="I256" s="249"/>
      <c r="J256" s="250">
        <f>ROUND(I256*H256,2)</f>
        <v>0</v>
      </c>
      <c r="K256" s="246" t="s">
        <v>202</v>
      </c>
      <c r="L256" s="251"/>
      <c r="M256" s="252" t="s">
        <v>19</v>
      </c>
      <c r="N256" s="253" t="s">
        <v>43</v>
      </c>
      <c r="O256" s="86"/>
      <c r="P256" s="223">
        <f>O256*H256</f>
        <v>0</v>
      </c>
      <c r="Q256" s="223">
        <v>0.0054000000000000003</v>
      </c>
      <c r="R256" s="223">
        <f>Q256*H256</f>
        <v>0.012960000000000001</v>
      </c>
      <c r="S256" s="223">
        <v>0</v>
      </c>
      <c r="T256" s="223">
        <f>S256*H256</f>
        <v>0</v>
      </c>
      <c r="U256" s="224" t="s">
        <v>19</v>
      </c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278</v>
      </c>
      <c r="AT256" s="225" t="s">
        <v>214</v>
      </c>
      <c r="AU256" s="225" t="s">
        <v>81</v>
      </c>
      <c r="AY256" s="19" t="s">
        <v>196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79</v>
      </c>
      <c r="BK256" s="226">
        <f>ROUND(I256*H256,2)</f>
        <v>0</v>
      </c>
      <c r="BL256" s="19" t="s">
        <v>266</v>
      </c>
      <c r="BM256" s="225" t="s">
        <v>2349</v>
      </c>
    </row>
    <row r="257" s="13" customFormat="1">
      <c r="A257" s="13"/>
      <c r="B257" s="232"/>
      <c r="C257" s="233"/>
      <c r="D257" s="234" t="s">
        <v>212</v>
      </c>
      <c r="E257" s="235" t="s">
        <v>19</v>
      </c>
      <c r="F257" s="236" t="s">
        <v>2350</v>
      </c>
      <c r="G257" s="233"/>
      <c r="H257" s="237">
        <v>2.3999999999999999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1"/>
      <c r="U257" s="242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212</v>
      </c>
      <c r="AU257" s="243" t="s">
        <v>81</v>
      </c>
      <c r="AV257" s="13" t="s">
        <v>81</v>
      </c>
      <c r="AW257" s="13" t="s">
        <v>33</v>
      </c>
      <c r="AX257" s="13" t="s">
        <v>79</v>
      </c>
      <c r="AY257" s="243" t="s">
        <v>196</v>
      </c>
    </row>
    <row r="258" s="2" customFormat="1" ht="44.25" customHeight="1">
      <c r="A258" s="40"/>
      <c r="B258" s="41"/>
      <c r="C258" s="214" t="s">
        <v>759</v>
      </c>
      <c r="D258" s="214" t="s">
        <v>198</v>
      </c>
      <c r="E258" s="215" t="s">
        <v>2351</v>
      </c>
      <c r="F258" s="216" t="s">
        <v>2352</v>
      </c>
      <c r="G258" s="217" t="s">
        <v>209</v>
      </c>
      <c r="H258" s="218">
        <v>2</v>
      </c>
      <c r="I258" s="219"/>
      <c r="J258" s="220">
        <f>ROUND(I258*H258,2)</f>
        <v>0</v>
      </c>
      <c r="K258" s="216" t="s">
        <v>202</v>
      </c>
      <c r="L258" s="46"/>
      <c r="M258" s="221" t="s">
        <v>19</v>
      </c>
      <c r="N258" s="222" t="s">
        <v>43</v>
      </c>
      <c r="O258" s="86"/>
      <c r="P258" s="223">
        <f>O258*H258</f>
        <v>0</v>
      </c>
      <c r="Q258" s="223">
        <v>0.001</v>
      </c>
      <c r="R258" s="223">
        <f>Q258*H258</f>
        <v>0.002</v>
      </c>
      <c r="S258" s="223">
        <v>0</v>
      </c>
      <c r="T258" s="223">
        <f>S258*H258</f>
        <v>0</v>
      </c>
      <c r="U258" s="224" t="s">
        <v>19</v>
      </c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5" t="s">
        <v>266</v>
      </c>
      <c r="AT258" s="225" t="s">
        <v>198</v>
      </c>
      <c r="AU258" s="225" t="s">
        <v>81</v>
      </c>
      <c r="AY258" s="19" t="s">
        <v>196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9" t="s">
        <v>79</v>
      </c>
      <c r="BK258" s="226">
        <f>ROUND(I258*H258,2)</f>
        <v>0</v>
      </c>
      <c r="BL258" s="19" t="s">
        <v>266</v>
      </c>
      <c r="BM258" s="225" t="s">
        <v>2353</v>
      </c>
    </row>
    <row r="259" s="2" customFormat="1">
      <c r="A259" s="40"/>
      <c r="B259" s="41"/>
      <c r="C259" s="42"/>
      <c r="D259" s="227" t="s">
        <v>205</v>
      </c>
      <c r="E259" s="42"/>
      <c r="F259" s="228" t="s">
        <v>2354</v>
      </c>
      <c r="G259" s="42"/>
      <c r="H259" s="42"/>
      <c r="I259" s="229"/>
      <c r="J259" s="42"/>
      <c r="K259" s="42"/>
      <c r="L259" s="46"/>
      <c r="M259" s="230"/>
      <c r="N259" s="231"/>
      <c r="O259" s="86"/>
      <c r="P259" s="86"/>
      <c r="Q259" s="86"/>
      <c r="R259" s="86"/>
      <c r="S259" s="86"/>
      <c r="T259" s="86"/>
      <c r="U259" s="87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205</v>
      </c>
      <c r="AU259" s="19" t="s">
        <v>81</v>
      </c>
    </row>
    <row r="260" s="2" customFormat="1" ht="24.15" customHeight="1">
      <c r="A260" s="40"/>
      <c r="B260" s="41"/>
      <c r="C260" s="214" t="s">
        <v>763</v>
      </c>
      <c r="D260" s="214" t="s">
        <v>198</v>
      </c>
      <c r="E260" s="215" t="s">
        <v>2355</v>
      </c>
      <c r="F260" s="216" t="s">
        <v>2356</v>
      </c>
      <c r="G260" s="217" t="s">
        <v>222</v>
      </c>
      <c r="H260" s="218">
        <v>1</v>
      </c>
      <c r="I260" s="219"/>
      <c r="J260" s="220">
        <f>ROUND(I260*H260,2)</f>
        <v>0</v>
      </c>
      <c r="K260" s="216" t="s">
        <v>202</v>
      </c>
      <c r="L260" s="46"/>
      <c r="M260" s="221" t="s">
        <v>19</v>
      </c>
      <c r="N260" s="222" t="s">
        <v>43</v>
      </c>
      <c r="O260" s="86"/>
      <c r="P260" s="223">
        <f>O260*H260</f>
        <v>0</v>
      </c>
      <c r="Q260" s="223">
        <v>0</v>
      </c>
      <c r="R260" s="223">
        <f>Q260*H260</f>
        <v>0</v>
      </c>
      <c r="S260" s="223">
        <v>0</v>
      </c>
      <c r="T260" s="223">
        <f>S260*H260</f>
        <v>0</v>
      </c>
      <c r="U260" s="224" t="s">
        <v>19</v>
      </c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266</v>
      </c>
      <c r="AT260" s="225" t="s">
        <v>198</v>
      </c>
      <c r="AU260" s="225" t="s">
        <v>81</v>
      </c>
      <c r="AY260" s="19" t="s">
        <v>196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79</v>
      </c>
      <c r="BK260" s="226">
        <f>ROUND(I260*H260,2)</f>
        <v>0</v>
      </c>
      <c r="BL260" s="19" t="s">
        <v>266</v>
      </c>
      <c r="BM260" s="225" t="s">
        <v>2357</v>
      </c>
    </row>
    <row r="261" s="2" customFormat="1">
      <c r="A261" s="40"/>
      <c r="B261" s="41"/>
      <c r="C261" s="42"/>
      <c r="D261" s="227" t="s">
        <v>205</v>
      </c>
      <c r="E261" s="42"/>
      <c r="F261" s="228" t="s">
        <v>2358</v>
      </c>
      <c r="G261" s="42"/>
      <c r="H261" s="42"/>
      <c r="I261" s="229"/>
      <c r="J261" s="42"/>
      <c r="K261" s="42"/>
      <c r="L261" s="46"/>
      <c r="M261" s="230"/>
      <c r="N261" s="231"/>
      <c r="O261" s="86"/>
      <c r="P261" s="86"/>
      <c r="Q261" s="86"/>
      <c r="R261" s="86"/>
      <c r="S261" s="86"/>
      <c r="T261" s="86"/>
      <c r="U261" s="87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205</v>
      </c>
      <c r="AU261" s="19" t="s">
        <v>81</v>
      </c>
    </row>
    <row r="262" s="2" customFormat="1" ht="44.25" customHeight="1">
      <c r="A262" s="40"/>
      <c r="B262" s="41"/>
      <c r="C262" s="214" t="s">
        <v>767</v>
      </c>
      <c r="D262" s="214" t="s">
        <v>198</v>
      </c>
      <c r="E262" s="215" t="s">
        <v>2359</v>
      </c>
      <c r="F262" s="216" t="s">
        <v>2360</v>
      </c>
      <c r="G262" s="217" t="s">
        <v>1091</v>
      </c>
      <c r="H262" s="284"/>
      <c r="I262" s="219"/>
      <c r="J262" s="220">
        <f>ROUND(I262*H262,2)</f>
        <v>0</v>
      </c>
      <c r="K262" s="216" t="s">
        <v>202</v>
      </c>
      <c r="L262" s="46"/>
      <c r="M262" s="221" t="s">
        <v>19</v>
      </c>
      <c r="N262" s="222" t="s">
        <v>43</v>
      </c>
      <c r="O262" s="86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3">
        <f>S262*H262</f>
        <v>0</v>
      </c>
      <c r="U262" s="224" t="s">
        <v>19</v>
      </c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266</v>
      </c>
      <c r="AT262" s="225" t="s">
        <v>198</v>
      </c>
      <c r="AU262" s="225" t="s">
        <v>81</v>
      </c>
      <c r="AY262" s="19" t="s">
        <v>196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79</v>
      </c>
      <c r="BK262" s="226">
        <f>ROUND(I262*H262,2)</f>
        <v>0</v>
      </c>
      <c r="BL262" s="19" t="s">
        <v>266</v>
      </c>
      <c r="BM262" s="225" t="s">
        <v>2361</v>
      </c>
    </row>
    <row r="263" s="2" customFormat="1">
      <c r="A263" s="40"/>
      <c r="B263" s="41"/>
      <c r="C263" s="42"/>
      <c r="D263" s="227" t="s">
        <v>205</v>
      </c>
      <c r="E263" s="42"/>
      <c r="F263" s="228" t="s">
        <v>2362</v>
      </c>
      <c r="G263" s="42"/>
      <c r="H263" s="42"/>
      <c r="I263" s="229"/>
      <c r="J263" s="42"/>
      <c r="K263" s="42"/>
      <c r="L263" s="46"/>
      <c r="M263" s="285"/>
      <c r="N263" s="286"/>
      <c r="O263" s="281"/>
      <c r="P263" s="281"/>
      <c r="Q263" s="281"/>
      <c r="R263" s="281"/>
      <c r="S263" s="281"/>
      <c r="T263" s="281"/>
      <c r="U263" s="287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205</v>
      </c>
      <c r="AU263" s="19" t="s">
        <v>81</v>
      </c>
    </row>
    <row r="264" s="2" customFormat="1" ht="6.96" customHeight="1">
      <c r="A264" s="40"/>
      <c r="B264" s="61"/>
      <c r="C264" s="62"/>
      <c r="D264" s="62"/>
      <c r="E264" s="62"/>
      <c r="F264" s="62"/>
      <c r="G264" s="62"/>
      <c r="H264" s="62"/>
      <c r="I264" s="62"/>
      <c r="J264" s="62"/>
      <c r="K264" s="62"/>
      <c r="L264" s="46"/>
      <c r="M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</sheetData>
  <sheetProtection sheet="1" autoFilter="0" formatColumns="0" formatRows="0" objects="1" scenarios="1" spinCount="100000" saltValue="0Ncd0qpgjBctQIZnHZY6Q7r30b0QO/HM+vqIg2x6WPAyzOjndw2JcdwN5owSPrp+6sJNn9+5qGE7zezlAtzneg==" hashValue="bbGChKSUBdYSiGCvq/8Nrw1dO7ERzM9NCN34y+sHr31oEeIM/x2ia/9vSHwtwRYZU8/zB+j1lszrPqfsZSkoyg==" algorithmName="SHA-512" password="CC35"/>
  <autoFilter ref="C94:K2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5_02/132312131"/>
    <hyperlink ref="F102" r:id="rId2" display="https://podminky.urs.cz/item/CS_URS_2025_02/162211211"/>
    <hyperlink ref="F105" r:id="rId3" display="https://podminky.urs.cz/item/CS_URS_2025_02/162211219"/>
    <hyperlink ref="F108" r:id="rId4" display="https://podminky.urs.cz/item/CS_URS_2025_02/162751137"/>
    <hyperlink ref="F111" r:id="rId5" display="https://podminky.urs.cz/item/CS_URS_2025_02/167111102"/>
    <hyperlink ref="F114" r:id="rId6" display="https://podminky.urs.cz/item/CS_URS_2025_02/171201231"/>
    <hyperlink ref="F117" r:id="rId7" display="https://podminky.urs.cz/item/CS_URS_2025_02/175111101"/>
    <hyperlink ref="F123" r:id="rId8" display="https://podminky.urs.cz/item/CS_URS_2025_02/998011010"/>
    <hyperlink ref="F127" r:id="rId9" display="https://podminky.urs.cz/item/CS_URS_2025_02/721173315"/>
    <hyperlink ref="F129" r:id="rId10" display="https://podminky.urs.cz/item/CS_URS_2025_02/721173317"/>
    <hyperlink ref="F131" r:id="rId11" display="https://podminky.urs.cz/item/CS_URS_2025_02/721173401"/>
    <hyperlink ref="F133" r:id="rId12" display="https://podminky.urs.cz/item/CS_URS_2025_02/721173402"/>
    <hyperlink ref="F135" r:id="rId13" display="https://podminky.urs.cz/item/CS_URS_2025_02/721174042"/>
    <hyperlink ref="F137" r:id="rId14" display="https://podminky.urs.cz/item/CS_URS_2025_02/721174043"/>
    <hyperlink ref="F139" r:id="rId15" display="https://podminky.urs.cz/item/CS_URS_2025_02/721174045"/>
    <hyperlink ref="F141" r:id="rId16" display="https://podminky.urs.cz/item/CS_URS_2025_02/721174054"/>
    <hyperlink ref="F143" r:id="rId17" display="https://podminky.urs.cz/item/CS_URS_2025_02/721194104"/>
    <hyperlink ref="F145" r:id="rId18" display="https://podminky.urs.cz/item/CS_URS_2025_02/721194105"/>
    <hyperlink ref="F147" r:id="rId19" display="https://podminky.urs.cz/item/CS_URS_2025_02/721194109"/>
    <hyperlink ref="F149" r:id="rId20" display="https://podminky.urs.cz/item/CS_URS_2025_02/721212123"/>
    <hyperlink ref="F151" r:id="rId21" display="https://podminky.urs.cz/item/CS_URS_2025_02/721233141"/>
    <hyperlink ref="F153" r:id="rId22" display="https://podminky.urs.cz/item/CS_URS_2025_02/721274126"/>
    <hyperlink ref="F155" r:id="rId23" display="https://podminky.urs.cz/item/CS_URS_2025_02/721290111"/>
    <hyperlink ref="F158" r:id="rId24" display="https://podminky.urs.cz/item/CS_URS_2025_02/721290112"/>
    <hyperlink ref="F160" r:id="rId25" display="https://podminky.urs.cz/item/CS_URS_2025_02/998721201"/>
    <hyperlink ref="F163" r:id="rId26" display="https://podminky.urs.cz/item/CS_URS_2025_02/722174002"/>
    <hyperlink ref="F165" r:id="rId27" display="https://podminky.urs.cz/item/CS_URS_2025_02/722174003"/>
    <hyperlink ref="F167" r:id="rId28" display="https://podminky.urs.cz/item/CS_URS_2025_02/722174004"/>
    <hyperlink ref="F169" r:id="rId29" display="https://podminky.urs.cz/item/CS_URS_2025_02/722174022"/>
    <hyperlink ref="F171" r:id="rId30" display="https://podminky.urs.cz/item/CS_URS_2025_02/722174024"/>
    <hyperlink ref="F173" r:id="rId31" display="https://podminky.urs.cz/item/CS_URS_2025_02/722179191"/>
    <hyperlink ref="F175" r:id="rId32" display="https://podminky.urs.cz/item/CS_URS_2025_02/722181211"/>
    <hyperlink ref="F178" r:id="rId33" display="https://podminky.urs.cz/item/CS_URS_2025_02/722181212"/>
    <hyperlink ref="F180" r:id="rId34" display="https://podminky.urs.cz/item/CS_URS_2025_02/722181251"/>
    <hyperlink ref="F183" r:id="rId35" display="https://podminky.urs.cz/item/CS_URS_2025_02/722190401"/>
    <hyperlink ref="F186" r:id="rId36" display="https://podminky.urs.cz/item/CS_URS_2025_02/722220151"/>
    <hyperlink ref="F188" r:id="rId37" display="https://podminky.urs.cz/item/CS_URS_2025_02/722231072"/>
    <hyperlink ref="F190" r:id="rId38" display="https://podminky.urs.cz/item/CS_URS_2025_02/722240121"/>
    <hyperlink ref="F192" r:id="rId39" display="https://podminky.urs.cz/item/CS_URS_2025_02/722262225"/>
    <hyperlink ref="F194" r:id="rId40" display="https://podminky.urs.cz/item/CS_URS_2025_02/722290246"/>
    <hyperlink ref="F197" r:id="rId41" display="https://podminky.urs.cz/item/CS_URS_2025_02/998722201"/>
    <hyperlink ref="F200" r:id="rId42" display="https://podminky.urs.cz/item/CS_URS_2025_02/725112022"/>
    <hyperlink ref="F203" r:id="rId43" display="https://podminky.urs.cz/item/CS_URS_2025_02/725211603"/>
    <hyperlink ref="F205" r:id="rId44" display="https://podminky.urs.cz/item/CS_URS_2025_02/725244203"/>
    <hyperlink ref="F207" r:id="rId45" display="https://podminky.urs.cz/item/CS_URS_2025_02/725291652"/>
    <hyperlink ref="F210" r:id="rId46" display="https://podminky.urs.cz/item/CS_URS_2025_02/725291653"/>
    <hyperlink ref="F213" r:id="rId47" display="https://podminky.urs.cz/item/CS_URS_2025_02/725291654"/>
    <hyperlink ref="F216" r:id="rId48" display="https://podminky.urs.cz/item/CS_URS_2025_02/725291678"/>
    <hyperlink ref="F219" r:id="rId49" display="https://podminky.urs.cz/item/CS_URS_2025_02/725535211"/>
    <hyperlink ref="F221" r:id="rId50" display="https://podminky.urs.cz/item/CS_URS_2025_02/725539203"/>
    <hyperlink ref="F224" r:id="rId51" display="https://podminky.urs.cz/item/CS_URS_2025_02/725822611"/>
    <hyperlink ref="F227" r:id="rId52" display="https://podminky.urs.cz/item/CS_URS_2025_02/725849411"/>
    <hyperlink ref="F231" r:id="rId53" display="https://podminky.urs.cz/item/CS_URS_2025_02/998725201"/>
    <hyperlink ref="F234" r:id="rId54" display="https://podminky.urs.cz/item/CS_URS_2025_02/726131041"/>
    <hyperlink ref="F236" r:id="rId55" display="https://podminky.urs.cz/item/CS_URS_2025_02/726191001"/>
    <hyperlink ref="F238" r:id="rId56" display="https://podminky.urs.cz/item/CS_URS_2025_02/998726211"/>
    <hyperlink ref="F241" r:id="rId57" display="https://podminky.urs.cz/item/CS_URS_2025_02/735164231"/>
    <hyperlink ref="F243" r:id="rId58" display="https://podminky.urs.cz/item/CS_URS_2025_02/998735201"/>
    <hyperlink ref="F246" r:id="rId59" display="https://podminky.urs.cz/item/CS_URS_2025_02/751111131"/>
    <hyperlink ref="F249" r:id="rId60" display="https://podminky.urs.cz/item/CS_URS_2025_02/751322012"/>
    <hyperlink ref="F252" r:id="rId61" display="https://podminky.urs.cz/item/CS_URS_2025_02/751526749"/>
    <hyperlink ref="F255" r:id="rId62" display="https://podminky.urs.cz/item/CS_URS_2025_02/751537112"/>
    <hyperlink ref="F259" r:id="rId63" display="https://podminky.urs.cz/item/CS_URS_2025_02/751572002"/>
    <hyperlink ref="F261" r:id="rId64" display="https://podminky.urs.cz/item/CS_URS_2025_02/751691111"/>
    <hyperlink ref="F263" r:id="rId65" display="https://podminky.urs.cz/item/CS_URS_2025_02/99875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6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2363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ROUND((SUM(BE103:BE528)),  2)</f>
        <v>0</v>
      </c>
      <c r="G35" s="40"/>
      <c r="H35" s="40"/>
      <c r="I35" s="160">
        <v>0.20999999999999999</v>
      </c>
      <c r="J35" s="159">
        <f>ROUND(((SUM(BE103:BE528))*I35),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ROUND((SUM(BF103:BF528)),  2)</f>
        <v>0</v>
      </c>
      <c r="G36" s="40"/>
      <c r="H36" s="40"/>
      <c r="I36" s="160">
        <v>0.12</v>
      </c>
      <c r="J36" s="159">
        <f>ROUND(((SUM(BF103:BF528))*I36),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ROUND((SUM(BG103:BG528)),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ROUND((SUM(BH103:BH528)),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ROUND((SUM(BI103:BI528)),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2363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J104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J105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J139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J164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351</v>
      </c>
      <c r="E68" s="185"/>
      <c r="F68" s="185"/>
      <c r="G68" s="185"/>
      <c r="H68" s="185"/>
      <c r="I68" s="185"/>
      <c r="J68" s="186">
        <f>J176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352</v>
      </c>
      <c r="E69" s="185"/>
      <c r="F69" s="185"/>
      <c r="G69" s="185"/>
      <c r="H69" s="185"/>
      <c r="I69" s="185"/>
      <c r="J69" s="186">
        <f>J195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J208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177</v>
      </c>
      <c r="E71" s="180"/>
      <c r="F71" s="180"/>
      <c r="G71" s="180"/>
      <c r="H71" s="180"/>
      <c r="I71" s="180"/>
      <c r="J71" s="181">
        <f>J211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353</v>
      </c>
      <c r="E72" s="185"/>
      <c r="F72" s="185"/>
      <c r="G72" s="185"/>
      <c r="H72" s="185"/>
      <c r="I72" s="185"/>
      <c r="J72" s="186">
        <f>J212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354</v>
      </c>
      <c r="E73" s="185"/>
      <c r="F73" s="185"/>
      <c r="G73" s="185"/>
      <c r="H73" s="185"/>
      <c r="I73" s="185"/>
      <c r="J73" s="186">
        <f>J233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355</v>
      </c>
      <c r="E74" s="185"/>
      <c r="F74" s="185"/>
      <c r="G74" s="185"/>
      <c r="H74" s="185"/>
      <c r="I74" s="185"/>
      <c r="J74" s="186">
        <f>J266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178</v>
      </c>
      <c r="E75" s="185"/>
      <c r="F75" s="185"/>
      <c r="G75" s="185"/>
      <c r="H75" s="185"/>
      <c r="I75" s="185"/>
      <c r="J75" s="186">
        <f>J291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356</v>
      </c>
      <c r="E76" s="185"/>
      <c r="F76" s="185"/>
      <c r="G76" s="185"/>
      <c r="H76" s="185"/>
      <c r="I76" s="185"/>
      <c r="J76" s="186">
        <f>J375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357</v>
      </c>
      <c r="E77" s="185"/>
      <c r="F77" s="185"/>
      <c r="G77" s="185"/>
      <c r="H77" s="185"/>
      <c r="I77" s="185"/>
      <c r="J77" s="186">
        <f>J386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358</v>
      </c>
      <c r="E78" s="185"/>
      <c r="F78" s="185"/>
      <c r="G78" s="185"/>
      <c r="H78" s="185"/>
      <c r="I78" s="185"/>
      <c r="J78" s="186">
        <f>J401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359</v>
      </c>
      <c r="E79" s="185"/>
      <c r="F79" s="185"/>
      <c r="G79" s="185"/>
      <c r="H79" s="185"/>
      <c r="I79" s="185"/>
      <c r="J79" s="186">
        <f>J455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360</v>
      </c>
      <c r="E80" s="185"/>
      <c r="F80" s="185"/>
      <c r="G80" s="185"/>
      <c r="H80" s="185"/>
      <c r="I80" s="185"/>
      <c r="J80" s="186">
        <f>J487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179</v>
      </c>
      <c r="E81" s="185"/>
      <c r="F81" s="185"/>
      <c r="G81" s="185"/>
      <c r="H81" s="185"/>
      <c r="I81" s="185"/>
      <c r="J81" s="186">
        <f>J497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180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Koncepční dořešení lokality Loděnice v parku B.Němcové</v>
      </c>
      <c r="F91" s="34"/>
      <c r="G91" s="34"/>
      <c r="H91" s="34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164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2" t="s">
        <v>2363</v>
      </c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166</v>
      </c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E11</f>
        <v>D.1.1 - Stavební část</v>
      </c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F14</f>
        <v>Karviná</v>
      </c>
      <c r="G97" s="42"/>
      <c r="H97" s="42"/>
      <c r="I97" s="34" t="s">
        <v>23</v>
      </c>
      <c r="J97" s="74" t="str">
        <f>IF(J14="","",J14)</f>
        <v>22. 1. 2026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25</v>
      </c>
      <c r="D99" s="42"/>
      <c r="E99" s="42"/>
      <c r="F99" s="29" t="str">
        <f>E17</f>
        <v>Statutární město Karviná</v>
      </c>
      <c r="G99" s="42"/>
      <c r="H99" s="42"/>
      <c r="I99" s="34" t="s">
        <v>31</v>
      </c>
      <c r="J99" s="38" t="str">
        <f>E23</f>
        <v>POLYCHROME</v>
      </c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IF(E20="","",E20)</f>
        <v>Vyplň údaj</v>
      </c>
      <c r="G100" s="42"/>
      <c r="H100" s="42"/>
      <c r="I100" s="34" t="s">
        <v>34</v>
      </c>
      <c r="J100" s="38" t="str">
        <f>E26</f>
        <v xml:space="preserve"> 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8"/>
      <c r="B102" s="189"/>
      <c r="C102" s="190" t="s">
        <v>181</v>
      </c>
      <c r="D102" s="191" t="s">
        <v>57</v>
      </c>
      <c r="E102" s="191" t="s">
        <v>53</v>
      </c>
      <c r="F102" s="191" t="s">
        <v>54</v>
      </c>
      <c r="G102" s="191" t="s">
        <v>182</v>
      </c>
      <c r="H102" s="191" t="s">
        <v>183</v>
      </c>
      <c r="I102" s="191" t="s">
        <v>184</v>
      </c>
      <c r="J102" s="191" t="s">
        <v>171</v>
      </c>
      <c r="K102" s="192" t="s">
        <v>185</v>
      </c>
      <c r="L102" s="193"/>
      <c r="M102" s="94" t="s">
        <v>19</v>
      </c>
      <c r="N102" s="95" t="s">
        <v>42</v>
      </c>
      <c r="O102" s="95" t="s">
        <v>186</v>
      </c>
      <c r="P102" s="95" t="s">
        <v>187</v>
      </c>
      <c r="Q102" s="95" t="s">
        <v>188</v>
      </c>
      <c r="R102" s="95" t="s">
        <v>189</v>
      </c>
      <c r="S102" s="95" t="s">
        <v>190</v>
      </c>
      <c r="T102" s="95" t="s">
        <v>191</v>
      </c>
      <c r="U102" s="96" t="s">
        <v>192</v>
      </c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</row>
    <row r="103" s="2" customFormat="1" ht="22.8" customHeight="1">
      <c r="A103" s="40"/>
      <c r="B103" s="41"/>
      <c r="C103" s="101" t="s">
        <v>193</v>
      </c>
      <c r="D103" s="42"/>
      <c r="E103" s="42"/>
      <c r="F103" s="42"/>
      <c r="G103" s="42"/>
      <c r="H103" s="42"/>
      <c r="I103" s="42"/>
      <c r="J103" s="194">
        <f>BK103</f>
        <v>0</v>
      </c>
      <c r="K103" s="42"/>
      <c r="L103" s="46"/>
      <c r="M103" s="97"/>
      <c r="N103" s="195"/>
      <c r="O103" s="98"/>
      <c r="P103" s="196">
        <f>P104+P211</f>
        <v>0</v>
      </c>
      <c r="Q103" s="98"/>
      <c r="R103" s="196">
        <f>R104+R211</f>
        <v>41.486204079999993</v>
      </c>
      <c r="S103" s="98"/>
      <c r="T103" s="196">
        <f>T104+T211</f>
        <v>0</v>
      </c>
      <c r="U103" s="99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172</v>
      </c>
      <c r="BK103" s="197">
        <f>BK104+BK211</f>
        <v>0</v>
      </c>
    </row>
    <row r="104" s="12" customFormat="1" ht="25.92" customHeight="1">
      <c r="A104" s="12"/>
      <c r="B104" s="198"/>
      <c r="C104" s="199"/>
      <c r="D104" s="200" t="s">
        <v>71</v>
      </c>
      <c r="E104" s="201" t="s">
        <v>194</v>
      </c>
      <c r="F104" s="201" t="s">
        <v>195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P105+P139+P164+P176+P195+P208</f>
        <v>0</v>
      </c>
      <c r="Q104" s="206"/>
      <c r="R104" s="207">
        <f>R105+R139+R164+R176+R195+R208</f>
        <v>35.475543139999992</v>
      </c>
      <c r="S104" s="206"/>
      <c r="T104" s="207">
        <f>T105+T139+T164+T176+T195+T208</f>
        <v>0</v>
      </c>
      <c r="U104" s="208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79</v>
      </c>
      <c r="AT104" s="210" t="s">
        <v>71</v>
      </c>
      <c r="AU104" s="210" t="s">
        <v>72</v>
      </c>
      <c r="AY104" s="209" t="s">
        <v>196</v>
      </c>
      <c r="BK104" s="211">
        <f>BK105+BK139+BK164+BK176+BK195+BK208</f>
        <v>0</v>
      </c>
    </row>
    <row r="105" s="12" customFormat="1" ht="22.8" customHeight="1">
      <c r="A105" s="12"/>
      <c r="B105" s="198"/>
      <c r="C105" s="199"/>
      <c r="D105" s="200" t="s">
        <v>71</v>
      </c>
      <c r="E105" s="212" t="s">
        <v>79</v>
      </c>
      <c r="F105" s="212" t="s">
        <v>361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SUM(P106:P138)</f>
        <v>0</v>
      </c>
      <c r="Q105" s="206"/>
      <c r="R105" s="207">
        <f>SUM(R106:R138)</f>
        <v>3.0000000000000001E-05</v>
      </c>
      <c r="S105" s="206"/>
      <c r="T105" s="207">
        <f>SUM(T106:T138)</f>
        <v>0</v>
      </c>
      <c r="U105" s="208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79</v>
      </c>
      <c r="AT105" s="210" t="s">
        <v>71</v>
      </c>
      <c r="AU105" s="210" t="s">
        <v>79</v>
      </c>
      <c r="AY105" s="209" t="s">
        <v>196</v>
      </c>
      <c r="BK105" s="211">
        <f>SUM(BK106:BK138)</f>
        <v>0</v>
      </c>
    </row>
    <row r="106" s="2" customFormat="1" ht="24.15" customHeight="1">
      <c r="A106" s="40"/>
      <c r="B106" s="41"/>
      <c r="C106" s="214" t="s">
        <v>79</v>
      </c>
      <c r="D106" s="214" t="s">
        <v>198</v>
      </c>
      <c r="E106" s="215" t="s">
        <v>362</v>
      </c>
      <c r="F106" s="216" t="s">
        <v>363</v>
      </c>
      <c r="G106" s="217" t="s">
        <v>364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3.0000000000000001E-05</v>
      </c>
      <c r="R106" s="223">
        <f>Q106*H106</f>
        <v>3.0000000000000001E-05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2364</v>
      </c>
    </row>
    <row r="107" s="2" customFormat="1" ht="37.8" customHeight="1">
      <c r="A107" s="40"/>
      <c r="B107" s="41"/>
      <c r="C107" s="214" t="s">
        <v>81</v>
      </c>
      <c r="D107" s="214" t="s">
        <v>198</v>
      </c>
      <c r="E107" s="215" t="s">
        <v>366</v>
      </c>
      <c r="F107" s="216" t="s">
        <v>367</v>
      </c>
      <c r="G107" s="217" t="s">
        <v>368</v>
      </c>
      <c r="H107" s="218">
        <v>5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2365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370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2" customFormat="1" ht="24.15" customHeight="1">
      <c r="A109" s="40"/>
      <c r="B109" s="41"/>
      <c r="C109" s="214" t="s">
        <v>155</v>
      </c>
      <c r="D109" s="214" t="s">
        <v>198</v>
      </c>
      <c r="E109" s="215" t="s">
        <v>371</v>
      </c>
      <c r="F109" s="216" t="s">
        <v>372</v>
      </c>
      <c r="G109" s="217" t="s">
        <v>244</v>
      </c>
      <c r="H109" s="218">
        <v>49.207000000000001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2366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374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2367</v>
      </c>
      <c r="G111" s="233"/>
      <c r="H111" s="237">
        <v>49.207000000000001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79</v>
      </c>
      <c r="AY111" s="243" t="s">
        <v>196</v>
      </c>
    </row>
    <row r="112" s="2" customFormat="1" ht="44.25" customHeight="1">
      <c r="A112" s="40"/>
      <c r="B112" s="41"/>
      <c r="C112" s="214" t="s">
        <v>203</v>
      </c>
      <c r="D112" s="214" t="s">
        <v>198</v>
      </c>
      <c r="E112" s="215" t="s">
        <v>376</v>
      </c>
      <c r="F112" s="216" t="s">
        <v>377</v>
      </c>
      <c r="G112" s="217" t="s">
        <v>201</v>
      </c>
      <c r="H112" s="218">
        <v>7.5439999999999996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2368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379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2369</v>
      </c>
      <c r="G114" s="233"/>
      <c r="H114" s="237">
        <v>7.5439999999999996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2" customFormat="1" ht="44.25" customHeight="1">
      <c r="A115" s="40"/>
      <c r="B115" s="41"/>
      <c r="C115" s="214" t="s">
        <v>225</v>
      </c>
      <c r="D115" s="214" t="s">
        <v>198</v>
      </c>
      <c r="E115" s="215" t="s">
        <v>381</v>
      </c>
      <c r="F115" s="216" t="s">
        <v>382</v>
      </c>
      <c r="G115" s="217" t="s">
        <v>201</v>
      </c>
      <c r="H115" s="218">
        <v>5.1150000000000002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2370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384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13" customFormat="1">
      <c r="A117" s="13"/>
      <c r="B117" s="232"/>
      <c r="C117" s="233"/>
      <c r="D117" s="234" t="s">
        <v>212</v>
      </c>
      <c r="E117" s="235" t="s">
        <v>19</v>
      </c>
      <c r="F117" s="236" t="s">
        <v>2371</v>
      </c>
      <c r="G117" s="233"/>
      <c r="H117" s="237">
        <v>5.1150000000000002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33</v>
      </c>
      <c r="AX117" s="13" t="s">
        <v>79</v>
      </c>
      <c r="AY117" s="243" t="s">
        <v>196</v>
      </c>
    </row>
    <row r="118" s="2" customFormat="1" ht="62.7" customHeight="1">
      <c r="A118" s="40"/>
      <c r="B118" s="41"/>
      <c r="C118" s="214" t="s">
        <v>234</v>
      </c>
      <c r="D118" s="214" t="s">
        <v>198</v>
      </c>
      <c r="E118" s="215" t="s">
        <v>386</v>
      </c>
      <c r="F118" s="216" t="s">
        <v>387</v>
      </c>
      <c r="G118" s="217" t="s">
        <v>201</v>
      </c>
      <c r="H118" s="218">
        <v>21.234000000000002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2372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389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2" customFormat="1" ht="66.75" customHeight="1">
      <c r="A120" s="40"/>
      <c r="B120" s="41"/>
      <c r="C120" s="214" t="s">
        <v>241</v>
      </c>
      <c r="D120" s="214" t="s">
        <v>198</v>
      </c>
      <c r="E120" s="215" t="s">
        <v>390</v>
      </c>
      <c r="F120" s="216" t="s">
        <v>391</v>
      </c>
      <c r="G120" s="217" t="s">
        <v>201</v>
      </c>
      <c r="H120" s="218">
        <v>21.234000000000002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2373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393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44.25" customHeight="1">
      <c r="A122" s="40"/>
      <c r="B122" s="41"/>
      <c r="C122" s="214" t="s">
        <v>217</v>
      </c>
      <c r="D122" s="214" t="s">
        <v>198</v>
      </c>
      <c r="E122" s="215" t="s">
        <v>394</v>
      </c>
      <c r="F122" s="216" t="s">
        <v>395</v>
      </c>
      <c r="G122" s="217" t="s">
        <v>201</v>
      </c>
      <c r="H122" s="218">
        <v>21.234000000000002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2374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397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13" customFormat="1">
      <c r="A124" s="13"/>
      <c r="B124" s="232"/>
      <c r="C124" s="233"/>
      <c r="D124" s="234" t="s">
        <v>212</v>
      </c>
      <c r="E124" s="235" t="s">
        <v>19</v>
      </c>
      <c r="F124" s="236" t="s">
        <v>2375</v>
      </c>
      <c r="G124" s="233"/>
      <c r="H124" s="237">
        <v>9.8409999999999993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1"/>
      <c r="U124" s="242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212</v>
      </c>
      <c r="AU124" s="243" t="s">
        <v>81</v>
      </c>
      <c r="AV124" s="13" t="s">
        <v>81</v>
      </c>
      <c r="AW124" s="13" t="s">
        <v>33</v>
      </c>
      <c r="AX124" s="13" t="s">
        <v>72</v>
      </c>
      <c r="AY124" s="243" t="s">
        <v>196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2376</v>
      </c>
      <c r="G125" s="233"/>
      <c r="H125" s="237">
        <v>11.393000000000001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72</v>
      </c>
      <c r="AY125" s="243" t="s">
        <v>196</v>
      </c>
    </row>
    <row r="126" s="14" customFormat="1">
      <c r="A126" s="14"/>
      <c r="B126" s="254"/>
      <c r="C126" s="255"/>
      <c r="D126" s="234" t="s">
        <v>212</v>
      </c>
      <c r="E126" s="256" t="s">
        <v>19</v>
      </c>
      <c r="F126" s="257" t="s">
        <v>233</v>
      </c>
      <c r="G126" s="255"/>
      <c r="H126" s="258">
        <v>21.234000000000002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2"/>
      <c r="U126" s="263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4" t="s">
        <v>212</v>
      </c>
      <c r="AU126" s="264" t="s">
        <v>81</v>
      </c>
      <c r="AV126" s="14" t="s">
        <v>203</v>
      </c>
      <c r="AW126" s="14" t="s">
        <v>33</v>
      </c>
      <c r="AX126" s="14" t="s">
        <v>79</v>
      </c>
      <c r="AY126" s="264" t="s">
        <v>196</v>
      </c>
    </row>
    <row r="127" s="2" customFormat="1" ht="44.25" customHeight="1">
      <c r="A127" s="40"/>
      <c r="B127" s="41"/>
      <c r="C127" s="214" t="s">
        <v>254</v>
      </c>
      <c r="D127" s="214" t="s">
        <v>198</v>
      </c>
      <c r="E127" s="215" t="s">
        <v>400</v>
      </c>
      <c r="F127" s="216" t="s">
        <v>401</v>
      </c>
      <c r="G127" s="217" t="s">
        <v>237</v>
      </c>
      <c r="H127" s="218">
        <v>36.097999999999999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2377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403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13" customFormat="1">
      <c r="A129" s="13"/>
      <c r="B129" s="232"/>
      <c r="C129" s="233"/>
      <c r="D129" s="234" t="s">
        <v>212</v>
      </c>
      <c r="E129" s="233"/>
      <c r="F129" s="236" t="s">
        <v>2378</v>
      </c>
      <c r="G129" s="233"/>
      <c r="H129" s="237">
        <v>36.097999999999999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1"/>
      <c r="U129" s="242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212</v>
      </c>
      <c r="AU129" s="243" t="s">
        <v>81</v>
      </c>
      <c r="AV129" s="13" t="s">
        <v>81</v>
      </c>
      <c r="AW129" s="13" t="s">
        <v>4</v>
      </c>
      <c r="AX129" s="13" t="s">
        <v>79</v>
      </c>
      <c r="AY129" s="243" t="s">
        <v>196</v>
      </c>
    </row>
    <row r="130" s="2" customFormat="1" ht="37.8" customHeight="1">
      <c r="A130" s="40"/>
      <c r="B130" s="41"/>
      <c r="C130" s="214" t="s">
        <v>263</v>
      </c>
      <c r="D130" s="214" t="s">
        <v>198</v>
      </c>
      <c r="E130" s="215" t="s">
        <v>405</v>
      </c>
      <c r="F130" s="216" t="s">
        <v>406</v>
      </c>
      <c r="G130" s="217" t="s">
        <v>201</v>
      </c>
      <c r="H130" s="218">
        <v>21.234000000000002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2379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408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44.25" customHeight="1">
      <c r="A132" s="40"/>
      <c r="B132" s="41"/>
      <c r="C132" s="214" t="s">
        <v>269</v>
      </c>
      <c r="D132" s="214" t="s">
        <v>198</v>
      </c>
      <c r="E132" s="215" t="s">
        <v>409</v>
      </c>
      <c r="F132" s="216" t="s">
        <v>410</v>
      </c>
      <c r="G132" s="217" t="s">
        <v>201</v>
      </c>
      <c r="H132" s="218">
        <v>1.266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203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203</v>
      </c>
      <c r="BM132" s="225" t="s">
        <v>2380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412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15" customFormat="1">
      <c r="A134" s="15"/>
      <c r="B134" s="268"/>
      <c r="C134" s="269"/>
      <c r="D134" s="234" t="s">
        <v>212</v>
      </c>
      <c r="E134" s="270" t="s">
        <v>19</v>
      </c>
      <c r="F134" s="271" t="s">
        <v>413</v>
      </c>
      <c r="G134" s="269"/>
      <c r="H134" s="270" t="s">
        <v>19</v>
      </c>
      <c r="I134" s="272"/>
      <c r="J134" s="269"/>
      <c r="K134" s="269"/>
      <c r="L134" s="273"/>
      <c r="M134" s="274"/>
      <c r="N134" s="275"/>
      <c r="O134" s="275"/>
      <c r="P134" s="275"/>
      <c r="Q134" s="275"/>
      <c r="R134" s="275"/>
      <c r="S134" s="275"/>
      <c r="T134" s="275"/>
      <c r="U134" s="276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212</v>
      </c>
      <c r="AU134" s="277" t="s">
        <v>81</v>
      </c>
      <c r="AV134" s="15" t="s">
        <v>79</v>
      </c>
      <c r="AW134" s="15" t="s">
        <v>33</v>
      </c>
      <c r="AX134" s="15" t="s">
        <v>72</v>
      </c>
      <c r="AY134" s="277" t="s">
        <v>196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2381</v>
      </c>
      <c r="G135" s="233"/>
      <c r="H135" s="237">
        <v>1.266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33" customHeight="1">
      <c r="A136" s="40"/>
      <c r="B136" s="41"/>
      <c r="C136" s="214" t="s">
        <v>8</v>
      </c>
      <c r="D136" s="214" t="s">
        <v>198</v>
      </c>
      <c r="E136" s="215" t="s">
        <v>415</v>
      </c>
      <c r="F136" s="216" t="s">
        <v>416</v>
      </c>
      <c r="G136" s="217" t="s">
        <v>244</v>
      </c>
      <c r="H136" s="218">
        <v>25.146999999999998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203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203</v>
      </c>
      <c r="BM136" s="225" t="s">
        <v>2382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418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2383</v>
      </c>
      <c r="G138" s="233"/>
      <c r="H138" s="237">
        <v>25.146999999999998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79</v>
      </c>
      <c r="AY138" s="243" t="s">
        <v>196</v>
      </c>
    </row>
    <row r="139" s="12" customFormat="1" ht="22.8" customHeight="1">
      <c r="A139" s="12"/>
      <c r="B139" s="198"/>
      <c r="C139" s="199"/>
      <c r="D139" s="200" t="s">
        <v>71</v>
      </c>
      <c r="E139" s="212" t="s">
        <v>81</v>
      </c>
      <c r="F139" s="212" t="s">
        <v>197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SUM(P140:P163)</f>
        <v>0</v>
      </c>
      <c r="Q139" s="206"/>
      <c r="R139" s="207">
        <f>SUM(R140:R163)</f>
        <v>30.089469980000001</v>
      </c>
      <c r="S139" s="206"/>
      <c r="T139" s="207">
        <f>SUM(T140:T163)</f>
        <v>0</v>
      </c>
      <c r="U139" s="208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79</v>
      </c>
      <c r="AT139" s="210" t="s">
        <v>71</v>
      </c>
      <c r="AU139" s="210" t="s">
        <v>79</v>
      </c>
      <c r="AY139" s="209" t="s">
        <v>196</v>
      </c>
      <c r="BK139" s="211">
        <f>SUM(BK140:BK163)</f>
        <v>0</v>
      </c>
    </row>
    <row r="140" s="2" customFormat="1" ht="37.8" customHeight="1">
      <c r="A140" s="40"/>
      <c r="B140" s="41"/>
      <c r="C140" s="214" t="s">
        <v>282</v>
      </c>
      <c r="D140" s="214" t="s">
        <v>198</v>
      </c>
      <c r="E140" s="215" t="s">
        <v>420</v>
      </c>
      <c r="F140" s="216" t="s">
        <v>421</v>
      </c>
      <c r="G140" s="217" t="s">
        <v>201</v>
      </c>
      <c r="H140" s="218">
        <v>4.5899999999999999</v>
      </c>
      <c r="I140" s="219"/>
      <c r="J140" s="220">
        <f>ROUND(I140*H140,2)</f>
        <v>0</v>
      </c>
      <c r="K140" s="216" t="s">
        <v>202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2.1600000000000001</v>
      </c>
      <c r="R140" s="223">
        <f>Q140*H140</f>
        <v>9.9144000000000005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2384</v>
      </c>
    </row>
    <row r="141" s="2" customFormat="1">
      <c r="A141" s="40"/>
      <c r="B141" s="41"/>
      <c r="C141" s="42"/>
      <c r="D141" s="227" t="s">
        <v>205</v>
      </c>
      <c r="E141" s="42"/>
      <c r="F141" s="228" t="s">
        <v>423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6"/>
      <c r="U141" s="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81</v>
      </c>
    </row>
    <row r="142" s="13" customFormat="1">
      <c r="A142" s="13"/>
      <c r="B142" s="232"/>
      <c r="C142" s="233"/>
      <c r="D142" s="234" t="s">
        <v>212</v>
      </c>
      <c r="E142" s="235" t="s">
        <v>19</v>
      </c>
      <c r="F142" s="236" t="s">
        <v>2385</v>
      </c>
      <c r="G142" s="233"/>
      <c r="H142" s="237">
        <v>4.5899999999999999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1"/>
      <c r="U142" s="242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212</v>
      </c>
      <c r="AU142" s="243" t="s">
        <v>81</v>
      </c>
      <c r="AV142" s="13" t="s">
        <v>81</v>
      </c>
      <c r="AW142" s="13" t="s">
        <v>33</v>
      </c>
      <c r="AX142" s="13" t="s">
        <v>79</v>
      </c>
      <c r="AY142" s="243" t="s">
        <v>196</v>
      </c>
    </row>
    <row r="143" s="2" customFormat="1" ht="33" customHeight="1">
      <c r="A143" s="40"/>
      <c r="B143" s="41"/>
      <c r="C143" s="214" t="s">
        <v>288</v>
      </c>
      <c r="D143" s="214" t="s">
        <v>198</v>
      </c>
      <c r="E143" s="215" t="s">
        <v>425</v>
      </c>
      <c r="F143" s="216" t="s">
        <v>426</v>
      </c>
      <c r="G143" s="217" t="s">
        <v>201</v>
      </c>
      <c r="H143" s="218">
        <v>3.5790000000000002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2.5018699999999998</v>
      </c>
      <c r="R143" s="223">
        <f>Q143*H143</f>
        <v>8.954192729999999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2386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428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2387</v>
      </c>
      <c r="G145" s="233"/>
      <c r="H145" s="237">
        <v>3.5790000000000002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79</v>
      </c>
      <c r="AY145" s="243" t="s">
        <v>196</v>
      </c>
    </row>
    <row r="146" s="2" customFormat="1" ht="16.5" customHeight="1">
      <c r="A146" s="40"/>
      <c r="B146" s="41"/>
      <c r="C146" s="214" t="s">
        <v>294</v>
      </c>
      <c r="D146" s="214" t="s">
        <v>198</v>
      </c>
      <c r="E146" s="215" t="s">
        <v>430</v>
      </c>
      <c r="F146" s="216" t="s">
        <v>431</v>
      </c>
      <c r="G146" s="217" t="s">
        <v>244</v>
      </c>
      <c r="H146" s="218">
        <v>2.931</v>
      </c>
      <c r="I146" s="219"/>
      <c r="J146" s="220">
        <f>ROUND(I146*H146,2)</f>
        <v>0</v>
      </c>
      <c r="K146" s="216" t="s">
        <v>202</v>
      </c>
      <c r="L146" s="46"/>
      <c r="M146" s="221" t="s">
        <v>19</v>
      </c>
      <c r="N146" s="222" t="s">
        <v>43</v>
      </c>
      <c r="O146" s="86"/>
      <c r="P146" s="223">
        <f>O146*H146</f>
        <v>0</v>
      </c>
      <c r="Q146" s="223">
        <v>0.0029399999999999999</v>
      </c>
      <c r="R146" s="223">
        <f>Q146*H146</f>
        <v>0.0086171400000000006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203</v>
      </c>
      <c r="AT146" s="225" t="s">
        <v>198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203</v>
      </c>
      <c r="BM146" s="225" t="s">
        <v>2388</v>
      </c>
    </row>
    <row r="147" s="2" customFormat="1">
      <c r="A147" s="40"/>
      <c r="B147" s="41"/>
      <c r="C147" s="42"/>
      <c r="D147" s="227" t="s">
        <v>205</v>
      </c>
      <c r="E147" s="42"/>
      <c r="F147" s="228" t="s">
        <v>433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6"/>
      <c r="U147" s="87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81</v>
      </c>
    </row>
    <row r="148" s="13" customFormat="1">
      <c r="A148" s="13"/>
      <c r="B148" s="232"/>
      <c r="C148" s="233"/>
      <c r="D148" s="234" t="s">
        <v>212</v>
      </c>
      <c r="E148" s="235" t="s">
        <v>19</v>
      </c>
      <c r="F148" s="236" t="s">
        <v>2389</v>
      </c>
      <c r="G148" s="233"/>
      <c r="H148" s="237">
        <v>2.931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1"/>
      <c r="U148" s="242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212</v>
      </c>
      <c r="AU148" s="243" t="s">
        <v>81</v>
      </c>
      <c r="AV148" s="13" t="s">
        <v>81</v>
      </c>
      <c r="AW148" s="13" t="s">
        <v>33</v>
      </c>
      <c r="AX148" s="13" t="s">
        <v>79</v>
      </c>
      <c r="AY148" s="243" t="s">
        <v>196</v>
      </c>
    </row>
    <row r="149" s="2" customFormat="1" ht="16.5" customHeight="1">
      <c r="A149" s="40"/>
      <c r="B149" s="41"/>
      <c r="C149" s="214" t="s">
        <v>266</v>
      </c>
      <c r="D149" s="214" t="s">
        <v>198</v>
      </c>
      <c r="E149" s="215" t="s">
        <v>435</v>
      </c>
      <c r="F149" s="216" t="s">
        <v>436</v>
      </c>
      <c r="G149" s="217" t="s">
        <v>244</v>
      </c>
      <c r="H149" s="218">
        <v>2.931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2390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438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2" customFormat="1" ht="24.15" customHeight="1">
      <c r="A151" s="40"/>
      <c r="B151" s="41"/>
      <c r="C151" s="214" t="s">
        <v>307</v>
      </c>
      <c r="D151" s="214" t="s">
        <v>198</v>
      </c>
      <c r="E151" s="215" t="s">
        <v>439</v>
      </c>
      <c r="F151" s="216" t="s">
        <v>440</v>
      </c>
      <c r="G151" s="217" t="s">
        <v>237</v>
      </c>
      <c r="H151" s="218">
        <v>0.113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1.06277</v>
      </c>
      <c r="R151" s="223">
        <f>Q151*H151</f>
        <v>0.12009301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203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2391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442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15" customFormat="1">
      <c r="A153" s="15"/>
      <c r="B153" s="268"/>
      <c r="C153" s="269"/>
      <c r="D153" s="234" t="s">
        <v>212</v>
      </c>
      <c r="E153" s="270" t="s">
        <v>19</v>
      </c>
      <c r="F153" s="271" t="s">
        <v>443</v>
      </c>
      <c r="G153" s="269"/>
      <c r="H153" s="270" t="s">
        <v>19</v>
      </c>
      <c r="I153" s="272"/>
      <c r="J153" s="269"/>
      <c r="K153" s="269"/>
      <c r="L153" s="273"/>
      <c r="M153" s="274"/>
      <c r="N153" s="275"/>
      <c r="O153" s="275"/>
      <c r="P153" s="275"/>
      <c r="Q153" s="275"/>
      <c r="R153" s="275"/>
      <c r="S153" s="275"/>
      <c r="T153" s="275"/>
      <c r="U153" s="276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7" t="s">
        <v>212</v>
      </c>
      <c r="AU153" s="277" t="s">
        <v>81</v>
      </c>
      <c r="AV153" s="15" t="s">
        <v>79</v>
      </c>
      <c r="AW153" s="15" t="s">
        <v>33</v>
      </c>
      <c r="AX153" s="15" t="s">
        <v>72</v>
      </c>
      <c r="AY153" s="277" t="s">
        <v>196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2392</v>
      </c>
      <c r="G154" s="233"/>
      <c r="H154" s="237">
        <v>0.094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79</v>
      </c>
      <c r="AY154" s="243" t="s">
        <v>196</v>
      </c>
    </row>
    <row r="155" s="13" customFormat="1">
      <c r="A155" s="13"/>
      <c r="B155" s="232"/>
      <c r="C155" s="233"/>
      <c r="D155" s="234" t="s">
        <v>212</v>
      </c>
      <c r="E155" s="233"/>
      <c r="F155" s="236" t="s">
        <v>2393</v>
      </c>
      <c r="G155" s="233"/>
      <c r="H155" s="237">
        <v>0.113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4</v>
      </c>
      <c r="AX155" s="13" t="s">
        <v>79</v>
      </c>
      <c r="AY155" s="243" t="s">
        <v>196</v>
      </c>
    </row>
    <row r="156" s="2" customFormat="1" ht="24.15" customHeight="1">
      <c r="A156" s="40"/>
      <c r="B156" s="41"/>
      <c r="C156" s="214" t="s">
        <v>313</v>
      </c>
      <c r="D156" s="214" t="s">
        <v>198</v>
      </c>
      <c r="E156" s="215" t="s">
        <v>446</v>
      </c>
      <c r="F156" s="216" t="s">
        <v>447</v>
      </c>
      <c r="G156" s="217" t="s">
        <v>201</v>
      </c>
      <c r="H156" s="218">
        <v>4.4020000000000001</v>
      </c>
      <c r="I156" s="219"/>
      <c r="J156" s="220">
        <f>ROUND(I156*H156,2)</f>
        <v>0</v>
      </c>
      <c r="K156" s="216" t="s">
        <v>202</v>
      </c>
      <c r="L156" s="46"/>
      <c r="M156" s="221" t="s">
        <v>19</v>
      </c>
      <c r="N156" s="222" t="s">
        <v>43</v>
      </c>
      <c r="O156" s="86"/>
      <c r="P156" s="223">
        <f>O156*H156</f>
        <v>0</v>
      </c>
      <c r="Q156" s="223">
        <v>2.5018699999999998</v>
      </c>
      <c r="R156" s="223">
        <f>Q156*H156</f>
        <v>11.01323174</v>
      </c>
      <c r="S156" s="223">
        <v>0</v>
      </c>
      <c r="T156" s="223">
        <f>S156*H156</f>
        <v>0</v>
      </c>
      <c r="U156" s="224" t="s">
        <v>19</v>
      </c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203</v>
      </c>
      <c r="AT156" s="225" t="s">
        <v>198</v>
      </c>
      <c r="AU156" s="225" t="s">
        <v>81</v>
      </c>
      <c r="AY156" s="19" t="s">
        <v>196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79</v>
      </c>
      <c r="BK156" s="226">
        <f>ROUND(I156*H156,2)</f>
        <v>0</v>
      </c>
      <c r="BL156" s="19" t="s">
        <v>203</v>
      </c>
      <c r="BM156" s="225" t="s">
        <v>2394</v>
      </c>
    </row>
    <row r="157" s="2" customFormat="1">
      <c r="A157" s="40"/>
      <c r="B157" s="41"/>
      <c r="C157" s="42"/>
      <c r="D157" s="227" t="s">
        <v>205</v>
      </c>
      <c r="E157" s="42"/>
      <c r="F157" s="228" t="s">
        <v>449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6"/>
      <c r="U157" s="87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205</v>
      </c>
      <c r="AU157" s="19" t="s">
        <v>81</v>
      </c>
    </row>
    <row r="158" s="13" customFormat="1">
      <c r="A158" s="13"/>
      <c r="B158" s="232"/>
      <c r="C158" s="233"/>
      <c r="D158" s="234" t="s">
        <v>212</v>
      </c>
      <c r="E158" s="235" t="s">
        <v>19</v>
      </c>
      <c r="F158" s="236" t="s">
        <v>2395</v>
      </c>
      <c r="G158" s="233"/>
      <c r="H158" s="237">
        <v>4.4020000000000001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33</v>
      </c>
      <c r="AX158" s="13" t="s">
        <v>79</v>
      </c>
      <c r="AY158" s="243" t="s">
        <v>196</v>
      </c>
    </row>
    <row r="159" s="2" customFormat="1" ht="16.5" customHeight="1">
      <c r="A159" s="40"/>
      <c r="B159" s="41"/>
      <c r="C159" s="214" t="s">
        <v>320</v>
      </c>
      <c r="D159" s="214" t="s">
        <v>198</v>
      </c>
      <c r="E159" s="215" t="s">
        <v>451</v>
      </c>
      <c r="F159" s="216" t="s">
        <v>452</v>
      </c>
      <c r="G159" s="217" t="s">
        <v>244</v>
      </c>
      <c r="H159" s="218">
        <v>29.344000000000001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0.0026900000000000001</v>
      </c>
      <c r="R159" s="223">
        <f>Q159*H159</f>
        <v>0.07893536000000001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2396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454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13" customFormat="1">
      <c r="A161" s="13"/>
      <c r="B161" s="232"/>
      <c r="C161" s="233"/>
      <c r="D161" s="234" t="s">
        <v>212</v>
      </c>
      <c r="E161" s="235" t="s">
        <v>19</v>
      </c>
      <c r="F161" s="236" t="s">
        <v>2397</v>
      </c>
      <c r="G161" s="233"/>
      <c r="H161" s="237">
        <v>29.344000000000001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1"/>
      <c r="U161" s="242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212</v>
      </c>
      <c r="AU161" s="243" t="s">
        <v>81</v>
      </c>
      <c r="AV161" s="13" t="s">
        <v>81</v>
      </c>
      <c r="AW161" s="13" t="s">
        <v>33</v>
      </c>
      <c r="AX161" s="13" t="s">
        <v>79</v>
      </c>
      <c r="AY161" s="243" t="s">
        <v>196</v>
      </c>
    </row>
    <row r="162" s="2" customFormat="1" ht="16.5" customHeight="1">
      <c r="A162" s="40"/>
      <c r="B162" s="41"/>
      <c r="C162" s="214" t="s">
        <v>325</v>
      </c>
      <c r="D162" s="214" t="s">
        <v>198</v>
      </c>
      <c r="E162" s="215" t="s">
        <v>456</v>
      </c>
      <c r="F162" s="216" t="s">
        <v>457</v>
      </c>
      <c r="G162" s="217" t="s">
        <v>244</v>
      </c>
      <c r="H162" s="218">
        <v>29.344000000000001</v>
      </c>
      <c r="I162" s="219"/>
      <c r="J162" s="220">
        <f>ROUND(I162*H162,2)</f>
        <v>0</v>
      </c>
      <c r="K162" s="216" t="s">
        <v>202</v>
      </c>
      <c r="L162" s="46"/>
      <c r="M162" s="221" t="s">
        <v>19</v>
      </c>
      <c r="N162" s="222" t="s">
        <v>43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3">
        <f>S162*H162</f>
        <v>0</v>
      </c>
      <c r="U162" s="224" t="s">
        <v>19</v>
      </c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203</v>
      </c>
      <c r="AT162" s="225" t="s">
        <v>198</v>
      </c>
      <c r="AU162" s="225" t="s">
        <v>81</v>
      </c>
      <c r="AY162" s="19" t="s">
        <v>196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79</v>
      </c>
      <c r="BK162" s="226">
        <f>ROUND(I162*H162,2)</f>
        <v>0</v>
      </c>
      <c r="BL162" s="19" t="s">
        <v>203</v>
      </c>
      <c r="BM162" s="225" t="s">
        <v>2398</v>
      </c>
    </row>
    <row r="163" s="2" customFormat="1">
      <c r="A163" s="40"/>
      <c r="B163" s="41"/>
      <c r="C163" s="42"/>
      <c r="D163" s="227" t="s">
        <v>205</v>
      </c>
      <c r="E163" s="42"/>
      <c r="F163" s="228" t="s">
        <v>459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6"/>
      <c r="U163" s="87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205</v>
      </c>
      <c r="AU163" s="19" t="s">
        <v>81</v>
      </c>
    </row>
    <row r="164" s="12" customFormat="1" ht="22.8" customHeight="1">
      <c r="A164" s="12"/>
      <c r="B164" s="198"/>
      <c r="C164" s="199"/>
      <c r="D164" s="200" t="s">
        <v>71</v>
      </c>
      <c r="E164" s="212" t="s">
        <v>155</v>
      </c>
      <c r="F164" s="212" t="s">
        <v>460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SUM(P165:P175)</f>
        <v>0</v>
      </c>
      <c r="Q164" s="206"/>
      <c r="R164" s="207">
        <f>SUM(R165:R175)</f>
        <v>2.2768108699999998</v>
      </c>
      <c r="S164" s="206"/>
      <c r="T164" s="207">
        <f>SUM(T165:T175)</f>
        <v>0</v>
      </c>
      <c r="U164" s="208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79</v>
      </c>
      <c r="AT164" s="210" t="s">
        <v>71</v>
      </c>
      <c r="AU164" s="210" t="s">
        <v>79</v>
      </c>
      <c r="AY164" s="209" t="s">
        <v>196</v>
      </c>
      <c r="BK164" s="211">
        <f>SUM(BK165:BK175)</f>
        <v>0</v>
      </c>
    </row>
    <row r="165" s="2" customFormat="1" ht="33" customHeight="1">
      <c r="A165" s="40"/>
      <c r="B165" s="41"/>
      <c r="C165" s="214" t="s">
        <v>7</v>
      </c>
      <c r="D165" s="214" t="s">
        <v>198</v>
      </c>
      <c r="E165" s="215" t="s">
        <v>461</v>
      </c>
      <c r="F165" s="216" t="s">
        <v>462</v>
      </c>
      <c r="G165" s="217" t="s">
        <v>201</v>
      </c>
      <c r="H165" s="218">
        <v>0.76600000000000001</v>
      </c>
      <c r="I165" s="219"/>
      <c r="J165" s="220">
        <f>ROUND(I165*H165,2)</f>
        <v>0</v>
      </c>
      <c r="K165" s="216" t="s">
        <v>202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2.5018699999999998</v>
      </c>
      <c r="R165" s="223">
        <f>Q165*H165</f>
        <v>1.9164324199999998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203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203</v>
      </c>
      <c r="BM165" s="225" t="s">
        <v>2399</v>
      </c>
    </row>
    <row r="166" s="2" customFormat="1">
      <c r="A166" s="40"/>
      <c r="B166" s="41"/>
      <c r="C166" s="42"/>
      <c r="D166" s="227" t="s">
        <v>205</v>
      </c>
      <c r="E166" s="42"/>
      <c r="F166" s="228" t="s">
        <v>464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81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2400</v>
      </c>
      <c r="G167" s="233"/>
      <c r="H167" s="237">
        <v>0.76600000000000001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79</v>
      </c>
      <c r="AY167" s="243" t="s">
        <v>196</v>
      </c>
    </row>
    <row r="168" s="2" customFormat="1" ht="24.15" customHeight="1">
      <c r="A168" s="40"/>
      <c r="B168" s="41"/>
      <c r="C168" s="214" t="s">
        <v>334</v>
      </c>
      <c r="D168" s="214" t="s">
        <v>198</v>
      </c>
      <c r="E168" s="215" t="s">
        <v>466</v>
      </c>
      <c r="F168" s="216" t="s">
        <v>467</v>
      </c>
      <c r="G168" s="217" t="s">
        <v>244</v>
      </c>
      <c r="H168" s="218">
        <v>12.771000000000001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0.0027499999999999998</v>
      </c>
      <c r="R168" s="223">
        <f>Q168*H168</f>
        <v>0.035120249999999999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2401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469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6"/>
      <c r="U169" s="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13" customFormat="1">
      <c r="A170" s="13"/>
      <c r="B170" s="232"/>
      <c r="C170" s="233"/>
      <c r="D170" s="234" t="s">
        <v>212</v>
      </c>
      <c r="E170" s="235" t="s">
        <v>19</v>
      </c>
      <c r="F170" s="236" t="s">
        <v>2402</v>
      </c>
      <c r="G170" s="233"/>
      <c r="H170" s="237">
        <v>12.771000000000001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1"/>
      <c r="U170" s="242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212</v>
      </c>
      <c r="AU170" s="243" t="s">
        <v>81</v>
      </c>
      <c r="AV170" s="13" t="s">
        <v>81</v>
      </c>
      <c r="AW170" s="13" t="s">
        <v>33</v>
      </c>
      <c r="AX170" s="13" t="s">
        <v>79</v>
      </c>
      <c r="AY170" s="243" t="s">
        <v>196</v>
      </c>
    </row>
    <row r="171" s="2" customFormat="1" ht="24.15" customHeight="1">
      <c r="A171" s="40"/>
      <c r="B171" s="41"/>
      <c r="C171" s="214" t="s">
        <v>339</v>
      </c>
      <c r="D171" s="214" t="s">
        <v>198</v>
      </c>
      <c r="E171" s="215" t="s">
        <v>471</v>
      </c>
      <c r="F171" s="216" t="s">
        <v>472</v>
      </c>
      <c r="G171" s="217" t="s">
        <v>244</v>
      </c>
      <c r="H171" s="218">
        <v>12.771000000000001</v>
      </c>
      <c r="I171" s="219"/>
      <c r="J171" s="220">
        <f>ROUND(I171*H171,2)</f>
        <v>0</v>
      </c>
      <c r="K171" s="216" t="s">
        <v>202</v>
      </c>
      <c r="L171" s="46"/>
      <c r="M171" s="221" t="s">
        <v>19</v>
      </c>
      <c r="N171" s="222" t="s">
        <v>43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3">
        <f>S171*H171</f>
        <v>0</v>
      </c>
      <c r="U171" s="224" t="s">
        <v>19</v>
      </c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203</v>
      </c>
      <c r="AT171" s="225" t="s">
        <v>198</v>
      </c>
      <c r="AU171" s="225" t="s">
        <v>81</v>
      </c>
      <c r="AY171" s="19" t="s">
        <v>196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79</v>
      </c>
      <c r="BK171" s="226">
        <f>ROUND(I171*H171,2)</f>
        <v>0</v>
      </c>
      <c r="BL171" s="19" t="s">
        <v>203</v>
      </c>
      <c r="BM171" s="225" t="s">
        <v>2403</v>
      </c>
    </row>
    <row r="172" s="2" customFormat="1">
      <c r="A172" s="40"/>
      <c r="B172" s="41"/>
      <c r="C172" s="42"/>
      <c r="D172" s="227" t="s">
        <v>205</v>
      </c>
      <c r="E172" s="42"/>
      <c r="F172" s="228" t="s">
        <v>474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6"/>
      <c r="U172" s="87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81</v>
      </c>
    </row>
    <row r="173" s="2" customFormat="1" ht="37.8" customHeight="1">
      <c r="A173" s="40"/>
      <c r="B173" s="41"/>
      <c r="C173" s="214" t="s">
        <v>475</v>
      </c>
      <c r="D173" s="214" t="s">
        <v>198</v>
      </c>
      <c r="E173" s="215" t="s">
        <v>476</v>
      </c>
      <c r="F173" s="216" t="s">
        <v>477</v>
      </c>
      <c r="G173" s="217" t="s">
        <v>237</v>
      </c>
      <c r="H173" s="218">
        <v>0.31</v>
      </c>
      <c r="I173" s="219"/>
      <c r="J173" s="220">
        <f>ROUND(I173*H173,2)</f>
        <v>0</v>
      </c>
      <c r="K173" s="216" t="s">
        <v>202</v>
      </c>
      <c r="L173" s="46"/>
      <c r="M173" s="221" t="s">
        <v>19</v>
      </c>
      <c r="N173" s="222" t="s">
        <v>43</v>
      </c>
      <c r="O173" s="86"/>
      <c r="P173" s="223">
        <f>O173*H173</f>
        <v>0</v>
      </c>
      <c r="Q173" s="223">
        <v>1.04922</v>
      </c>
      <c r="R173" s="223">
        <f>Q173*H173</f>
        <v>0.3252582</v>
      </c>
      <c r="S173" s="223">
        <v>0</v>
      </c>
      <c r="T173" s="223">
        <f>S173*H173</f>
        <v>0</v>
      </c>
      <c r="U173" s="224" t="s">
        <v>19</v>
      </c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203</v>
      </c>
      <c r="AT173" s="225" t="s">
        <v>198</v>
      </c>
      <c r="AU173" s="225" t="s">
        <v>81</v>
      </c>
      <c r="AY173" s="19" t="s">
        <v>196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79</v>
      </c>
      <c r="BK173" s="226">
        <f>ROUND(I173*H173,2)</f>
        <v>0</v>
      </c>
      <c r="BL173" s="19" t="s">
        <v>203</v>
      </c>
      <c r="BM173" s="225" t="s">
        <v>2404</v>
      </c>
    </row>
    <row r="174" s="2" customFormat="1">
      <c r="A174" s="40"/>
      <c r="B174" s="41"/>
      <c r="C174" s="42"/>
      <c r="D174" s="227" t="s">
        <v>205</v>
      </c>
      <c r="E174" s="42"/>
      <c r="F174" s="228" t="s">
        <v>479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6"/>
      <c r="U174" s="87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205</v>
      </c>
      <c r="AU174" s="19" t="s">
        <v>81</v>
      </c>
    </row>
    <row r="175" s="13" customFormat="1">
      <c r="A175" s="13"/>
      <c r="B175" s="232"/>
      <c r="C175" s="233"/>
      <c r="D175" s="234" t="s">
        <v>212</v>
      </c>
      <c r="E175" s="235" t="s">
        <v>19</v>
      </c>
      <c r="F175" s="236" t="s">
        <v>2405</v>
      </c>
      <c r="G175" s="233"/>
      <c r="H175" s="237">
        <v>0.31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1"/>
      <c r="U175" s="242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212</v>
      </c>
      <c r="AU175" s="243" t="s">
        <v>81</v>
      </c>
      <c r="AV175" s="13" t="s">
        <v>81</v>
      </c>
      <c r="AW175" s="13" t="s">
        <v>33</v>
      </c>
      <c r="AX175" s="13" t="s">
        <v>79</v>
      </c>
      <c r="AY175" s="243" t="s">
        <v>196</v>
      </c>
    </row>
    <row r="176" s="12" customFormat="1" ht="22.8" customHeight="1">
      <c r="A176" s="12"/>
      <c r="B176" s="198"/>
      <c r="C176" s="199"/>
      <c r="D176" s="200" t="s">
        <v>71</v>
      </c>
      <c r="E176" s="212" t="s">
        <v>234</v>
      </c>
      <c r="F176" s="212" t="s">
        <v>481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SUM(P177:P194)</f>
        <v>0</v>
      </c>
      <c r="Q176" s="206"/>
      <c r="R176" s="207">
        <f>SUM(R177:R194)</f>
        <v>3.0927222900000002</v>
      </c>
      <c r="S176" s="206"/>
      <c r="T176" s="207">
        <f>SUM(T177:T194)</f>
        <v>0</v>
      </c>
      <c r="U176" s="208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79</v>
      </c>
      <c r="AT176" s="210" t="s">
        <v>71</v>
      </c>
      <c r="AU176" s="210" t="s">
        <v>79</v>
      </c>
      <c r="AY176" s="209" t="s">
        <v>196</v>
      </c>
      <c r="BK176" s="211">
        <f>SUM(BK177:BK194)</f>
        <v>0</v>
      </c>
    </row>
    <row r="177" s="2" customFormat="1" ht="24.15" customHeight="1">
      <c r="A177" s="40"/>
      <c r="B177" s="41"/>
      <c r="C177" s="214" t="s">
        <v>482</v>
      </c>
      <c r="D177" s="214" t="s">
        <v>198</v>
      </c>
      <c r="E177" s="215" t="s">
        <v>483</v>
      </c>
      <c r="F177" s="216" t="s">
        <v>484</v>
      </c>
      <c r="G177" s="217" t="s">
        <v>244</v>
      </c>
      <c r="H177" s="218">
        <v>2.8079999999999998</v>
      </c>
      <c r="I177" s="219"/>
      <c r="J177" s="220">
        <f>ROUND(I177*H177,2)</f>
        <v>0</v>
      </c>
      <c r="K177" s="216" t="s">
        <v>202</v>
      </c>
      <c r="L177" s="46"/>
      <c r="M177" s="221" t="s">
        <v>19</v>
      </c>
      <c r="N177" s="222" t="s">
        <v>43</v>
      </c>
      <c r="O177" s="86"/>
      <c r="P177" s="223">
        <f>O177*H177</f>
        <v>0</v>
      </c>
      <c r="Q177" s="223">
        <v>0.00025999999999999998</v>
      </c>
      <c r="R177" s="223">
        <f>Q177*H177</f>
        <v>0.00073007999999999992</v>
      </c>
      <c r="S177" s="223">
        <v>0</v>
      </c>
      <c r="T177" s="223">
        <f>S177*H177</f>
        <v>0</v>
      </c>
      <c r="U177" s="224" t="s">
        <v>19</v>
      </c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203</v>
      </c>
      <c r="AT177" s="225" t="s">
        <v>198</v>
      </c>
      <c r="AU177" s="225" t="s">
        <v>81</v>
      </c>
      <c r="AY177" s="19" t="s">
        <v>196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79</v>
      </c>
      <c r="BK177" s="226">
        <f>ROUND(I177*H177,2)</f>
        <v>0</v>
      </c>
      <c r="BL177" s="19" t="s">
        <v>203</v>
      </c>
      <c r="BM177" s="225" t="s">
        <v>2406</v>
      </c>
    </row>
    <row r="178" s="2" customFormat="1">
      <c r="A178" s="40"/>
      <c r="B178" s="41"/>
      <c r="C178" s="42"/>
      <c r="D178" s="227" t="s">
        <v>205</v>
      </c>
      <c r="E178" s="42"/>
      <c r="F178" s="228" t="s">
        <v>486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6"/>
      <c r="U178" s="87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205</v>
      </c>
      <c r="AU178" s="19" t="s">
        <v>81</v>
      </c>
    </row>
    <row r="179" s="2" customFormat="1" ht="33" customHeight="1">
      <c r="A179" s="40"/>
      <c r="B179" s="41"/>
      <c r="C179" s="214" t="s">
        <v>487</v>
      </c>
      <c r="D179" s="214" t="s">
        <v>198</v>
      </c>
      <c r="E179" s="215" t="s">
        <v>488</v>
      </c>
      <c r="F179" s="216" t="s">
        <v>489</v>
      </c>
      <c r="G179" s="217" t="s">
        <v>244</v>
      </c>
      <c r="H179" s="218">
        <v>2.8079999999999998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0.0043800000000000002</v>
      </c>
      <c r="R179" s="223">
        <f>Q179*H179</f>
        <v>0.012299040000000001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203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203</v>
      </c>
      <c r="BM179" s="225" t="s">
        <v>2407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491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13" customFormat="1">
      <c r="A181" s="13"/>
      <c r="B181" s="232"/>
      <c r="C181" s="233"/>
      <c r="D181" s="234" t="s">
        <v>212</v>
      </c>
      <c r="E181" s="235" t="s">
        <v>19</v>
      </c>
      <c r="F181" s="236" t="s">
        <v>2408</v>
      </c>
      <c r="G181" s="233"/>
      <c r="H181" s="237">
        <v>2.8079999999999998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1"/>
      <c r="U181" s="242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212</v>
      </c>
      <c r="AU181" s="243" t="s">
        <v>81</v>
      </c>
      <c r="AV181" s="13" t="s">
        <v>81</v>
      </c>
      <c r="AW181" s="13" t="s">
        <v>33</v>
      </c>
      <c r="AX181" s="13" t="s">
        <v>79</v>
      </c>
      <c r="AY181" s="243" t="s">
        <v>196</v>
      </c>
    </row>
    <row r="182" s="2" customFormat="1" ht="24.15" customHeight="1">
      <c r="A182" s="40"/>
      <c r="B182" s="41"/>
      <c r="C182" s="214" t="s">
        <v>493</v>
      </c>
      <c r="D182" s="214" t="s">
        <v>198</v>
      </c>
      <c r="E182" s="215" t="s">
        <v>494</v>
      </c>
      <c r="F182" s="216" t="s">
        <v>495</v>
      </c>
      <c r="G182" s="217" t="s">
        <v>244</v>
      </c>
      <c r="H182" s="218">
        <v>2.8079999999999998</v>
      </c>
      <c r="I182" s="219"/>
      <c r="J182" s="220">
        <f>ROUND(I182*H182,2)</f>
        <v>0</v>
      </c>
      <c r="K182" s="216" t="s">
        <v>19</v>
      </c>
      <c r="L182" s="46"/>
      <c r="M182" s="221" t="s">
        <v>19</v>
      </c>
      <c r="N182" s="222" t="s">
        <v>43</v>
      </c>
      <c r="O182" s="86"/>
      <c r="P182" s="223">
        <f>O182*H182</f>
        <v>0</v>
      </c>
      <c r="Q182" s="223">
        <v>0.035200000000000002</v>
      </c>
      <c r="R182" s="223">
        <f>Q182*H182</f>
        <v>0.098841600000000002</v>
      </c>
      <c r="S182" s="223">
        <v>0</v>
      </c>
      <c r="T182" s="223">
        <f>S182*H182</f>
        <v>0</v>
      </c>
      <c r="U182" s="224" t="s">
        <v>19</v>
      </c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203</v>
      </c>
      <c r="AT182" s="225" t="s">
        <v>198</v>
      </c>
      <c r="AU182" s="225" t="s">
        <v>81</v>
      </c>
      <c r="AY182" s="19" t="s">
        <v>196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79</v>
      </c>
      <c r="BK182" s="226">
        <f>ROUND(I182*H182,2)</f>
        <v>0</v>
      </c>
      <c r="BL182" s="19" t="s">
        <v>203</v>
      </c>
      <c r="BM182" s="225" t="s">
        <v>2409</v>
      </c>
    </row>
    <row r="183" s="13" customFormat="1">
      <c r="A183" s="13"/>
      <c r="B183" s="232"/>
      <c r="C183" s="233"/>
      <c r="D183" s="234" t="s">
        <v>212</v>
      </c>
      <c r="E183" s="235" t="s">
        <v>19</v>
      </c>
      <c r="F183" s="236" t="s">
        <v>2408</v>
      </c>
      <c r="G183" s="233"/>
      <c r="H183" s="237">
        <v>2.8079999999999998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1"/>
      <c r="U183" s="242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212</v>
      </c>
      <c r="AU183" s="243" t="s">
        <v>81</v>
      </c>
      <c r="AV183" s="13" t="s">
        <v>81</v>
      </c>
      <c r="AW183" s="13" t="s">
        <v>33</v>
      </c>
      <c r="AX183" s="13" t="s">
        <v>79</v>
      </c>
      <c r="AY183" s="243" t="s">
        <v>196</v>
      </c>
    </row>
    <row r="184" s="2" customFormat="1" ht="33" customHeight="1">
      <c r="A184" s="40"/>
      <c r="B184" s="41"/>
      <c r="C184" s="214" t="s">
        <v>497</v>
      </c>
      <c r="D184" s="214" t="s">
        <v>198</v>
      </c>
      <c r="E184" s="215" t="s">
        <v>498</v>
      </c>
      <c r="F184" s="216" t="s">
        <v>499</v>
      </c>
      <c r="G184" s="217" t="s">
        <v>201</v>
      </c>
      <c r="H184" s="218">
        <v>1.294</v>
      </c>
      <c r="I184" s="219"/>
      <c r="J184" s="220">
        <f>ROUND(I184*H184,2)</f>
        <v>0</v>
      </c>
      <c r="K184" s="216" t="s">
        <v>202</v>
      </c>
      <c r="L184" s="46"/>
      <c r="M184" s="221" t="s">
        <v>19</v>
      </c>
      <c r="N184" s="222" t="s">
        <v>43</v>
      </c>
      <c r="O184" s="86"/>
      <c r="P184" s="223">
        <f>O184*H184</f>
        <v>0</v>
      </c>
      <c r="Q184" s="223">
        <v>2.3010199999999998</v>
      </c>
      <c r="R184" s="223">
        <f>Q184*H184</f>
        <v>2.97751988</v>
      </c>
      <c r="S184" s="223">
        <v>0</v>
      </c>
      <c r="T184" s="223">
        <f>S184*H184</f>
        <v>0</v>
      </c>
      <c r="U184" s="224" t="s">
        <v>19</v>
      </c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203</v>
      </c>
      <c r="AT184" s="225" t="s">
        <v>198</v>
      </c>
      <c r="AU184" s="225" t="s">
        <v>81</v>
      </c>
      <c r="AY184" s="19" t="s">
        <v>196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79</v>
      </c>
      <c r="BK184" s="226">
        <f>ROUND(I184*H184,2)</f>
        <v>0</v>
      </c>
      <c r="BL184" s="19" t="s">
        <v>203</v>
      </c>
      <c r="BM184" s="225" t="s">
        <v>2410</v>
      </c>
    </row>
    <row r="185" s="2" customFormat="1">
      <c r="A185" s="40"/>
      <c r="B185" s="41"/>
      <c r="C185" s="42"/>
      <c r="D185" s="227" t="s">
        <v>205</v>
      </c>
      <c r="E185" s="42"/>
      <c r="F185" s="228" t="s">
        <v>501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6"/>
      <c r="U185" s="87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205</v>
      </c>
      <c r="AU185" s="19" t="s">
        <v>81</v>
      </c>
    </row>
    <row r="186" s="13" customFormat="1">
      <c r="A186" s="13"/>
      <c r="B186" s="232"/>
      <c r="C186" s="233"/>
      <c r="D186" s="234" t="s">
        <v>212</v>
      </c>
      <c r="E186" s="235" t="s">
        <v>19</v>
      </c>
      <c r="F186" s="236" t="s">
        <v>2411</v>
      </c>
      <c r="G186" s="233"/>
      <c r="H186" s="237">
        <v>1.294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1"/>
      <c r="U186" s="242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212</v>
      </c>
      <c r="AU186" s="243" t="s">
        <v>81</v>
      </c>
      <c r="AV186" s="13" t="s">
        <v>81</v>
      </c>
      <c r="AW186" s="13" t="s">
        <v>33</v>
      </c>
      <c r="AX186" s="13" t="s">
        <v>79</v>
      </c>
      <c r="AY186" s="243" t="s">
        <v>196</v>
      </c>
    </row>
    <row r="187" s="2" customFormat="1" ht="33" customHeight="1">
      <c r="A187" s="40"/>
      <c r="B187" s="41"/>
      <c r="C187" s="214" t="s">
        <v>503</v>
      </c>
      <c r="D187" s="214" t="s">
        <v>198</v>
      </c>
      <c r="E187" s="215" t="s">
        <v>504</v>
      </c>
      <c r="F187" s="216" t="s">
        <v>505</v>
      </c>
      <c r="G187" s="217" t="s">
        <v>201</v>
      </c>
      <c r="H187" s="218">
        <v>1.294</v>
      </c>
      <c r="I187" s="219"/>
      <c r="J187" s="220">
        <f>ROUND(I187*H187,2)</f>
        <v>0</v>
      </c>
      <c r="K187" s="216" t="s">
        <v>202</v>
      </c>
      <c r="L187" s="46"/>
      <c r="M187" s="221" t="s">
        <v>19</v>
      </c>
      <c r="N187" s="222" t="s">
        <v>43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203</v>
      </c>
      <c r="AT187" s="225" t="s">
        <v>198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203</v>
      </c>
      <c r="BM187" s="225" t="s">
        <v>2412</v>
      </c>
    </row>
    <row r="188" s="2" customFormat="1">
      <c r="A188" s="40"/>
      <c r="B188" s="41"/>
      <c r="C188" s="42"/>
      <c r="D188" s="227" t="s">
        <v>205</v>
      </c>
      <c r="E188" s="42"/>
      <c r="F188" s="228" t="s">
        <v>507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6"/>
      <c r="U188" s="87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81</v>
      </c>
    </row>
    <row r="189" s="2" customFormat="1" ht="24.15" customHeight="1">
      <c r="A189" s="40"/>
      <c r="B189" s="41"/>
      <c r="C189" s="214" t="s">
        <v>508</v>
      </c>
      <c r="D189" s="214" t="s">
        <v>198</v>
      </c>
      <c r="E189" s="215" t="s">
        <v>1816</v>
      </c>
      <c r="F189" s="216" t="s">
        <v>1817</v>
      </c>
      <c r="G189" s="217" t="s">
        <v>244</v>
      </c>
      <c r="H189" s="218">
        <v>21.573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0.00012999999999999999</v>
      </c>
      <c r="R189" s="223">
        <f>Q189*H189</f>
        <v>0.0028044899999999998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203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203</v>
      </c>
      <c r="BM189" s="225" t="s">
        <v>2413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1819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13" customFormat="1">
      <c r="A191" s="13"/>
      <c r="B191" s="232"/>
      <c r="C191" s="233"/>
      <c r="D191" s="234" t="s">
        <v>212</v>
      </c>
      <c r="E191" s="235" t="s">
        <v>19</v>
      </c>
      <c r="F191" s="236" t="s">
        <v>2414</v>
      </c>
      <c r="G191" s="233"/>
      <c r="H191" s="237">
        <v>21.573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1"/>
      <c r="U191" s="242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212</v>
      </c>
      <c r="AU191" s="243" t="s">
        <v>81</v>
      </c>
      <c r="AV191" s="13" t="s">
        <v>81</v>
      </c>
      <c r="AW191" s="13" t="s">
        <v>33</v>
      </c>
      <c r="AX191" s="13" t="s">
        <v>79</v>
      </c>
      <c r="AY191" s="243" t="s">
        <v>196</v>
      </c>
    </row>
    <row r="192" s="2" customFormat="1" ht="37.8" customHeight="1">
      <c r="A192" s="40"/>
      <c r="B192" s="41"/>
      <c r="C192" s="214" t="s">
        <v>515</v>
      </c>
      <c r="D192" s="214" t="s">
        <v>198</v>
      </c>
      <c r="E192" s="215" t="s">
        <v>509</v>
      </c>
      <c r="F192" s="216" t="s">
        <v>510</v>
      </c>
      <c r="G192" s="217" t="s">
        <v>209</v>
      </c>
      <c r="H192" s="218">
        <v>26.359999999999999</v>
      </c>
      <c r="I192" s="219"/>
      <c r="J192" s="220">
        <f>ROUND(I192*H192,2)</f>
        <v>0</v>
      </c>
      <c r="K192" s="216" t="s">
        <v>202</v>
      </c>
      <c r="L192" s="46"/>
      <c r="M192" s="221" t="s">
        <v>19</v>
      </c>
      <c r="N192" s="222" t="s">
        <v>43</v>
      </c>
      <c r="O192" s="86"/>
      <c r="P192" s="223">
        <f>O192*H192</f>
        <v>0</v>
      </c>
      <c r="Q192" s="223">
        <v>2.0000000000000002E-05</v>
      </c>
      <c r="R192" s="223">
        <f>Q192*H192</f>
        <v>0.00052720000000000002</v>
      </c>
      <c r="S192" s="223">
        <v>0</v>
      </c>
      <c r="T192" s="223">
        <f>S192*H192</f>
        <v>0</v>
      </c>
      <c r="U192" s="224" t="s">
        <v>19</v>
      </c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203</v>
      </c>
      <c r="AT192" s="225" t="s">
        <v>198</v>
      </c>
      <c r="AU192" s="225" t="s">
        <v>81</v>
      </c>
      <c r="AY192" s="19" t="s">
        <v>196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79</v>
      </c>
      <c r="BK192" s="226">
        <f>ROUND(I192*H192,2)</f>
        <v>0</v>
      </c>
      <c r="BL192" s="19" t="s">
        <v>203</v>
      </c>
      <c r="BM192" s="225" t="s">
        <v>2415</v>
      </c>
    </row>
    <row r="193" s="2" customFormat="1">
      <c r="A193" s="40"/>
      <c r="B193" s="41"/>
      <c r="C193" s="42"/>
      <c r="D193" s="227" t="s">
        <v>205</v>
      </c>
      <c r="E193" s="42"/>
      <c r="F193" s="228" t="s">
        <v>512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6"/>
      <c r="U193" s="87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205</v>
      </c>
      <c r="AU193" s="19" t="s">
        <v>81</v>
      </c>
    </row>
    <row r="194" s="13" customFormat="1">
      <c r="A194" s="13"/>
      <c r="B194" s="232"/>
      <c r="C194" s="233"/>
      <c r="D194" s="234" t="s">
        <v>212</v>
      </c>
      <c r="E194" s="235" t="s">
        <v>19</v>
      </c>
      <c r="F194" s="236" t="s">
        <v>2416</v>
      </c>
      <c r="G194" s="233"/>
      <c r="H194" s="237">
        <v>26.359999999999999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1"/>
      <c r="U194" s="242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212</v>
      </c>
      <c r="AU194" s="243" t="s">
        <v>81</v>
      </c>
      <c r="AV194" s="13" t="s">
        <v>81</v>
      </c>
      <c r="AW194" s="13" t="s">
        <v>33</v>
      </c>
      <c r="AX194" s="13" t="s">
        <v>79</v>
      </c>
      <c r="AY194" s="243" t="s">
        <v>196</v>
      </c>
    </row>
    <row r="195" s="12" customFormat="1" ht="22.8" customHeight="1">
      <c r="A195" s="12"/>
      <c r="B195" s="198"/>
      <c r="C195" s="199"/>
      <c r="D195" s="200" t="s">
        <v>71</v>
      </c>
      <c r="E195" s="212" t="s">
        <v>254</v>
      </c>
      <c r="F195" s="212" t="s">
        <v>514</v>
      </c>
      <c r="G195" s="199"/>
      <c r="H195" s="199"/>
      <c r="I195" s="202"/>
      <c r="J195" s="213">
        <f>BK195</f>
        <v>0</v>
      </c>
      <c r="K195" s="199"/>
      <c r="L195" s="204"/>
      <c r="M195" s="205"/>
      <c r="N195" s="206"/>
      <c r="O195" s="206"/>
      <c r="P195" s="207">
        <f>SUM(P196:P207)</f>
        <v>0</v>
      </c>
      <c r="Q195" s="206"/>
      <c r="R195" s="207">
        <f>SUM(R196:R207)</f>
        <v>0.01651</v>
      </c>
      <c r="S195" s="206"/>
      <c r="T195" s="207">
        <f>SUM(T196:T207)</f>
        <v>0</v>
      </c>
      <c r="U195" s="208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09" t="s">
        <v>79</v>
      </c>
      <c r="AT195" s="210" t="s">
        <v>71</v>
      </c>
      <c r="AU195" s="210" t="s">
        <v>79</v>
      </c>
      <c r="AY195" s="209" t="s">
        <v>196</v>
      </c>
      <c r="BK195" s="211">
        <f>SUM(BK196:BK207)</f>
        <v>0</v>
      </c>
    </row>
    <row r="196" s="2" customFormat="1" ht="37.8" customHeight="1">
      <c r="A196" s="40"/>
      <c r="B196" s="41"/>
      <c r="C196" s="214" t="s">
        <v>278</v>
      </c>
      <c r="D196" s="214" t="s">
        <v>198</v>
      </c>
      <c r="E196" s="215" t="s">
        <v>516</v>
      </c>
      <c r="F196" s="216" t="s">
        <v>517</v>
      </c>
      <c r="G196" s="217" t="s">
        <v>244</v>
      </c>
      <c r="H196" s="218">
        <v>44.920000000000002</v>
      </c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203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203</v>
      </c>
      <c r="BM196" s="225" t="s">
        <v>2417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519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13" customFormat="1">
      <c r="A198" s="13"/>
      <c r="B198" s="232"/>
      <c r="C198" s="233"/>
      <c r="D198" s="234" t="s">
        <v>212</v>
      </c>
      <c r="E198" s="235" t="s">
        <v>19</v>
      </c>
      <c r="F198" s="236" t="s">
        <v>2418</v>
      </c>
      <c r="G198" s="233"/>
      <c r="H198" s="237">
        <v>20.620000000000001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1"/>
      <c r="U198" s="242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212</v>
      </c>
      <c r="AU198" s="243" t="s">
        <v>81</v>
      </c>
      <c r="AV198" s="13" t="s">
        <v>81</v>
      </c>
      <c r="AW198" s="13" t="s">
        <v>33</v>
      </c>
      <c r="AX198" s="13" t="s">
        <v>72</v>
      </c>
      <c r="AY198" s="243" t="s">
        <v>196</v>
      </c>
    </row>
    <row r="199" s="13" customFormat="1">
      <c r="A199" s="13"/>
      <c r="B199" s="232"/>
      <c r="C199" s="233"/>
      <c r="D199" s="234" t="s">
        <v>212</v>
      </c>
      <c r="E199" s="235" t="s">
        <v>19</v>
      </c>
      <c r="F199" s="236" t="s">
        <v>2419</v>
      </c>
      <c r="G199" s="233"/>
      <c r="H199" s="237">
        <v>24.300000000000001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1"/>
      <c r="U199" s="242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212</v>
      </c>
      <c r="AU199" s="243" t="s">
        <v>81</v>
      </c>
      <c r="AV199" s="13" t="s">
        <v>81</v>
      </c>
      <c r="AW199" s="13" t="s">
        <v>33</v>
      </c>
      <c r="AX199" s="13" t="s">
        <v>72</v>
      </c>
      <c r="AY199" s="243" t="s">
        <v>196</v>
      </c>
    </row>
    <row r="200" s="14" customFormat="1">
      <c r="A200" s="14"/>
      <c r="B200" s="254"/>
      <c r="C200" s="255"/>
      <c r="D200" s="234" t="s">
        <v>212</v>
      </c>
      <c r="E200" s="256" t="s">
        <v>19</v>
      </c>
      <c r="F200" s="257" t="s">
        <v>233</v>
      </c>
      <c r="G200" s="255"/>
      <c r="H200" s="258">
        <v>44.920000000000002</v>
      </c>
      <c r="I200" s="259"/>
      <c r="J200" s="255"/>
      <c r="K200" s="255"/>
      <c r="L200" s="260"/>
      <c r="M200" s="261"/>
      <c r="N200" s="262"/>
      <c r="O200" s="262"/>
      <c r="P200" s="262"/>
      <c r="Q200" s="262"/>
      <c r="R200" s="262"/>
      <c r="S200" s="262"/>
      <c r="T200" s="262"/>
      <c r="U200" s="263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4" t="s">
        <v>212</v>
      </c>
      <c r="AU200" s="264" t="s">
        <v>81</v>
      </c>
      <c r="AV200" s="14" t="s">
        <v>203</v>
      </c>
      <c r="AW200" s="14" t="s">
        <v>33</v>
      </c>
      <c r="AX200" s="14" t="s">
        <v>79</v>
      </c>
      <c r="AY200" s="264" t="s">
        <v>196</v>
      </c>
    </row>
    <row r="201" s="2" customFormat="1" ht="24.15" customHeight="1">
      <c r="A201" s="40"/>
      <c r="B201" s="41"/>
      <c r="C201" s="214" t="s">
        <v>526</v>
      </c>
      <c r="D201" s="214" t="s">
        <v>198</v>
      </c>
      <c r="E201" s="215" t="s">
        <v>522</v>
      </c>
      <c r="F201" s="216" t="s">
        <v>523</v>
      </c>
      <c r="G201" s="217" t="s">
        <v>222</v>
      </c>
      <c r="H201" s="218">
        <v>1</v>
      </c>
      <c r="I201" s="219"/>
      <c r="J201" s="220">
        <f>ROUND(I201*H201,2)</f>
        <v>0</v>
      </c>
      <c r="K201" s="216" t="s">
        <v>202</v>
      </c>
      <c r="L201" s="46"/>
      <c r="M201" s="221" t="s">
        <v>19</v>
      </c>
      <c r="N201" s="222" t="s">
        <v>43</v>
      </c>
      <c r="O201" s="86"/>
      <c r="P201" s="223">
        <f>O201*H201</f>
        <v>0</v>
      </c>
      <c r="Q201" s="223">
        <v>0.00011</v>
      </c>
      <c r="R201" s="223">
        <f>Q201*H201</f>
        <v>0.00011</v>
      </c>
      <c r="S201" s="223">
        <v>0</v>
      </c>
      <c r="T201" s="223">
        <f>S201*H201</f>
        <v>0</v>
      </c>
      <c r="U201" s="224" t="s">
        <v>19</v>
      </c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203</v>
      </c>
      <c r="AT201" s="225" t="s">
        <v>198</v>
      </c>
      <c r="AU201" s="225" t="s">
        <v>81</v>
      </c>
      <c r="AY201" s="19" t="s">
        <v>196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79</v>
      </c>
      <c r="BK201" s="226">
        <f>ROUND(I201*H201,2)</f>
        <v>0</v>
      </c>
      <c r="BL201" s="19" t="s">
        <v>203</v>
      </c>
      <c r="BM201" s="225" t="s">
        <v>2420</v>
      </c>
    </row>
    <row r="202" s="2" customFormat="1">
      <c r="A202" s="40"/>
      <c r="B202" s="41"/>
      <c r="C202" s="42"/>
      <c r="D202" s="227" t="s">
        <v>205</v>
      </c>
      <c r="E202" s="42"/>
      <c r="F202" s="228" t="s">
        <v>525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6"/>
      <c r="U202" s="87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205</v>
      </c>
      <c r="AU202" s="19" t="s">
        <v>81</v>
      </c>
    </row>
    <row r="203" s="2" customFormat="1" ht="24.15" customHeight="1">
      <c r="A203" s="40"/>
      <c r="B203" s="41"/>
      <c r="C203" s="244" t="s">
        <v>530</v>
      </c>
      <c r="D203" s="244" t="s">
        <v>214</v>
      </c>
      <c r="E203" s="245" t="s">
        <v>527</v>
      </c>
      <c r="F203" s="246" t="s">
        <v>528</v>
      </c>
      <c r="G203" s="247" t="s">
        <v>222</v>
      </c>
      <c r="H203" s="248">
        <v>1</v>
      </c>
      <c r="I203" s="249"/>
      <c r="J203" s="250">
        <f>ROUND(I203*H203,2)</f>
        <v>0</v>
      </c>
      <c r="K203" s="246" t="s">
        <v>202</v>
      </c>
      <c r="L203" s="251"/>
      <c r="M203" s="252" t="s">
        <v>19</v>
      </c>
      <c r="N203" s="253" t="s">
        <v>43</v>
      </c>
      <c r="O203" s="86"/>
      <c r="P203" s="223">
        <f>O203*H203</f>
        <v>0</v>
      </c>
      <c r="Q203" s="223">
        <v>0.012500000000000001</v>
      </c>
      <c r="R203" s="223">
        <f>Q203*H203</f>
        <v>0.012500000000000001</v>
      </c>
      <c r="S203" s="223">
        <v>0</v>
      </c>
      <c r="T203" s="223">
        <f>S203*H203</f>
        <v>0</v>
      </c>
      <c r="U203" s="224" t="s">
        <v>19</v>
      </c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217</v>
      </c>
      <c r="AT203" s="225" t="s">
        <v>214</v>
      </c>
      <c r="AU203" s="225" t="s">
        <v>81</v>
      </c>
      <c r="AY203" s="19" t="s">
        <v>196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79</v>
      </c>
      <c r="BK203" s="226">
        <f>ROUND(I203*H203,2)</f>
        <v>0</v>
      </c>
      <c r="BL203" s="19" t="s">
        <v>203</v>
      </c>
      <c r="BM203" s="225" t="s">
        <v>2421</v>
      </c>
    </row>
    <row r="204" s="2" customFormat="1" ht="37.8" customHeight="1">
      <c r="A204" s="40"/>
      <c r="B204" s="41"/>
      <c r="C204" s="214" t="s">
        <v>535</v>
      </c>
      <c r="D204" s="214" t="s">
        <v>198</v>
      </c>
      <c r="E204" s="215" t="s">
        <v>531</v>
      </c>
      <c r="F204" s="216" t="s">
        <v>532</v>
      </c>
      <c r="G204" s="217" t="s">
        <v>222</v>
      </c>
      <c r="H204" s="218">
        <v>30</v>
      </c>
      <c r="I204" s="219"/>
      <c r="J204" s="220">
        <f>ROUND(I204*H204,2)</f>
        <v>0</v>
      </c>
      <c r="K204" s="216" t="s">
        <v>19</v>
      </c>
      <c r="L204" s="46"/>
      <c r="M204" s="221" t="s">
        <v>19</v>
      </c>
      <c r="N204" s="222" t="s">
        <v>43</v>
      </c>
      <c r="O204" s="86"/>
      <c r="P204" s="223">
        <f>O204*H204</f>
        <v>0</v>
      </c>
      <c r="Q204" s="223">
        <v>4.0000000000000003E-05</v>
      </c>
      <c r="R204" s="223">
        <f>Q204*H204</f>
        <v>0.0012000000000000001</v>
      </c>
      <c r="S204" s="223">
        <v>0</v>
      </c>
      <c r="T204" s="223">
        <f>S204*H204</f>
        <v>0</v>
      </c>
      <c r="U204" s="224" t="s">
        <v>19</v>
      </c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203</v>
      </c>
      <c r="AT204" s="225" t="s">
        <v>198</v>
      </c>
      <c r="AU204" s="225" t="s">
        <v>81</v>
      </c>
      <c r="AY204" s="19" t="s">
        <v>196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79</v>
      </c>
      <c r="BK204" s="226">
        <f>ROUND(I204*H204,2)</f>
        <v>0</v>
      </c>
      <c r="BL204" s="19" t="s">
        <v>203</v>
      </c>
      <c r="BM204" s="225" t="s">
        <v>2422</v>
      </c>
    </row>
    <row r="205" s="13" customFormat="1">
      <c r="A205" s="13"/>
      <c r="B205" s="232"/>
      <c r="C205" s="233"/>
      <c r="D205" s="234" t="s">
        <v>212</v>
      </c>
      <c r="E205" s="235" t="s">
        <v>19</v>
      </c>
      <c r="F205" s="236" t="s">
        <v>2423</v>
      </c>
      <c r="G205" s="233"/>
      <c r="H205" s="237">
        <v>30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1"/>
      <c r="U205" s="242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212</v>
      </c>
      <c r="AU205" s="243" t="s">
        <v>81</v>
      </c>
      <c r="AV205" s="13" t="s">
        <v>81</v>
      </c>
      <c r="AW205" s="13" t="s">
        <v>33</v>
      </c>
      <c r="AX205" s="13" t="s">
        <v>79</v>
      </c>
      <c r="AY205" s="243" t="s">
        <v>196</v>
      </c>
    </row>
    <row r="206" s="2" customFormat="1" ht="33" customHeight="1">
      <c r="A206" s="40"/>
      <c r="B206" s="41"/>
      <c r="C206" s="214" t="s">
        <v>540</v>
      </c>
      <c r="D206" s="214" t="s">
        <v>198</v>
      </c>
      <c r="E206" s="215" t="s">
        <v>536</v>
      </c>
      <c r="F206" s="216" t="s">
        <v>537</v>
      </c>
      <c r="G206" s="217" t="s">
        <v>222</v>
      </c>
      <c r="H206" s="218">
        <v>30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9.0000000000000006E-05</v>
      </c>
      <c r="R206" s="223">
        <f>Q206*H206</f>
        <v>0.0027000000000000001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203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203</v>
      </c>
      <c r="BM206" s="225" t="s">
        <v>2424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539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12" customFormat="1" ht="22.8" customHeight="1">
      <c r="A208" s="12"/>
      <c r="B208" s="198"/>
      <c r="C208" s="199"/>
      <c r="D208" s="200" t="s">
        <v>71</v>
      </c>
      <c r="E208" s="212" t="s">
        <v>252</v>
      </c>
      <c r="F208" s="212" t="s">
        <v>253</v>
      </c>
      <c r="G208" s="199"/>
      <c r="H208" s="199"/>
      <c r="I208" s="202"/>
      <c r="J208" s="213">
        <f>BK208</f>
        <v>0</v>
      </c>
      <c r="K208" s="199"/>
      <c r="L208" s="204"/>
      <c r="M208" s="205"/>
      <c r="N208" s="206"/>
      <c r="O208" s="206"/>
      <c r="P208" s="207">
        <f>SUM(P209:P210)</f>
        <v>0</v>
      </c>
      <c r="Q208" s="206"/>
      <c r="R208" s="207">
        <f>SUM(R209:R210)</f>
        <v>0</v>
      </c>
      <c r="S208" s="206"/>
      <c r="T208" s="207">
        <f>SUM(T209:T210)</f>
        <v>0</v>
      </c>
      <c r="U208" s="208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09" t="s">
        <v>79</v>
      </c>
      <c r="AT208" s="210" t="s">
        <v>71</v>
      </c>
      <c r="AU208" s="210" t="s">
        <v>79</v>
      </c>
      <c r="AY208" s="209" t="s">
        <v>196</v>
      </c>
      <c r="BK208" s="211">
        <f>SUM(BK209:BK210)</f>
        <v>0</v>
      </c>
    </row>
    <row r="209" s="2" customFormat="1" ht="55.5" customHeight="1">
      <c r="A209" s="40"/>
      <c r="B209" s="41"/>
      <c r="C209" s="214" t="s">
        <v>547</v>
      </c>
      <c r="D209" s="214" t="s">
        <v>198</v>
      </c>
      <c r="E209" s="215" t="s">
        <v>541</v>
      </c>
      <c r="F209" s="216" t="s">
        <v>542</v>
      </c>
      <c r="G209" s="217" t="s">
        <v>237</v>
      </c>
      <c r="H209" s="218">
        <v>35.475999999999999</v>
      </c>
      <c r="I209" s="219"/>
      <c r="J209" s="220">
        <f>ROUND(I209*H209,2)</f>
        <v>0</v>
      </c>
      <c r="K209" s="216" t="s">
        <v>202</v>
      </c>
      <c r="L209" s="46"/>
      <c r="M209" s="221" t="s">
        <v>19</v>
      </c>
      <c r="N209" s="222" t="s">
        <v>43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3">
        <f>S209*H209</f>
        <v>0</v>
      </c>
      <c r="U209" s="224" t="s">
        <v>19</v>
      </c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203</v>
      </c>
      <c r="AT209" s="225" t="s">
        <v>198</v>
      </c>
      <c r="AU209" s="225" t="s">
        <v>81</v>
      </c>
      <c r="AY209" s="19" t="s">
        <v>196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79</v>
      </c>
      <c r="BK209" s="226">
        <f>ROUND(I209*H209,2)</f>
        <v>0</v>
      </c>
      <c r="BL209" s="19" t="s">
        <v>203</v>
      </c>
      <c r="BM209" s="225" t="s">
        <v>2425</v>
      </c>
    </row>
    <row r="210" s="2" customFormat="1">
      <c r="A210" s="40"/>
      <c r="B210" s="41"/>
      <c r="C210" s="42"/>
      <c r="D210" s="227" t="s">
        <v>205</v>
      </c>
      <c r="E210" s="42"/>
      <c r="F210" s="228" t="s">
        <v>544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6"/>
      <c r="U210" s="87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205</v>
      </c>
      <c r="AU210" s="19" t="s">
        <v>81</v>
      </c>
    </row>
    <row r="211" s="12" customFormat="1" ht="25.92" customHeight="1">
      <c r="A211" s="12"/>
      <c r="B211" s="198"/>
      <c r="C211" s="199"/>
      <c r="D211" s="200" t="s">
        <v>71</v>
      </c>
      <c r="E211" s="201" t="s">
        <v>259</v>
      </c>
      <c r="F211" s="201" t="s">
        <v>260</v>
      </c>
      <c r="G211" s="199"/>
      <c r="H211" s="199"/>
      <c r="I211" s="202"/>
      <c r="J211" s="203">
        <f>BK211</f>
        <v>0</v>
      </c>
      <c r="K211" s="199"/>
      <c r="L211" s="204"/>
      <c r="M211" s="205"/>
      <c r="N211" s="206"/>
      <c r="O211" s="206"/>
      <c r="P211" s="207">
        <f>P212+P233+P266+P291+P375+P386+P401+P455+P487+P497</f>
        <v>0</v>
      </c>
      <c r="Q211" s="206"/>
      <c r="R211" s="207">
        <f>R212+R233+R266+R291+R375+R386+R401+R455+R487+R497</f>
        <v>6.0106609399999993</v>
      </c>
      <c r="S211" s="206"/>
      <c r="T211" s="207">
        <f>T212+T233+T266+T291+T375+T386+T401+T455+T487+T497</f>
        <v>0</v>
      </c>
      <c r="U211" s="208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9" t="s">
        <v>81</v>
      </c>
      <c r="AT211" s="210" t="s">
        <v>71</v>
      </c>
      <c r="AU211" s="210" t="s">
        <v>72</v>
      </c>
      <c r="AY211" s="209" t="s">
        <v>196</v>
      </c>
      <c r="BK211" s="211">
        <f>BK212+BK233+BK266+BK291+BK375+BK386+BK401+BK455+BK487+BK497</f>
        <v>0</v>
      </c>
    </row>
    <row r="212" s="12" customFormat="1" ht="22.8" customHeight="1">
      <c r="A212" s="12"/>
      <c r="B212" s="198"/>
      <c r="C212" s="199"/>
      <c r="D212" s="200" t="s">
        <v>71</v>
      </c>
      <c r="E212" s="212" t="s">
        <v>545</v>
      </c>
      <c r="F212" s="212" t="s">
        <v>546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SUM(P213:P232)</f>
        <v>0</v>
      </c>
      <c r="Q212" s="206"/>
      <c r="R212" s="207">
        <f>SUM(R213:R232)</f>
        <v>0.23844240000000003</v>
      </c>
      <c r="S212" s="206"/>
      <c r="T212" s="207">
        <f>SUM(T213:T232)</f>
        <v>0</v>
      </c>
      <c r="U212" s="208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81</v>
      </c>
      <c r="AT212" s="210" t="s">
        <v>71</v>
      </c>
      <c r="AU212" s="210" t="s">
        <v>79</v>
      </c>
      <c r="AY212" s="209" t="s">
        <v>196</v>
      </c>
      <c r="BK212" s="211">
        <f>SUM(BK213:BK232)</f>
        <v>0</v>
      </c>
    </row>
    <row r="213" s="2" customFormat="1" ht="37.8" customHeight="1">
      <c r="A213" s="40"/>
      <c r="B213" s="41"/>
      <c r="C213" s="214" t="s">
        <v>552</v>
      </c>
      <c r="D213" s="214" t="s">
        <v>198</v>
      </c>
      <c r="E213" s="215" t="s">
        <v>548</v>
      </c>
      <c r="F213" s="216" t="s">
        <v>549</v>
      </c>
      <c r="G213" s="217" t="s">
        <v>244</v>
      </c>
      <c r="H213" s="218">
        <v>21.573</v>
      </c>
      <c r="I213" s="219"/>
      <c r="J213" s="220">
        <f>ROUND(I213*H213,2)</f>
        <v>0</v>
      </c>
      <c r="K213" s="216" t="s">
        <v>202</v>
      </c>
      <c r="L213" s="46"/>
      <c r="M213" s="221" t="s">
        <v>19</v>
      </c>
      <c r="N213" s="222" t="s">
        <v>43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3">
        <f>S213*H213</f>
        <v>0</v>
      </c>
      <c r="U213" s="224" t="s">
        <v>19</v>
      </c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266</v>
      </c>
      <c r="AT213" s="225" t="s">
        <v>198</v>
      </c>
      <c r="AU213" s="225" t="s">
        <v>81</v>
      </c>
      <c r="AY213" s="19" t="s">
        <v>196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79</v>
      </c>
      <c r="BK213" s="226">
        <f>ROUND(I213*H213,2)</f>
        <v>0</v>
      </c>
      <c r="BL213" s="19" t="s">
        <v>266</v>
      </c>
      <c r="BM213" s="225" t="s">
        <v>2426</v>
      </c>
    </row>
    <row r="214" s="2" customFormat="1">
      <c r="A214" s="40"/>
      <c r="B214" s="41"/>
      <c r="C214" s="42"/>
      <c r="D214" s="227" t="s">
        <v>205</v>
      </c>
      <c r="E214" s="42"/>
      <c r="F214" s="228" t="s">
        <v>551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6"/>
      <c r="U214" s="87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205</v>
      </c>
      <c r="AU214" s="19" t="s">
        <v>81</v>
      </c>
    </row>
    <row r="215" s="2" customFormat="1" ht="16.5" customHeight="1">
      <c r="A215" s="40"/>
      <c r="B215" s="41"/>
      <c r="C215" s="244" t="s">
        <v>557</v>
      </c>
      <c r="D215" s="244" t="s">
        <v>214</v>
      </c>
      <c r="E215" s="245" t="s">
        <v>553</v>
      </c>
      <c r="F215" s="246" t="s">
        <v>554</v>
      </c>
      <c r="G215" s="247" t="s">
        <v>237</v>
      </c>
      <c r="H215" s="248">
        <v>0.0060000000000000001</v>
      </c>
      <c r="I215" s="249"/>
      <c r="J215" s="250">
        <f>ROUND(I215*H215,2)</f>
        <v>0</v>
      </c>
      <c r="K215" s="246" t="s">
        <v>202</v>
      </c>
      <c r="L215" s="251"/>
      <c r="M215" s="252" t="s">
        <v>19</v>
      </c>
      <c r="N215" s="253" t="s">
        <v>43</v>
      </c>
      <c r="O215" s="86"/>
      <c r="P215" s="223">
        <f>O215*H215</f>
        <v>0</v>
      </c>
      <c r="Q215" s="223">
        <v>1</v>
      </c>
      <c r="R215" s="223">
        <f>Q215*H215</f>
        <v>0.0060000000000000001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278</v>
      </c>
      <c r="AT215" s="225" t="s">
        <v>214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266</v>
      </c>
      <c r="BM215" s="225" t="s">
        <v>2427</v>
      </c>
    </row>
    <row r="216" s="13" customFormat="1">
      <c r="A216" s="13"/>
      <c r="B216" s="232"/>
      <c r="C216" s="233"/>
      <c r="D216" s="234" t="s">
        <v>212</v>
      </c>
      <c r="E216" s="233"/>
      <c r="F216" s="236" t="s">
        <v>2428</v>
      </c>
      <c r="G216" s="233"/>
      <c r="H216" s="237">
        <v>0.0060000000000000001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1"/>
      <c r="U216" s="242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212</v>
      </c>
      <c r="AU216" s="243" t="s">
        <v>81</v>
      </c>
      <c r="AV216" s="13" t="s">
        <v>81</v>
      </c>
      <c r="AW216" s="13" t="s">
        <v>4</v>
      </c>
      <c r="AX216" s="13" t="s">
        <v>79</v>
      </c>
      <c r="AY216" s="243" t="s">
        <v>196</v>
      </c>
    </row>
    <row r="217" s="2" customFormat="1" ht="37.8" customHeight="1">
      <c r="A217" s="40"/>
      <c r="B217" s="41"/>
      <c r="C217" s="214" t="s">
        <v>562</v>
      </c>
      <c r="D217" s="214" t="s">
        <v>198</v>
      </c>
      <c r="E217" s="215" t="s">
        <v>558</v>
      </c>
      <c r="F217" s="216" t="s">
        <v>559</v>
      </c>
      <c r="G217" s="217" t="s">
        <v>244</v>
      </c>
      <c r="H217" s="218">
        <v>12.017</v>
      </c>
      <c r="I217" s="219"/>
      <c r="J217" s="220">
        <f>ROUND(I217*H217,2)</f>
        <v>0</v>
      </c>
      <c r="K217" s="216" t="s">
        <v>202</v>
      </c>
      <c r="L217" s="46"/>
      <c r="M217" s="221" t="s">
        <v>19</v>
      </c>
      <c r="N217" s="222" t="s">
        <v>43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3">
        <f>S217*H217</f>
        <v>0</v>
      </c>
      <c r="U217" s="224" t="s">
        <v>19</v>
      </c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266</v>
      </c>
      <c r="AT217" s="225" t="s">
        <v>198</v>
      </c>
      <c r="AU217" s="225" t="s">
        <v>81</v>
      </c>
      <c r="AY217" s="19" t="s">
        <v>196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79</v>
      </c>
      <c r="BK217" s="226">
        <f>ROUND(I217*H217,2)</f>
        <v>0</v>
      </c>
      <c r="BL217" s="19" t="s">
        <v>266</v>
      </c>
      <c r="BM217" s="225" t="s">
        <v>2429</v>
      </c>
    </row>
    <row r="218" s="2" customFormat="1">
      <c r="A218" s="40"/>
      <c r="B218" s="41"/>
      <c r="C218" s="42"/>
      <c r="D218" s="227" t="s">
        <v>205</v>
      </c>
      <c r="E218" s="42"/>
      <c r="F218" s="228" t="s">
        <v>561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6"/>
      <c r="U218" s="87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205</v>
      </c>
      <c r="AU218" s="19" t="s">
        <v>81</v>
      </c>
    </row>
    <row r="219" s="2" customFormat="1" ht="16.5" customHeight="1">
      <c r="A219" s="40"/>
      <c r="B219" s="41"/>
      <c r="C219" s="244" t="s">
        <v>565</v>
      </c>
      <c r="D219" s="244" t="s">
        <v>214</v>
      </c>
      <c r="E219" s="245" t="s">
        <v>553</v>
      </c>
      <c r="F219" s="246" t="s">
        <v>554</v>
      </c>
      <c r="G219" s="247" t="s">
        <v>237</v>
      </c>
      <c r="H219" s="248">
        <v>0.0040000000000000001</v>
      </c>
      <c r="I219" s="249"/>
      <c r="J219" s="250">
        <f>ROUND(I219*H219,2)</f>
        <v>0</v>
      </c>
      <c r="K219" s="246" t="s">
        <v>202</v>
      </c>
      <c r="L219" s="251"/>
      <c r="M219" s="252" t="s">
        <v>19</v>
      </c>
      <c r="N219" s="253" t="s">
        <v>43</v>
      </c>
      <c r="O219" s="86"/>
      <c r="P219" s="223">
        <f>O219*H219</f>
        <v>0</v>
      </c>
      <c r="Q219" s="223">
        <v>1</v>
      </c>
      <c r="R219" s="223">
        <f>Q219*H219</f>
        <v>0.0040000000000000001</v>
      </c>
      <c r="S219" s="223">
        <v>0</v>
      </c>
      <c r="T219" s="223">
        <f>S219*H219</f>
        <v>0</v>
      </c>
      <c r="U219" s="224" t="s">
        <v>19</v>
      </c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278</v>
      </c>
      <c r="AT219" s="225" t="s">
        <v>214</v>
      </c>
      <c r="AU219" s="225" t="s">
        <v>81</v>
      </c>
      <c r="AY219" s="19" t="s">
        <v>196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79</v>
      </c>
      <c r="BK219" s="226">
        <f>ROUND(I219*H219,2)</f>
        <v>0</v>
      </c>
      <c r="BL219" s="19" t="s">
        <v>266</v>
      </c>
      <c r="BM219" s="225" t="s">
        <v>2430</v>
      </c>
    </row>
    <row r="220" s="13" customFormat="1">
      <c r="A220" s="13"/>
      <c r="B220" s="232"/>
      <c r="C220" s="233"/>
      <c r="D220" s="234" t="s">
        <v>212</v>
      </c>
      <c r="E220" s="233"/>
      <c r="F220" s="236" t="s">
        <v>2431</v>
      </c>
      <c r="G220" s="233"/>
      <c r="H220" s="237">
        <v>0.0040000000000000001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1"/>
      <c r="U220" s="242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212</v>
      </c>
      <c r="AU220" s="243" t="s">
        <v>81</v>
      </c>
      <c r="AV220" s="13" t="s">
        <v>81</v>
      </c>
      <c r="AW220" s="13" t="s">
        <v>4</v>
      </c>
      <c r="AX220" s="13" t="s">
        <v>79</v>
      </c>
      <c r="AY220" s="243" t="s">
        <v>196</v>
      </c>
    </row>
    <row r="221" s="2" customFormat="1" ht="24.15" customHeight="1">
      <c r="A221" s="40"/>
      <c r="B221" s="41"/>
      <c r="C221" s="214" t="s">
        <v>571</v>
      </c>
      <c r="D221" s="214" t="s">
        <v>198</v>
      </c>
      <c r="E221" s="215" t="s">
        <v>566</v>
      </c>
      <c r="F221" s="216" t="s">
        <v>567</v>
      </c>
      <c r="G221" s="217" t="s">
        <v>244</v>
      </c>
      <c r="H221" s="218">
        <v>21.573</v>
      </c>
      <c r="I221" s="219"/>
      <c r="J221" s="220">
        <f>ROUND(I221*H221,2)</f>
        <v>0</v>
      </c>
      <c r="K221" s="216" t="s">
        <v>202</v>
      </c>
      <c r="L221" s="46"/>
      <c r="M221" s="221" t="s">
        <v>19</v>
      </c>
      <c r="N221" s="222" t="s">
        <v>43</v>
      </c>
      <c r="O221" s="86"/>
      <c r="P221" s="223">
        <f>O221*H221</f>
        <v>0</v>
      </c>
      <c r="Q221" s="223">
        <v>0.00040000000000000002</v>
      </c>
      <c r="R221" s="223">
        <f>Q221*H221</f>
        <v>0.0086292000000000001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266</v>
      </c>
      <c r="AT221" s="225" t="s">
        <v>198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266</v>
      </c>
      <c r="BM221" s="225" t="s">
        <v>2432</v>
      </c>
    </row>
    <row r="222" s="2" customFormat="1">
      <c r="A222" s="40"/>
      <c r="B222" s="41"/>
      <c r="C222" s="42"/>
      <c r="D222" s="227" t="s">
        <v>205</v>
      </c>
      <c r="E222" s="42"/>
      <c r="F222" s="228" t="s">
        <v>569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6"/>
      <c r="U222" s="87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205</v>
      </c>
      <c r="AU222" s="19" t="s">
        <v>81</v>
      </c>
    </row>
    <row r="223" s="13" customFormat="1">
      <c r="A223" s="13"/>
      <c r="B223" s="232"/>
      <c r="C223" s="233"/>
      <c r="D223" s="234" t="s">
        <v>212</v>
      </c>
      <c r="E223" s="235" t="s">
        <v>19</v>
      </c>
      <c r="F223" s="236" t="s">
        <v>2414</v>
      </c>
      <c r="G223" s="233"/>
      <c r="H223" s="237">
        <v>21.573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1"/>
      <c r="U223" s="242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212</v>
      </c>
      <c r="AU223" s="243" t="s">
        <v>81</v>
      </c>
      <c r="AV223" s="13" t="s">
        <v>81</v>
      </c>
      <c r="AW223" s="13" t="s">
        <v>33</v>
      </c>
      <c r="AX223" s="13" t="s">
        <v>79</v>
      </c>
      <c r="AY223" s="243" t="s">
        <v>196</v>
      </c>
    </row>
    <row r="224" s="2" customFormat="1" ht="49.05" customHeight="1">
      <c r="A224" s="40"/>
      <c r="B224" s="41"/>
      <c r="C224" s="244" t="s">
        <v>576</v>
      </c>
      <c r="D224" s="244" t="s">
        <v>214</v>
      </c>
      <c r="E224" s="245" t="s">
        <v>572</v>
      </c>
      <c r="F224" s="246" t="s">
        <v>573</v>
      </c>
      <c r="G224" s="247" t="s">
        <v>244</v>
      </c>
      <c r="H224" s="248">
        <v>25.143000000000001</v>
      </c>
      <c r="I224" s="249"/>
      <c r="J224" s="250">
        <f>ROUND(I224*H224,2)</f>
        <v>0</v>
      </c>
      <c r="K224" s="246" t="s">
        <v>202</v>
      </c>
      <c r="L224" s="251"/>
      <c r="M224" s="252" t="s">
        <v>19</v>
      </c>
      <c r="N224" s="253" t="s">
        <v>43</v>
      </c>
      <c r="O224" s="86"/>
      <c r="P224" s="223">
        <f>O224*H224</f>
        <v>0</v>
      </c>
      <c r="Q224" s="223">
        <v>0.0054000000000000003</v>
      </c>
      <c r="R224" s="223">
        <f>Q224*H224</f>
        <v>0.13577220000000001</v>
      </c>
      <c r="S224" s="223">
        <v>0</v>
      </c>
      <c r="T224" s="223">
        <f>S224*H224</f>
        <v>0</v>
      </c>
      <c r="U224" s="224" t="s">
        <v>19</v>
      </c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278</v>
      </c>
      <c r="AT224" s="225" t="s">
        <v>214</v>
      </c>
      <c r="AU224" s="225" t="s">
        <v>81</v>
      </c>
      <c r="AY224" s="19" t="s">
        <v>196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79</v>
      </c>
      <c r="BK224" s="226">
        <f>ROUND(I224*H224,2)</f>
        <v>0</v>
      </c>
      <c r="BL224" s="19" t="s">
        <v>266</v>
      </c>
      <c r="BM224" s="225" t="s">
        <v>2433</v>
      </c>
    </row>
    <row r="225" s="13" customFormat="1">
      <c r="A225" s="13"/>
      <c r="B225" s="232"/>
      <c r="C225" s="233"/>
      <c r="D225" s="234" t="s">
        <v>212</v>
      </c>
      <c r="E225" s="233"/>
      <c r="F225" s="236" t="s">
        <v>2434</v>
      </c>
      <c r="G225" s="233"/>
      <c r="H225" s="237">
        <v>25.143000000000001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1"/>
      <c r="U225" s="242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212</v>
      </c>
      <c r="AU225" s="243" t="s">
        <v>81</v>
      </c>
      <c r="AV225" s="13" t="s">
        <v>81</v>
      </c>
      <c r="AW225" s="13" t="s">
        <v>4</v>
      </c>
      <c r="AX225" s="13" t="s">
        <v>79</v>
      </c>
      <c r="AY225" s="243" t="s">
        <v>196</v>
      </c>
    </row>
    <row r="226" s="2" customFormat="1" ht="24.15" customHeight="1">
      <c r="A226" s="40"/>
      <c r="B226" s="41"/>
      <c r="C226" s="214" t="s">
        <v>582</v>
      </c>
      <c r="D226" s="214" t="s">
        <v>198</v>
      </c>
      <c r="E226" s="215" t="s">
        <v>577</v>
      </c>
      <c r="F226" s="216" t="s">
        <v>578</v>
      </c>
      <c r="G226" s="217" t="s">
        <v>244</v>
      </c>
      <c r="H226" s="218">
        <v>12.017</v>
      </c>
      <c r="I226" s="219"/>
      <c r="J226" s="220">
        <f>ROUND(I226*H226,2)</f>
        <v>0</v>
      </c>
      <c r="K226" s="216" t="s">
        <v>202</v>
      </c>
      <c r="L226" s="46"/>
      <c r="M226" s="221" t="s">
        <v>19</v>
      </c>
      <c r="N226" s="222" t="s">
        <v>43</v>
      </c>
      <c r="O226" s="86"/>
      <c r="P226" s="223">
        <f>O226*H226</f>
        <v>0</v>
      </c>
      <c r="Q226" s="223">
        <v>0.00040000000000000002</v>
      </c>
      <c r="R226" s="223">
        <f>Q226*H226</f>
        <v>0.0048068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266</v>
      </c>
      <c r="AT226" s="225" t="s">
        <v>198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266</v>
      </c>
      <c r="BM226" s="225" t="s">
        <v>2435</v>
      </c>
    </row>
    <row r="227" s="2" customFormat="1">
      <c r="A227" s="40"/>
      <c r="B227" s="41"/>
      <c r="C227" s="42"/>
      <c r="D227" s="227" t="s">
        <v>205</v>
      </c>
      <c r="E227" s="42"/>
      <c r="F227" s="228" t="s">
        <v>580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6"/>
      <c r="U227" s="87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205</v>
      </c>
      <c r="AU227" s="19" t="s">
        <v>81</v>
      </c>
    </row>
    <row r="228" s="13" customFormat="1">
      <c r="A228" s="13"/>
      <c r="B228" s="232"/>
      <c r="C228" s="233"/>
      <c r="D228" s="234" t="s">
        <v>212</v>
      </c>
      <c r="E228" s="235" t="s">
        <v>19</v>
      </c>
      <c r="F228" s="236" t="s">
        <v>2436</v>
      </c>
      <c r="G228" s="233"/>
      <c r="H228" s="237">
        <v>12.017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1"/>
      <c r="U228" s="242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212</v>
      </c>
      <c r="AU228" s="243" t="s">
        <v>81</v>
      </c>
      <c r="AV228" s="13" t="s">
        <v>81</v>
      </c>
      <c r="AW228" s="13" t="s">
        <v>33</v>
      </c>
      <c r="AX228" s="13" t="s">
        <v>79</v>
      </c>
      <c r="AY228" s="243" t="s">
        <v>196</v>
      </c>
    </row>
    <row r="229" s="2" customFormat="1" ht="49.05" customHeight="1">
      <c r="A229" s="40"/>
      <c r="B229" s="41"/>
      <c r="C229" s="244" t="s">
        <v>585</v>
      </c>
      <c r="D229" s="244" t="s">
        <v>214</v>
      </c>
      <c r="E229" s="245" t="s">
        <v>572</v>
      </c>
      <c r="F229" s="246" t="s">
        <v>573</v>
      </c>
      <c r="G229" s="247" t="s">
        <v>244</v>
      </c>
      <c r="H229" s="248">
        <v>14.673</v>
      </c>
      <c r="I229" s="249"/>
      <c r="J229" s="250">
        <f>ROUND(I229*H229,2)</f>
        <v>0</v>
      </c>
      <c r="K229" s="246" t="s">
        <v>202</v>
      </c>
      <c r="L229" s="251"/>
      <c r="M229" s="252" t="s">
        <v>19</v>
      </c>
      <c r="N229" s="253" t="s">
        <v>43</v>
      </c>
      <c r="O229" s="86"/>
      <c r="P229" s="223">
        <f>O229*H229</f>
        <v>0</v>
      </c>
      <c r="Q229" s="223">
        <v>0.0054000000000000003</v>
      </c>
      <c r="R229" s="223">
        <f>Q229*H229</f>
        <v>0.079234200000000005</v>
      </c>
      <c r="S229" s="223">
        <v>0</v>
      </c>
      <c r="T229" s="223">
        <f>S229*H229</f>
        <v>0</v>
      </c>
      <c r="U229" s="224" t="s">
        <v>19</v>
      </c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278</v>
      </c>
      <c r="AT229" s="225" t="s">
        <v>214</v>
      </c>
      <c r="AU229" s="225" t="s">
        <v>81</v>
      </c>
      <c r="AY229" s="19" t="s">
        <v>196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79</v>
      </c>
      <c r="BK229" s="226">
        <f>ROUND(I229*H229,2)</f>
        <v>0</v>
      </c>
      <c r="BL229" s="19" t="s">
        <v>266</v>
      </c>
      <c r="BM229" s="225" t="s">
        <v>2437</v>
      </c>
    </row>
    <row r="230" s="13" customFormat="1">
      <c r="A230" s="13"/>
      <c r="B230" s="232"/>
      <c r="C230" s="233"/>
      <c r="D230" s="234" t="s">
        <v>212</v>
      </c>
      <c r="E230" s="233"/>
      <c r="F230" s="236" t="s">
        <v>2438</v>
      </c>
      <c r="G230" s="233"/>
      <c r="H230" s="237">
        <v>14.673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1"/>
      <c r="U230" s="242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212</v>
      </c>
      <c r="AU230" s="243" t="s">
        <v>81</v>
      </c>
      <c r="AV230" s="13" t="s">
        <v>81</v>
      </c>
      <c r="AW230" s="13" t="s">
        <v>4</v>
      </c>
      <c r="AX230" s="13" t="s">
        <v>79</v>
      </c>
      <c r="AY230" s="243" t="s">
        <v>196</v>
      </c>
    </row>
    <row r="231" s="2" customFormat="1" ht="49.05" customHeight="1">
      <c r="A231" s="40"/>
      <c r="B231" s="41"/>
      <c r="C231" s="214" t="s">
        <v>592</v>
      </c>
      <c r="D231" s="214" t="s">
        <v>198</v>
      </c>
      <c r="E231" s="215" t="s">
        <v>586</v>
      </c>
      <c r="F231" s="216" t="s">
        <v>587</v>
      </c>
      <c r="G231" s="217" t="s">
        <v>237</v>
      </c>
      <c r="H231" s="218">
        <v>0.23799999999999999</v>
      </c>
      <c r="I231" s="219"/>
      <c r="J231" s="220">
        <f>ROUND(I231*H231,2)</f>
        <v>0</v>
      </c>
      <c r="K231" s="216" t="s">
        <v>202</v>
      </c>
      <c r="L231" s="46"/>
      <c r="M231" s="221" t="s">
        <v>19</v>
      </c>
      <c r="N231" s="222" t="s">
        <v>43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266</v>
      </c>
      <c r="AT231" s="225" t="s">
        <v>198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266</v>
      </c>
      <c r="BM231" s="225" t="s">
        <v>2439</v>
      </c>
    </row>
    <row r="232" s="2" customFormat="1">
      <c r="A232" s="40"/>
      <c r="B232" s="41"/>
      <c r="C232" s="42"/>
      <c r="D232" s="227" t="s">
        <v>205</v>
      </c>
      <c r="E232" s="42"/>
      <c r="F232" s="228" t="s">
        <v>589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6"/>
      <c r="U232" s="87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205</v>
      </c>
      <c r="AU232" s="19" t="s">
        <v>81</v>
      </c>
    </row>
    <row r="233" s="12" customFormat="1" ht="22.8" customHeight="1">
      <c r="A233" s="12"/>
      <c r="B233" s="198"/>
      <c r="C233" s="199"/>
      <c r="D233" s="200" t="s">
        <v>71</v>
      </c>
      <c r="E233" s="212" t="s">
        <v>590</v>
      </c>
      <c r="F233" s="212" t="s">
        <v>591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SUM(P234:P265)</f>
        <v>0</v>
      </c>
      <c r="Q233" s="206"/>
      <c r="R233" s="207">
        <f>SUM(R234:R265)</f>
        <v>0.32289846</v>
      </c>
      <c r="S233" s="206"/>
      <c r="T233" s="207">
        <f>SUM(T234:T265)</f>
        <v>0</v>
      </c>
      <c r="U233" s="208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81</v>
      </c>
      <c r="AT233" s="210" t="s">
        <v>71</v>
      </c>
      <c r="AU233" s="210" t="s">
        <v>79</v>
      </c>
      <c r="AY233" s="209" t="s">
        <v>196</v>
      </c>
      <c r="BK233" s="211">
        <f>SUM(BK234:BK265)</f>
        <v>0</v>
      </c>
    </row>
    <row r="234" s="2" customFormat="1" ht="37.8" customHeight="1">
      <c r="A234" s="40"/>
      <c r="B234" s="41"/>
      <c r="C234" s="214" t="s">
        <v>598</v>
      </c>
      <c r="D234" s="214" t="s">
        <v>198</v>
      </c>
      <c r="E234" s="215" t="s">
        <v>593</v>
      </c>
      <c r="F234" s="216" t="s">
        <v>594</v>
      </c>
      <c r="G234" s="217" t="s">
        <v>244</v>
      </c>
      <c r="H234" s="218">
        <v>21.204000000000001</v>
      </c>
      <c r="I234" s="219"/>
      <c r="J234" s="220">
        <f>ROUND(I234*H234,2)</f>
        <v>0</v>
      </c>
      <c r="K234" s="216" t="s">
        <v>202</v>
      </c>
      <c r="L234" s="46"/>
      <c r="M234" s="221" t="s">
        <v>19</v>
      </c>
      <c r="N234" s="222" t="s">
        <v>43</v>
      </c>
      <c r="O234" s="86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3">
        <f>S234*H234</f>
        <v>0</v>
      </c>
      <c r="U234" s="224" t="s">
        <v>19</v>
      </c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266</v>
      </c>
      <c r="AT234" s="225" t="s">
        <v>198</v>
      </c>
      <c r="AU234" s="225" t="s">
        <v>81</v>
      </c>
      <c r="AY234" s="19" t="s">
        <v>196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79</v>
      </c>
      <c r="BK234" s="226">
        <f>ROUND(I234*H234,2)</f>
        <v>0</v>
      </c>
      <c r="BL234" s="19" t="s">
        <v>266</v>
      </c>
      <c r="BM234" s="225" t="s">
        <v>2440</v>
      </c>
    </row>
    <row r="235" s="2" customFormat="1">
      <c r="A235" s="40"/>
      <c r="B235" s="41"/>
      <c r="C235" s="42"/>
      <c r="D235" s="227" t="s">
        <v>205</v>
      </c>
      <c r="E235" s="42"/>
      <c r="F235" s="228" t="s">
        <v>596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6"/>
      <c r="U235" s="87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205</v>
      </c>
      <c r="AU235" s="19" t="s">
        <v>81</v>
      </c>
    </row>
    <row r="236" s="13" customFormat="1">
      <c r="A236" s="13"/>
      <c r="B236" s="232"/>
      <c r="C236" s="233"/>
      <c r="D236" s="234" t="s">
        <v>212</v>
      </c>
      <c r="E236" s="235" t="s">
        <v>19</v>
      </c>
      <c r="F236" s="236" t="s">
        <v>2441</v>
      </c>
      <c r="G236" s="233"/>
      <c r="H236" s="237">
        <v>21.204000000000001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1"/>
      <c r="U236" s="242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212</v>
      </c>
      <c r="AU236" s="243" t="s">
        <v>81</v>
      </c>
      <c r="AV236" s="13" t="s">
        <v>81</v>
      </c>
      <c r="AW236" s="13" t="s">
        <v>33</v>
      </c>
      <c r="AX236" s="13" t="s">
        <v>79</v>
      </c>
      <c r="AY236" s="243" t="s">
        <v>196</v>
      </c>
    </row>
    <row r="237" s="2" customFormat="1" ht="16.5" customHeight="1">
      <c r="A237" s="40"/>
      <c r="B237" s="41"/>
      <c r="C237" s="244" t="s">
        <v>604</v>
      </c>
      <c r="D237" s="244" t="s">
        <v>214</v>
      </c>
      <c r="E237" s="245" t="s">
        <v>599</v>
      </c>
      <c r="F237" s="246" t="s">
        <v>600</v>
      </c>
      <c r="G237" s="247" t="s">
        <v>601</v>
      </c>
      <c r="H237" s="248">
        <v>25.445</v>
      </c>
      <c r="I237" s="249"/>
      <c r="J237" s="250">
        <f>ROUND(I237*H237,2)</f>
        <v>0</v>
      </c>
      <c r="K237" s="246" t="s">
        <v>202</v>
      </c>
      <c r="L237" s="251"/>
      <c r="M237" s="252" t="s">
        <v>19</v>
      </c>
      <c r="N237" s="253" t="s">
        <v>43</v>
      </c>
      <c r="O237" s="86"/>
      <c r="P237" s="223">
        <f>O237*H237</f>
        <v>0</v>
      </c>
      <c r="Q237" s="223">
        <v>0.001</v>
      </c>
      <c r="R237" s="223">
        <f>Q237*H237</f>
        <v>0.025445000000000002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278</v>
      </c>
      <c r="AT237" s="225" t="s">
        <v>214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266</v>
      </c>
      <c r="BM237" s="225" t="s">
        <v>2442</v>
      </c>
    </row>
    <row r="238" s="13" customFormat="1">
      <c r="A238" s="13"/>
      <c r="B238" s="232"/>
      <c r="C238" s="233"/>
      <c r="D238" s="234" t="s">
        <v>212</v>
      </c>
      <c r="E238" s="233"/>
      <c r="F238" s="236" t="s">
        <v>2443</v>
      </c>
      <c r="G238" s="233"/>
      <c r="H238" s="237">
        <v>25.445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1"/>
      <c r="U238" s="242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212</v>
      </c>
      <c r="AU238" s="243" t="s">
        <v>81</v>
      </c>
      <c r="AV238" s="13" t="s">
        <v>81</v>
      </c>
      <c r="AW238" s="13" t="s">
        <v>4</v>
      </c>
      <c r="AX238" s="13" t="s">
        <v>79</v>
      </c>
      <c r="AY238" s="243" t="s">
        <v>196</v>
      </c>
    </row>
    <row r="239" s="2" customFormat="1" ht="24.15" customHeight="1">
      <c r="A239" s="40"/>
      <c r="B239" s="41"/>
      <c r="C239" s="214" t="s">
        <v>609</v>
      </c>
      <c r="D239" s="214" t="s">
        <v>198</v>
      </c>
      <c r="E239" s="215" t="s">
        <v>605</v>
      </c>
      <c r="F239" s="216" t="s">
        <v>606</v>
      </c>
      <c r="G239" s="217" t="s">
        <v>244</v>
      </c>
      <c r="H239" s="218">
        <v>21.204000000000001</v>
      </c>
      <c r="I239" s="219"/>
      <c r="J239" s="220">
        <f>ROUND(I239*H239,2)</f>
        <v>0</v>
      </c>
      <c r="K239" s="216" t="s">
        <v>202</v>
      </c>
      <c r="L239" s="46"/>
      <c r="M239" s="221" t="s">
        <v>19</v>
      </c>
      <c r="N239" s="222" t="s">
        <v>43</v>
      </c>
      <c r="O239" s="86"/>
      <c r="P239" s="223">
        <f>O239*H239</f>
        <v>0</v>
      </c>
      <c r="Q239" s="223">
        <v>0.00088000000000000003</v>
      </c>
      <c r="R239" s="223">
        <f>Q239*H239</f>
        <v>0.018659520000000002</v>
      </c>
      <c r="S239" s="223">
        <v>0</v>
      </c>
      <c r="T239" s="223">
        <f>S239*H239</f>
        <v>0</v>
      </c>
      <c r="U239" s="224" t="s">
        <v>19</v>
      </c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266</v>
      </c>
      <c r="AT239" s="225" t="s">
        <v>198</v>
      </c>
      <c r="AU239" s="225" t="s">
        <v>81</v>
      </c>
      <c r="AY239" s="19" t="s">
        <v>196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79</v>
      </c>
      <c r="BK239" s="226">
        <f>ROUND(I239*H239,2)</f>
        <v>0</v>
      </c>
      <c r="BL239" s="19" t="s">
        <v>266</v>
      </c>
      <c r="BM239" s="225" t="s">
        <v>2444</v>
      </c>
    </row>
    <row r="240" s="2" customFormat="1">
      <c r="A240" s="40"/>
      <c r="B240" s="41"/>
      <c r="C240" s="42"/>
      <c r="D240" s="227" t="s">
        <v>205</v>
      </c>
      <c r="E240" s="42"/>
      <c r="F240" s="228" t="s">
        <v>608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6"/>
      <c r="U240" s="87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205</v>
      </c>
      <c r="AU240" s="19" t="s">
        <v>81</v>
      </c>
    </row>
    <row r="241" s="13" customFormat="1">
      <c r="A241" s="13"/>
      <c r="B241" s="232"/>
      <c r="C241" s="233"/>
      <c r="D241" s="234" t="s">
        <v>212</v>
      </c>
      <c r="E241" s="235" t="s">
        <v>19</v>
      </c>
      <c r="F241" s="236" t="s">
        <v>2441</v>
      </c>
      <c r="G241" s="233"/>
      <c r="H241" s="237">
        <v>21.204000000000001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1"/>
      <c r="U241" s="242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212</v>
      </c>
      <c r="AU241" s="243" t="s">
        <v>81</v>
      </c>
      <c r="AV241" s="13" t="s">
        <v>81</v>
      </c>
      <c r="AW241" s="13" t="s">
        <v>33</v>
      </c>
      <c r="AX241" s="13" t="s">
        <v>79</v>
      </c>
      <c r="AY241" s="243" t="s">
        <v>196</v>
      </c>
    </row>
    <row r="242" s="2" customFormat="1" ht="49.05" customHeight="1">
      <c r="A242" s="40"/>
      <c r="B242" s="41"/>
      <c r="C242" s="244" t="s">
        <v>612</v>
      </c>
      <c r="D242" s="244" t="s">
        <v>214</v>
      </c>
      <c r="E242" s="245" t="s">
        <v>572</v>
      </c>
      <c r="F242" s="246" t="s">
        <v>573</v>
      </c>
      <c r="G242" s="247" t="s">
        <v>244</v>
      </c>
      <c r="H242" s="248">
        <v>24.713000000000001</v>
      </c>
      <c r="I242" s="249"/>
      <c r="J242" s="250">
        <f>ROUND(I242*H242,2)</f>
        <v>0</v>
      </c>
      <c r="K242" s="246" t="s">
        <v>202</v>
      </c>
      <c r="L242" s="251"/>
      <c r="M242" s="252" t="s">
        <v>19</v>
      </c>
      <c r="N242" s="253" t="s">
        <v>43</v>
      </c>
      <c r="O242" s="86"/>
      <c r="P242" s="223">
        <f>O242*H242</f>
        <v>0</v>
      </c>
      <c r="Q242" s="223">
        <v>0.0054000000000000003</v>
      </c>
      <c r="R242" s="223">
        <f>Q242*H242</f>
        <v>0.13345020000000002</v>
      </c>
      <c r="S242" s="223">
        <v>0</v>
      </c>
      <c r="T242" s="223">
        <f>S242*H242</f>
        <v>0</v>
      </c>
      <c r="U242" s="224" t="s">
        <v>19</v>
      </c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278</v>
      </c>
      <c r="AT242" s="225" t="s">
        <v>214</v>
      </c>
      <c r="AU242" s="225" t="s">
        <v>81</v>
      </c>
      <c r="AY242" s="19" t="s">
        <v>196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79</v>
      </c>
      <c r="BK242" s="226">
        <f>ROUND(I242*H242,2)</f>
        <v>0</v>
      </c>
      <c r="BL242" s="19" t="s">
        <v>266</v>
      </c>
      <c r="BM242" s="225" t="s">
        <v>2445</v>
      </c>
    </row>
    <row r="243" s="13" customFormat="1">
      <c r="A243" s="13"/>
      <c r="B243" s="232"/>
      <c r="C243" s="233"/>
      <c r="D243" s="234" t="s">
        <v>212</v>
      </c>
      <c r="E243" s="233"/>
      <c r="F243" s="236" t="s">
        <v>2446</v>
      </c>
      <c r="G243" s="233"/>
      <c r="H243" s="237">
        <v>24.713000000000001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1"/>
      <c r="U243" s="242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212</v>
      </c>
      <c r="AU243" s="243" t="s">
        <v>81</v>
      </c>
      <c r="AV243" s="13" t="s">
        <v>81</v>
      </c>
      <c r="AW243" s="13" t="s">
        <v>4</v>
      </c>
      <c r="AX243" s="13" t="s">
        <v>79</v>
      </c>
      <c r="AY243" s="243" t="s">
        <v>196</v>
      </c>
    </row>
    <row r="244" s="2" customFormat="1" ht="24.15" customHeight="1">
      <c r="A244" s="40"/>
      <c r="B244" s="41"/>
      <c r="C244" s="214" t="s">
        <v>618</v>
      </c>
      <c r="D244" s="214" t="s">
        <v>198</v>
      </c>
      <c r="E244" s="215" t="s">
        <v>613</v>
      </c>
      <c r="F244" s="216" t="s">
        <v>614</v>
      </c>
      <c r="G244" s="217" t="s">
        <v>244</v>
      </c>
      <c r="H244" s="218">
        <v>25.803999999999998</v>
      </c>
      <c r="I244" s="219"/>
      <c r="J244" s="220">
        <f>ROUND(I244*H244,2)</f>
        <v>0</v>
      </c>
      <c r="K244" s="216" t="s">
        <v>202</v>
      </c>
      <c r="L244" s="46"/>
      <c r="M244" s="221" t="s">
        <v>19</v>
      </c>
      <c r="N244" s="222" t="s">
        <v>43</v>
      </c>
      <c r="O244" s="86"/>
      <c r="P244" s="223">
        <f>O244*H244</f>
        <v>0</v>
      </c>
      <c r="Q244" s="223">
        <v>0.00072000000000000005</v>
      </c>
      <c r="R244" s="223">
        <f>Q244*H244</f>
        <v>0.018578879999999999</v>
      </c>
      <c r="S244" s="223">
        <v>0</v>
      </c>
      <c r="T244" s="223">
        <f>S244*H244</f>
        <v>0</v>
      </c>
      <c r="U244" s="224" t="s">
        <v>19</v>
      </c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266</v>
      </c>
      <c r="AT244" s="225" t="s">
        <v>198</v>
      </c>
      <c r="AU244" s="225" t="s">
        <v>81</v>
      </c>
      <c r="AY244" s="19" t="s">
        <v>196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79</v>
      </c>
      <c r="BK244" s="226">
        <f>ROUND(I244*H244,2)</f>
        <v>0</v>
      </c>
      <c r="BL244" s="19" t="s">
        <v>266</v>
      </c>
      <c r="BM244" s="225" t="s">
        <v>2447</v>
      </c>
    </row>
    <row r="245" s="2" customFormat="1">
      <c r="A245" s="40"/>
      <c r="B245" s="41"/>
      <c r="C245" s="42"/>
      <c r="D245" s="227" t="s">
        <v>205</v>
      </c>
      <c r="E245" s="42"/>
      <c r="F245" s="228" t="s">
        <v>616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6"/>
      <c r="U245" s="87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205</v>
      </c>
      <c r="AU245" s="19" t="s">
        <v>81</v>
      </c>
    </row>
    <row r="246" s="13" customFormat="1">
      <c r="A246" s="13"/>
      <c r="B246" s="232"/>
      <c r="C246" s="233"/>
      <c r="D246" s="234" t="s">
        <v>212</v>
      </c>
      <c r="E246" s="235" t="s">
        <v>19</v>
      </c>
      <c r="F246" s="236" t="s">
        <v>2448</v>
      </c>
      <c r="G246" s="233"/>
      <c r="H246" s="237">
        <v>25.803999999999998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1"/>
      <c r="U246" s="242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212</v>
      </c>
      <c r="AU246" s="243" t="s">
        <v>81</v>
      </c>
      <c r="AV246" s="13" t="s">
        <v>81</v>
      </c>
      <c r="AW246" s="13" t="s">
        <v>33</v>
      </c>
      <c r="AX246" s="13" t="s">
        <v>79</v>
      </c>
      <c r="AY246" s="243" t="s">
        <v>196</v>
      </c>
    </row>
    <row r="247" s="2" customFormat="1" ht="16.5" customHeight="1">
      <c r="A247" s="40"/>
      <c r="B247" s="41"/>
      <c r="C247" s="244" t="s">
        <v>623</v>
      </c>
      <c r="D247" s="244" t="s">
        <v>214</v>
      </c>
      <c r="E247" s="245" t="s">
        <v>619</v>
      </c>
      <c r="F247" s="246" t="s">
        <v>620</v>
      </c>
      <c r="G247" s="247" t="s">
        <v>244</v>
      </c>
      <c r="H247" s="248">
        <v>30.965</v>
      </c>
      <c r="I247" s="249"/>
      <c r="J247" s="250">
        <f>ROUND(I247*H247,2)</f>
        <v>0</v>
      </c>
      <c r="K247" s="246" t="s">
        <v>19</v>
      </c>
      <c r="L247" s="251"/>
      <c r="M247" s="252" t="s">
        <v>19</v>
      </c>
      <c r="N247" s="253" t="s">
        <v>43</v>
      </c>
      <c r="O247" s="86"/>
      <c r="P247" s="223">
        <f>O247*H247</f>
        <v>0</v>
      </c>
      <c r="Q247" s="223">
        <v>0.0025400000000000002</v>
      </c>
      <c r="R247" s="223">
        <f>Q247*H247</f>
        <v>0.078651100000000002</v>
      </c>
      <c r="S247" s="223">
        <v>0</v>
      </c>
      <c r="T247" s="223">
        <f>S247*H247</f>
        <v>0</v>
      </c>
      <c r="U247" s="224" t="s">
        <v>19</v>
      </c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278</v>
      </c>
      <c r="AT247" s="225" t="s">
        <v>214</v>
      </c>
      <c r="AU247" s="225" t="s">
        <v>81</v>
      </c>
      <c r="AY247" s="19" t="s">
        <v>196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79</v>
      </c>
      <c r="BK247" s="226">
        <f>ROUND(I247*H247,2)</f>
        <v>0</v>
      </c>
      <c r="BL247" s="19" t="s">
        <v>266</v>
      </c>
      <c r="BM247" s="225" t="s">
        <v>2449</v>
      </c>
    </row>
    <row r="248" s="13" customFormat="1">
      <c r="A248" s="13"/>
      <c r="B248" s="232"/>
      <c r="C248" s="233"/>
      <c r="D248" s="234" t="s">
        <v>212</v>
      </c>
      <c r="E248" s="233"/>
      <c r="F248" s="236" t="s">
        <v>2450</v>
      </c>
      <c r="G248" s="233"/>
      <c r="H248" s="237">
        <v>30.965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212</v>
      </c>
      <c r="AU248" s="243" t="s">
        <v>81</v>
      </c>
      <c r="AV248" s="13" t="s">
        <v>81</v>
      </c>
      <c r="AW248" s="13" t="s">
        <v>4</v>
      </c>
      <c r="AX248" s="13" t="s">
        <v>79</v>
      </c>
      <c r="AY248" s="243" t="s">
        <v>196</v>
      </c>
    </row>
    <row r="249" s="2" customFormat="1" ht="44.25" customHeight="1">
      <c r="A249" s="40"/>
      <c r="B249" s="41"/>
      <c r="C249" s="214" t="s">
        <v>629</v>
      </c>
      <c r="D249" s="214" t="s">
        <v>198</v>
      </c>
      <c r="E249" s="215" t="s">
        <v>624</v>
      </c>
      <c r="F249" s="216" t="s">
        <v>625</v>
      </c>
      <c r="G249" s="217" t="s">
        <v>244</v>
      </c>
      <c r="H249" s="218">
        <v>3.8679999999999999</v>
      </c>
      <c r="I249" s="219"/>
      <c r="J249" s="220">
        <f>ROUND(I249*H249,2)</f>
        <v>0</v>
      </c>
      <c r="K249" s="216" t="s">
        <v>202</v>
      </c>
      <c r="L249" s="46"/>
      <c r="M249" s="221" t="s">
        <v>19</v>
      </c>
      <c r="N249" s="222" t="s">
        <v>43</v>
      </c>
      <c r="O249" s="86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266</v>
      </c>
      <c r="AT249" s="225" t="s">
        <v>198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266</v>
      </c>
      <c r="BM249" s="225" t="s">
        <v>2451</v>
      </c>
    </row>
    <row r="250" s="2" customFormat="1">
      <c r="A250" s="40"/>
      <c r="B250" s="41"/>
      <c r="C250" s="42"/>
      <c r="D250" s="227" t="s">
        <v>205</v>
      </c>
      <c r="E250" s="42"/>
      <c r="F250" s="228" t="s">
        <v>627</v>
      </c>
      <c r="G250" s="42"/>
      <c r="H250" s="42"/>
      <c r="I250" s="229"/>
      <c r="J250" s="42"/>
      <c r="K250" s="42"/>
      <c r="L250" s="46"/>
      <c r="M250" s="230"/>
      <c r="N250" s="231"/>
      <c r="O250" s="86"/>
      <c r="P250" s="86"/>
      <c r="Q250" s="86"/>
      <c r="R250" s="86"/>
      <c r="S250" s="86"/>
      <c r="T250" s="86"/>
      <c r="U250" s="87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205</v>
      </c>
      <c r="AU250" s="19" t="s">
        <v>81</v>
      </c>
    </row>
    <row r="251" s="13" customFormat="1">
      <c r="A251" s="13"/>
      <c r="B251" s="232"/>
      <c r="C251" s="233"/>
      <c r="D251" s="234" t="s">
        <v>212</v>
      </c>
      <c r="E251" s="235" t="s">
        <v>19</v>
      </c>
      <c r="F251" s="236" t="s">
        <v>2452</v>
      </c>
      <c r="G251" s="233"/>
      <c r="H251" s="237">
        <v>3.8679999999999999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1"/>
      <c r="U251" s="242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212</v>
      </c>
      <c r="AU251" s="243" t="s">
        <v>81</v>
      </c>
      <c r="AV251" s="13" t="s">
        <v>81</v>
      </c>
      <c r="AW251" s="13" t="s">
        <v>33</v>
      </c>
      <c r="AX251" s="13" t="s">
        <v>79</v>
      </c>
      <c r="AY251" s="243" t="s">
        <v>196</v>
      </c>
    </row>
    <row r="252" s="2" customFormat="1" ht="16.5" customHeight="1">
      <c r="A252" s="40"/>
      <c r="B252" s="41"/>
      <c r="C252" s="244" t="s">
        <v>632</v>
      </c>
      <c r="D252" s="244" t="s">
        <v>214</v>
      </c>
      <c r="E252" s="245" t="s">
        <v>599</v>
      </c>
      <c r="F252" s="246" t="s">
        <v>600</v>
      </c>
      <c r="G252" s="247" t="s">
        <v>601</v>
      </c>
      <c r="H252" s="248">
        <v>4.6420000000000003</v>
      </c>
      <c r="I252" s="249"/>
      <c r="J252" s="250">
        <f>ROUND(I252*H252,2)</f>
        <v>0</v>
      </c>
      <c r="K252" s="246" t="s">
        <v>202</v>
      </c>
      <c r="L252" s="251"/>
      <c r="M252" s="252" t="s">
        <v>19</v>
      </c>
      <c r="N252" s="253" t="s">
        <v>43</v>
      </c>
      <c r="O252" s="86"/>
      <c r="P252" s="223">
        <f>O252*H252</f>
        <v>0</v>
      </c>
      <c r="Q252" s="223">
        <v>0.001</v>
      </c>
      <c r="R252" s="223">
        <f>Q252*H252</f>
        <v>0.0046420000000000003</v>
      </c>
      <c r="S252" s="223">
        <v>0</v>
      </c>
      <c r="T252" s="223">
        <f>S252*H252</f>
        <v>0</v>
      </c>
      <c r="U252" s="224" t="s">
        <v>19</v>
      </c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278</v>
      </c>
      <c r="AT252" s="225" t="s">
        <v>214</v>
      </c>
      <c r="AU252" s="225" t="s">
        <v>81</v>
      </c>
      <c r="AY252" s="19" t="s">
        <v>196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79</v>
      </c>
      <c r="BK252" s="226">
        <f>ROUND(I252*H252,2)</f>
        <v>0</v>
      </c>
      <c r="BL252" s="19" t="s">
        <v>266</v>
      </c>
      <c r="BM252" s="225" t="s">
        <v>2453</v>
      </c>
    </row>
    <row r="253" s="13" customFormat="1">
      <c r="A253" s="13"/>
      <c r="B253" s="232"/>
      <c r="C253" s="233"/>
      <c r="D253" s="234" t="s">
        <v>212</v>
      </c>
      <c r="E253" s="233"/>
      <c r="F253" s="236" t="s">
        <v>2454</v>
      </c>
      <c r="G253" s="233"/>
      <c r="H253" s="237">
        <v>4.6420000000000003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1"/>
      <c r="U253" s="242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212</v>
      </c>
      <c r="AU253" s="243" t="s">
        <v>81</v>
      </c>
      <c r="AV253" s="13" t="s">
        <v>81</v>
      </c>
      <c r="AW253" s="13" t="s">
        <v>4</v>
      </c>
      <c r="AX253" s="13" t="s">
        <v>79</v>
      </c>
      <c r="AY253" s="243" t="s">
        <v>196</v>
      </c>
    </row>
    <row r="254" s="2" customFormat="1" ht="37.8" customHeight="1">
      <c r="A254" s="40"/>
      <c r="B254" s="41"/>
      <c r="C254" s="214" t="s">
        <v>637</v>
      </c>
      <c r="D254" s="214" t="s">
        <v>198</v>
      </c>
      <c r="E254" s="215" t="s">
        <v>633</v>
      </c>
      <c r="F254" s="216" t="s">
        <v>634</v>
      </c>
      <c r="G254" s="217" t="s">
        <v>244</v>
      </c>
      <c r="H254" s="218">
        <v>3.8679999999999999</v>
      </c>
      <c r="I254" s="219"/>
      <c r="J254" s="220">
        <f>ROUND(I254*H254,2)</f>
        <v>0</v>
      </c>
      <c r="K254" s="216" t="s">
        <v>202</v>
      </c>
      <c r="L254" s="46"/>
      <c r="M254" s="221" t="s">
        <v>19</v>
      </c>
      <c r="N254" s="222" t="s">
        <v>43</v>
      </c>
      <c r="O254" s="86"/>
      <c r="P254" s="223">
        <f>O254*H254</f>
        <v>0</v>
      </c>
      <c r="Q254" s="223">
        <v>0.00093999999999999997</v>
      </c>
      <c r="R254" s="223">
        <f>Q254*H254</f>
        <v>0.00363592</v>
      </c>
      <c r="S254" s="223">
        <v>0</v>
      </c>
      <c r="T254" s="223">
        <f>S254*H254</f>
        <v>0</v>
      </c>
      <c r="U254" s="224" t="s">
        <v>19</v>
      </c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266</v>
      </c>
      <c r="AT254" s="225" t="s">
        <v>198</v>
      </c>
      <c r="AU254" s="225" t="s">
        <v>81</v>
      </c>
      <c r="AY254" s="19" t="s">
        <v>196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79</v>
      </c>
      <c r="BK254" s="226">
        <f>ROUND(I254*H254,2)</f>
        <v>0</v>
      </c>
      <c r="BL254" s="19" t="s">
        <v>266</v>
      </c>
      <c r="BM254" s="225" t="s">
        <v>2455</v>
      </c>
    </row>
    <row r="255" s="2" customFormat="1">
      <c r="A255" s="40"/>
      <c r="B255" s="41"/>
      <c r="C255" s="42"/>
      <c r="D255" s="227" t="s">
        <v>205</v>
      </c>
      <c r="E255" s="42"/>
      <c r="F255" s="228" t="s">
        <v>636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6"/>
      <c r="U255" s="87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205</v>
      </c>
      <c r="AU255" s="19" t="s">
        <v>81</v>
      </c>
    </row>
    <row r="256" s="13" customFormat="1">
      <c r="A256" s="13"/>
      <c r="B256" s="232"/>
      <c r="C256" s="233"/>
      <c r="D256" s="234" t="s">
        <v>212</v>
      </c>
      <c r="E256" s="235" t="s">
        <v>19</v>
      </c>
      <c r="F256" s="236" t="s">
        <v>2456</v>
      </c>
      <c r="G256" s="233"/>
      <c r="H256" s="237">
        <v>3.8679999999999999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1"/>
      <c r="U256" s="242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212</v>
      </c>
      <c r="AU256" s="243" t="s">
        <v>81</v>
      </c>
      <c r="AV256" s="13" t="s">
        <v>81</v>
      </c>
      <c r="AW256" s="13" t="s">
        <v>33</v>
      </c>
      <c r="AX256" s="13" t="s">
        <v>79</v>
      </c>
      <c r="AY256" s="243" t="s">
        <v>196</v>
      </c>
    </row>
    <row r="257" s="2" customFormat="1" ht="49.05" customHeight="1">
      <c r="A257" s="40"/>
      <c r="B257" s="41"/>
      <c r="C257" s="244" t="s">
        <v>639</v>
      </c>
      <c r="D257" s="244" t="s">
        <v>214</v>
      </c>
      <c r="E257" s="245" t="s">
        <v>572</v>
      </c>
      <c r="F257" s="246" t="s">
        <v>573</v>
      </c>
      <c r="G257" s="247" t="s">
        <v>244</v>
      </c>
      <c r="H257" s="248">
        <v>4.6420000000000003</v>
      </c>
      <c r="I257" s="249"/>
      <c r="J257" s="250">
        <f>ROUND(I257*H257,2)</f>
        <v>0</v>
      </c>
      <c r="K257" s="246" t="s">
        <v>202</v>
      </c>
      <c r="L257" s="251"/>
      <c r="M257" s="252" t="s">
        <v>19</v>
      </c>
      <c r="N257" s="253" t="s">
        <v>43</v>
      </c>
      <c r="O257" s="86"/>
      <c r="P257" s="223">
        <f>O257*H257</f>
        <v>0</v>
      </c>
      <c r="Q257" s="223">
        <v>0.0054000000000000003</v>
      </c>
      <c r="R257" s="223">
        <f>Q257*H257</f>
        <v>0.025066800000000004</v>
      </c>
      <c r="S257" s="223">
        <v>0</v>
      </c>
      <c r="T257" s="223">
        <f>S257*H257</f>
        <v>0</v>
      </c>
      <c r="U257" s="224" t="s">
        <v>19</v>
      </c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278</v>
      </c>
      <c r="AT257" s="225" t="s">
        <v>214</v>
      </c>
      <c r="AU257" s="225" t="s">
        <v>81</v>
      </c>
      <c r="AY257" s="19" t="s">
        <v>196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79</v>
      </c>
      <c r="BK257" s="226">
        <f>ROUND(I257*H257,2)</f>
        <v>0</v>
      </c>
      <c r="BL257" s="19" t="s">
        <v>266</v>
      </c>
      <c r="BM257" s="225" t="s">
        <v>2457</v>
      </c>
    </row>
    <row r="258" s="13" customFormat="1">
      <c r="A258" s="13"/>
      <c r="B258" s="232"/>
      <c r="C258" s="233"/>
      <c r="D258" s="234" t="s">
        <v>212</v>
      </c>
      <c r="E258" s="233"/>
      <c r="F258" s="236" t="s">
        <v>2454</v>
      </c>
      <c r="G258" s="233"/>
      <c r="H258" s="237">
        <v>4.6420000000000003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1"/>
      <c r="U258" s="242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212</v>
      </c>
      <c r="AU258" s="243" t="s">
        <v>81</v>
      </c>
      <c r="AV258" s="13" t="s">
        <v>81</v>
      </c>
      <c r="AW258" s="13" t="s">
        <v>4</v>
      </c>
      <c r="AX258" s="13" t="s">
        <v>79</v>
      </c>
      <c r="AY258" s="243" t="s">
        <v>196</v>
      </c>
    </row>
    <row r="259" s="2" customFormat="1" ht="49.05" customHeight="1">
      <c r="A259" s="40"/>
      <c r="B259" s="41"/>
      <c r="C259" s="214" t="s">
        <v>645</v>
      </c>
      <c r="D259" s="214" t="s">
        <v>198</v>
      </c>
      <c r="E259" s="215" t="s">
        <v>640</v>
      </c>
      <c r="F259" s="216" t="s">
        <v>641</v>
      </c>
      <c r="G259" s="217" t="s">
        <v>244</v>
      </c>
      <c r="H259" s="218">
        <v>3.8679999999999999</v>
      </c>
      <c r="I259" s="219"/>
      <c r="J259" s="220">
        <f>ROUND(I259*H259,2)</f>
        <v>0</v>
      </c>
      <c r="K259" s="216" t="s">
        <v>202</v>
      </c>
      <c r="L259" s="46"/>
      <c r="M259" s="221" t="s">
        <v>19</v>
      </c>
      <c r="N259" s="222" t="s">
        <v>43</v>
      </c>
      <c r="O259" s="86"/>
      <c r="P259" s="223">
        <f>O259*H259</f>
        <v>0</v>
      </c>
      <c r="Q259" s="223">
        <v>0.00076999999999999996</v>
      </c>
      <c r="R259" s="223">
        <f>Q259*H259</f>
        <v>0.0029783599999999998</v>
      </c>
      <c r="S259" s="223">
        <v>0</v>
      </c>
      <c r="T259" s="223">
        <f>S259*H259</f>
        <v>0</v>
      </c>
      <c r="U259" s="224" t="s">
        <v>19</v>
      </c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266</v>
      </c>
      <c r="AT259" s="225" t="s">
        <v>198</v>
      </c>
      <c r="AU259" s="225" t="s">
        <v>81</v>
      </c>
      <c r="AY259" s="19" t="s">
        <v>196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79</v>
      </c>
      <c r="BK259" s="226">
        <f>ROUND(I259*H259,2)</f>
        <v>0</v>
      </c>
      <c r="BL259" s="19" t="s">
        <v>266</v>
      </c>
      <c r="BM259" s="225" t="s">
        <v>2458</v>
      </c>
    </row>
    <row r="260" s="2" customFormat="1">
      <c r="A260" s="40"/>
      <c r="B260" s="41"/>
      <c r="C260" s="42"/>
      <c r="D260" s="227" t="s">
        <v>205</v>
      </c>
      <c r="E260" s="42"/>
      <c r="F260" s="228" t="s">
        <v>643</v>
      </c>
      <c r="G260" s="42"/>
      <c r="H260" s="42"/>
      <c r="I260" s="229"/>
      <c r="J260" s="42"/>
      <c r="K260" s="42"/>
      <c r="L260" s="46"/>
      <c r="M260" s="230"/>
      <c r="N260" s="231"/>
      <c r="O260" s="86"/>
      <c r="P260" s="86"/>
      <c r="Q260" s="86"/>
      <c r="R260" s="86"/>
      <c r="S260" s="86"/>
      <c r="T260" s="86"/>
      <c r="U260" s="87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205</v>
      </c>
      <c r="AU260" s="19" t="s">
        <v>81</v>
      </c>
    </row>
    <row r="261" s="13" customFormat="1">
      <c r="A261" s="13"/>
      <c r="B261" s="232"/>
      <c r="C261" s="233"/>
      <c r="D261" s="234" t="s">
        <v>212</v>
      </c>
      <c r="E261" s="235" t="s">
        <v>19</v>
      </c>
      <c r="F261" s="236" t="s">
        <v>2456</v>
      </c>
      <c r="G261" s="233"/>
      <c r="H261" s="237">
        <v>3.8679999999999999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1"/>
      <c r="U261" s="242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212</v>
      </c>
      <c r="AU261" s="243" t="s">
        <v>81</v>
      </c>
      <c r="AV261" s="13" t="s">
        <v>81</v>
      </c>
      <c r="AW261" s="13" t="s">
        <v>33</v>
      </c>
      <c r="AX261" s="13" t="s">
        <v>79</v>
      </c>
      <c r="AY261" s="243" t="s">
        <v>196</v>
      </c>
    </row>
    <row r="262" s="2" customFormat="1" ht="16.5" customHeight="1">
      <c r="A262" s="40"/>
      <c r="B262" s="41"/>
      <c r="C262" s="244" t="s">
        <v>648</v>
      </c>
      <c r="D262" s="244" t="s">
        <v>214</v>
      </c>
      <c r="E262" s="245" t="s">
        <v>619</v>
      </c>
      <c r="F262" s="246" t="s">
        <v>620</v>
      </c>
      <c r="G262" s="247" t="s">
        <v>244</v>
      </c>
      <c r="H262" s="248">
        <v>4.6420000000000003</v>
      </c>
      <c r="I262" s="249"/>
      <c r="J262" s="250">
        <f>ROUND(I262*H262,2)</f>
        <v>0</v>
      </c>
      <c r="K262" s="246" t="s">
        <v>19</v>
      </c>
      <c r="L262" s="251"/>
      <c r="M262" s="252" t="s">
        <v>19</v>
      </c>
      <c r="N262" s="253" t="s">
        <v>43</v>
      </c>
      <c r="O262" s="86"/>
      <c r="P262" s="223">
        <f>O262*H262</f>
        <v>0</v>
      </c>
      <c r="Q262" s="223">
        <v>0.0025400000000000002</v>
      </c>
      <c r="R262" s="223">
        <f>Q262*H262</f>
        <v>0.011790680000000001</v>
      </c>
      <c r="S262" s="223">
        <v>0</v>
      </c>
      <c r="T262" s="223">
        <f>S262*H262</f>
        <v>0</v>
      </c>
      <c r="U262" s="224" t="s">
        <v>19</v>
      </c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278</v>
      </c>
      <c r="AT262" s="225" t="s">
        <v>214</v>
      </c>
      <c r="AU262" s="225" t="s">
        <v>81</v>
      </c>
      <c r="AY262" s="19" t="s">
        <v>196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79</v>
      </c>
      <c r="BK262" s="226">
        <f>ROUND(I262*H262,2)</f>
        <v>0</v>
      </c>
      <c r="BL262" s="19" t="s">
        <v>266</v>
      </c>
      <c r="BM262" s="225" t="s">
        <v>2459</v>
      </c>
    </row>
    <row r="263" s="13" customFormat="1">
      <c r="A263" s="13"/>
      <c r="B263" s="232"/>
      <c r="C263" s="233"/>
      <c r="D263" s="234" t="s">
        <v>212</v>
      </c>
      <c r="E263" s="233"/>
      <c r="F263" s="236" t="s">
        <v>2454</v>
      </c>
      <c r="G263" s="233"/>
      <c r="H263" s="237">
        <v>4.6420000000000003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1"/>
      <c r="U263" s="242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212</v>
      </c>
      <c r="AU263" s="243" t="s">
        <v>81</v>
      </c>
      <c r="AV263" s="13" t="s">
        <v>81</v>
      </c>
      <c r="AW263" s="13" t="s">
        <v>4</v>
      </c>
      <c r="AX263" s="13" t="s">
        <v>79</v>
      </c>
      <c r="AY263" s="243" t="s">
        <v>196</v>
      </c>
    </row>
    <row r="264" s="2" customFormat="1" ht="49.05" customHeight="1">
      <c r="A264" s="40"/>
      <c r="B264" s="41"/>
      <c r="C264" s="214" t="s">
        <v>655</v>
      </c>
      <c r="D264" s="214" t="s">
        <v>198</v>
      </c>
      <c r="E264" s="215" t="s">
        <v>649</v>
      </c>
      <c r="F264" s="216" t="s">
        <v>650</v>
      </c>
      <c r="G264" s="217" t="s">
        <v>237</v>
      </c>
      <c r="H264" s="218">
        <v>0.32300000000000001</v>
      </c>
      <c r="I264" s="219"/>
      <c r="J264" s="220">
        <f>ROUND(I264*H264,2)</f>
        <v>0</v>
      </c>
      <c r="K264" s="216" t="s">
        <v>202</v>
      </c>
      <c r="L264" s="46"/>
      <c r="M264" s="221" t="s">
        <v>19</v>
      </c>
      <c r="N264" s="222" t="s">
        <v>43</v>
      </c>
      <c r="O264" s="86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3">
        <f>S264*H264</f>
        <v>0</v>
      </c>
      <c r="U264" s="224" t="s">
        <v>19</v>
      </c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266</v>
      </c>
      <c r="AT264" s="225" t="s">
        <v>198</v>
      </c>
      <c r="AU264" s="225" t="s">
        <v>81</v>
      </c>
      <c r="AY264" s="19" t="s">
        <v>196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79</v>
      </c>
      <c r="BK264" s="226">
        <f>ROUND(I264*H264,2)</f>
        <v>0</v>
      </c>
      <c r="BL264" s="19" t="s">
        <v>266</v>
      </c>
      <c r="BM264" s="225" t="s">
        <v>2460</v>
      </c>
    </row>
    <row r="265" s="2" customFormat="1">
      <c r="A265" s="40"/>
      <c r="B265" s="41"/>
      <c r="C265" s="42"/>
      <c r="D265" s="227" t="s">
        <v>205</v>
      </c>
      <c r="E265" s="42"/>
      <c r="F265" s="228" t="s">
        <v>652</v>
      </c>
      <c r="G265" s="42"/>
      <c r="H265" s="42"/>
      <c r="I265" s="229"/>
      <c r="J265" s="42"/>
      <c r="K265" s="42"/>
      <c r="L265" s="46"/>
      <c r="M265" s="230"/>
      <c r="N265" s="231"/>
      <c r="O265" s="86"/>
      <c r="P265" s="86"/>
      <c r="Q265" s="86"/>
      <c r="R265" s="86"/>
      <c r="S265" s="86"/>
      <c r="T265" s="86"/>
      <c r="U265" s="87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205</v>
      </c>
      <c r="AU265" s="19" t="s">
        <v>81</v>
      </c>
    </row>
    <row r="266" s="12" customFormat="1" ht="22.8" customHeight="1">
      <c r="A266" s="12"/>
      <c r="B266" s="198"/>
      <c r="C266" s="199"/>
      <c r="D266" s="200" t="s">
        <v>71</v>
      </c>
      <c r="E266" s="212" t="s">
        <v>653</v>
      </c>
      <c r="F266" s="212" t="s">
        <v>654</v>
      </c>
      <c r="G266" s="199"/>
      <c r="H266" s="199"/>
      <c r="I266" s="202"/>
      <c r="J266" s="213">
        <f>BK266</f>
        <v>0</v>
      </c>
      <c r="K266" s="199"/>
      <c r="L266" s="204"/>
      <c r="M266" s="205"/>
      <c r="N266" s="206"/>
      <c r="O266" s="206"/>
      <c r="P266" s="207">
        <f>SUM(P267:P290)</f>
        <v>0</v>
      </c>
      <c r="Q266" s="206"/>
      <c r="R266" s="207">
        <f>SUM(R267:R290)</f>
        <v>0.50400130999999992</v>
      </c>
      <c r="S266" s="206"/>
      <c r="T266" s="207">
        <f>SUM(T267:T290)</f>
        <v>0</v>
      </c>
      <c r="U266" s="208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09" t="s">
        <v>81</v>
      </c>
      <c r="AT266" s="210" t="s">
        <v>71</v>
      </c>
      <c r="AU266" s="210" t="s">
        <v>79</v>
      </c>
      <c r="AY266" s="209" t="s">
        <v>196</v>
      </c>
      <c r="BK266" s="211">
        <f>SUM(BK267:BK290)</f>
        <v>0</v>
      </c>
    </row>
    <row r="267" s="2" customFormat="1" ht="37.8" customHeight="1">
      <c r="A267" s="40"/>
      <c r="B267" s="41"/>
      <c r="C267" s="214" t="s">
        <v>661</v>
      </c>
      <c r="D267" s="214" t="s">
        <v>198</v>
      </c>
      <c r="E267" s="215" t="s">
        <v>1868</v>
      </c>
      <c r="F267" s="216" t="s">
        <v>1869</v>
      </c>
      <c r="G267" s="217" t="s">
        <v>244</v>
      </c>
      <c r="H267" s="218">
        <v>21.573</v>
      </c>
      <c r="I267" s="219"/>
      <c r="J267" s="220">
        <f>ROUND(I267*H267,2)</f>
        <v>0</v>
      </c>
      <c r="K267" s="216" t="s">
        <v>202</v>
      </c>
      <c r="L267" s="46"/>
      <c r="M267" s="221" t="s">
        <v>19</v>
      </c>
      <c r="N267" s="222" t="s">
        <v>43</v>
      </c>
      <c r="O267" s="86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3">
        <f>S267*H267</f>
        <v>0</v>
      </c>
      <c r="U267" s="224" t="s">
        <v>19</v>
      </c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266</v>
      </c>
      <c r="AT267" s="225" t="s">
        <v>198</v>
      </c>
      <c r="AU267" s="225" t="s">
        <v>81</v>
      </c>
      <c r="AY267" s="19" t="s">
        <v>196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79</v>
      </c>
      <c r="BK267" s="226">
        <f>ROUND(I267*H267,2)</f>
        <v>0</v>
      </c>
      <c r="BL267" s="19" t="s">
        <v>266</v>
      </c>
      <c r="BM267" s="225" t="s">
        <v>2461</v>
      </c>
    </row>
    <row r="268" s="2" customFormat="1">
      <c r="A268" s="40"/>
      <c r="B268" s="41"/>
      <c r="C268" s="42"/>
      <c r="D268" s="227" t="s">
        <v>205</v>
      </c>
      <c r="E268" s="42"/>
      <c r="F268" s="228" t="s">
        <v>1871</v>
      </c>
      <c r="G268" s="42"/>
      <c r="H268" s="42"/>
      <c r="I268" s="229"/>
      <c r="J268" s="42"/>
      <c r="K268" s="42"/>
      <c r="L268" s="46"/>
      <c r="M268" s="230"/>
      <c r="N268" s="231"/>
      <c r="O268" s="86"/>
      <c r="P268" s="86"/>
      <c r="Q268" s="86"/>
      <c r="R268" s="86"/>
      <c r="S268" s="86"/>
      <c r="T268" s="86"/>
      <c r="U268" s="87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205</v>
      </c>
      <c r="AU268" s="19" t="s">
        <v>81</v>
      </c>
    </row>
    <row r="269" s="13" customFormat="1">
      <c r="A269" s="13"/>
      <c r="B269" s="232"/>
      <c r="C269" s="233"/>
      <c r="D269" s="234" t="s">
        <v>212</v>
      </c>
      <c r="E269" s="235" t="s">
        <v>19</v>
      </c>
      <c r="F269" s="236" t="s">
        <v>2414</v>
      </c>
      <c r="G269" s="233"/>
      <c r="H269" s="237">
        <v>21.573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1"/>
      <c r="U269" s="242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212</v>
      </c>
      <c r="AU269" s="243" t="s">
        <v>81</v>
      </c>
      <c r="AV269" s="13" t="s">
        <v>81</v>
      </c>
      <c r="AW269" s="13" t="s">
        <v>33</v>
      </c>
      <c r="AX269" s="13" t="s">
        <v>79</v>
      </c>
      <c r="AY269" s="243" t="s">
        <v>196</v>
      </c>
    </row>
    <row r="270" s="2" customFormat="1" ht="24.15" customHeight="1">
      <c r="A270" s="40"/>
      <c r="B270" s="41"/>
      <c r="C270" s="244" t="s">
        <v>666</v>
      </c>
      <c r="D270" s="244" t="s">
        <v>214</v>
      </c>
      <c r="E270" s="245" t="s">
        <v>1874</v>
      </c>
      <c r="F270" s="246" t="s">
        <v>1875</v>
      </c>
      <c r="G270" s="247" t="s">
        <v>244</v>
      </c>
      <c r="H270" s="248">
        <v>22.652000000000001</v>
      </c>
      <c r="I270" s="249"/>
      <c r="J270" s="250">
        <f>ROUND(I270*H270,2)</f>
        <v>0</v>
      </c>
      <c r="K270" s="246" t="s">
        <v>202</v>
      </c>
      <c r="L270" s="251"/>
      <c r="M270" s="252" t="s">
        <v>19</v>
      </c>
      <c r="N270" s="253" t="s">
        <v>43</v>
      </c>
      <c r="O270" s="86"/>
      <c r="P270" s="223">
        <f>O270*H270</f>
        <v>0</v>
      </c>
      <c r="Q270" s="223">
        <v>0.0018</v>
      </c>
      <c r="R270" s="223">
        <f>Q270*H270</f>
        <v>0.0407736</v>
      </c>
      <c r="S270" s="223">
        <v>0</v>
      </c>
      <c r="T270" s="223">
        <f>S270*H270</f>
        <v>0</v>
      </c>
      <c r="U270" s="224" t="s">
        <v>19</v>
      </c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278</v>
      </c>
      <c r="AT270" s="225" t="s">
        <v>214</v>
      </c>
      <c r="AU270" s="225" t="s">
        <v>81</v>
      </c>
      <c r="AY270" s="19" t="s">
        <v>196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79</v>
      </c>
      <c r="BK270" s="226">
        <f>ROUND(I270*H270,2)</f>
        <v>0</v>
      </c>
      <c r="BL270" s="19" t="s">
        <v>266</v>
      </c>
      <c r="BM270" s="225" t="s">
        <v>2462</v>
      </c>
    </row>
    <row r="271" s="13" customFormat="1">
      <c r="A271" s="13"/>
      <c r="B271" s="232"/>
      <c r="C271" s="233"/>
      <c r="D271" s="234" t="s">
        <v>212</v>
      </c>
      <c r="E271" s="233"/>
      <c r="F271" s="236" t="s">
        <v>2463</v>
      </c>
      <c r="G271" s="233"/>
      <c r="H271" s="237">
        <v>22.652000000000001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1"/>
      <c r="U271" s="242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212</v>
      </c>
      <c r="AU271" s="243" t="s">
        <v>81</v>
      </c>
      <c r="AV271" s="13" t="s">
        <v>81</v>
      </c>
      <c r="AW271" s="13" t="s">
        <v>4</v>
      </c>
      <c r="AX271" s="13" t="s">
        <v>79</v>
      </c>
      <c r="AY271" s="243" t="s">
        <v>196</v>
      </c>
    </row>
    <row r="272" s="2" customFormat="1" ht="37.8" customHeight="1">
      <c r="A272" s="40"/>
      <c r="B272" s="41"/>
      <c r="C272" s="214" t="s">
        <v>672</v>
      </c>
      <c r="D272" s="214" t="s">
        <v>198</v>
      </c>
      <c r="E272" s="215" t="s">
        <v>656</v>
      </c>
      <c r="F272" s="216" t="s">
        <v>657</v>
      </c>
      <c r="G272" s="217" t="s">
        <v>244</v>
      </c>
      <c r="H272" s="218">
        <v>12.484999999999999</v>
      </c>
      <c r="I272" s="219"/>
      <c r="J272" s="220">
        <f>ROUND(I272*H272,2)</f>
        <v>0</v>
      </c>
      <c r="K272" s="216" t="s">
        <v>202</v>
      </c>
      <c r="L272" s="46"/>
      <c r="M272" s="221" t="s">
        <v>19</v>
      </c>
      <c r="N272" s="222" t="s">
        <v>43</v>
      </c>
      <c r="O272" s="86"/>
      <c r="P272" s="223">
        <f>O272*H272</f>
        <v>0</v>
      </c>
      <c r="Q272" s="223">
        <v>3.0000000000000001E-05</v>
      </c>
      <c r="R272" s="223">
        <f>Q272*H272</f>
        <v>0.00037454999999999997</v>
      </c>
      <c r="S272" s="223">
        <v>0</v>
      </c>
      <c r="T272" s="223">
        <f>S272*H272</f>
        <v>0</v>
      </c>
      <c r="U272" s="224" t="s">
        <v>19</v>
      </c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266</v>
      </c>
      <c r="AT272" s="225" t="s">
        <v>198</v>
      </c>
      <c r="AU272" s="225" t="s">
        <v>81</v>
      </c>
      <c r="AY272" s="19" t="s">
        <v>196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79</v>
      </c>
      <c r="BK272" s="226">
        <f>ROUND(I272*H272,2)</f>
        <v>0</v>
      </c>
      <c r="BL272" s="19" t="s">
        <v>266</v>
      </c>
      <c r="BM272" s="225" t="s">
        <v>2464</v>
      </c>
    </row>
    <row r="273" s="2" customFormat="1">
      <c r="A273" s="40"/>
      <c r="B273" s="41"/>
      <c r="C273" s="42"/>
      <c r="D273" s="227" t="s">
        <v>205</v>
      </c>
      <c r="E273" s="42"/>
      <c r="F273" s="228" t="s">
        <v>659</v>
      </c>
      <c r="G273" s="42"/>
      <c r="H273" s="42"/>
      <c r="I273" s="229"/>
      <c r="J273" s="42"/>
      <c r="K273" s="42"/>
      <c r="L273" s="46"/>
      <c r="M273" s="230"/>
      <c r="N273" s="231"/>
      <c r="O273" s="86"/>
      <c r="P273" s="86"/>
      <c r="Q273" s="86"/>
      <c r="R273" s="86"/>
      <c r="S273" s="86"/>
      <c r="T273" s="86"/>
      <c r="U273" s="87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205</v>
      </c>
      <c r="AU273" s="19" t="s">
        <v>81</v>
      </c>
    </row>
    <row r="274" s="13" customFormat="1">
      <c r="A274" s="13"/>
      <c r="B274" s="232"/>
      <c r="C274" s="233"/>
      <c r="D274" s="234" t="s">
        <v>212</v>
      </c>
      <c r="E274" s="235" t="s">
        <v>19</v>
      </c>
      <c r="F274" s="236" t="s">
        <v>2465</v>
      </c>
      <c r="G274" s="233"/>
      <c r="H274" s="237">
        <v>12.484999999999999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1"/>
      <c r="U274" s="242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212</v>
      </c>
      <c r="AU274" s="243" t="s">
        <v>81</v>
      </c>
      <c r="AV274" s="13" t="s">
        <v>81</v>
      </c>
      <c r="AW274" s="13" t="s">
        <v>33</v>
      </c>
      <c r="AX274" s="13" t="s">
        <v>79</v>
      </c>
      <c r="AY274" s="243" t="s">
        <v>196</v>
      </c>
    </row>
    <row r="275" s="2" customFormat="1" ht="24.15" customHeight="1">
      <c r="A275" s="40"/>
      <c r="B275" s="41"/>
      <c r="C275" s="244" t="s">
        <v>677</v>
      </c>
      <c r="D275" s="244" t="s">
        <v>214</v>
      </c>
      <c r="E275" s="245" t="s">
        <v>662</v>
      </c>
      <c r="F275" s="246" t="s">
        <v>663</v>
      </c>
      <c r="G275" s="247" t="s">
        <v>244</v>
      </c>
      <c r="H275" s="248">
        <v>13.484</v>
      </c>
      <c r="I275" s="249"/>
      <c r="J275" s="250">
        <f>ROUND(I275*H275,2)</f>
        <v>0</v>
      </c>
      <c r="K275" s="246" t="s">
        <v>202</v>
      </c>
      <c r="L275" s="251"/>
      <c r="M275" s="252" t="s">
        <v>19</v>
      </c>
      <c r="N275" s="253" t="s">
        <v>43</v>
      </c>
      <c r="O275" s="86"/>
      <c r="P275" s="223">
        <f>O275*H275</f>
        <v>0</v>
      </c>
      <c r="Q275" s="223">
        <v>0.0015</v>
      </c>
      <c r="R275" s="223">
        <f>Q275*H275</f>
        <v>0.020226000000000001</v>
      </c>
      <c r="S275" s="223">
        <v>0</v>
      </c>
      <c r="T275" s="223">
        <f>S275*H275</f>
        <v>0</v>
      </c>
      <c r="U275" s="224" t="s">
        <v>19</v>
      </c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278</v>
      </c>
      <c r="AT275" s="225" t="s">
        <v>214</v>
      </c>
      <c r="AU275" s="225" t="s">
        <v>81</v>
      </c>
      <c r="AY275" s="19" t="s">
        <v>196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79</v>
      </c>
      <c r="BK275" s="226">
        <f>ROUND(I275*H275,2)</f>
        <v>0</v>
      </c>
      <c r="BL275" s="19" t="s">
        <v>266</v>
      </c>
      <c r="BM275" s="225" t="s">
        <v>2466</v>
      </c>
    </row>
    <row r="276" s="13" customFormat="1">
      <c r="A276" s="13"/>
      <c r="B276" s="232"/>
      <c r="C276" s="233"/>
      <c r="D276" s="234" t="s">
        <v>212</v>
      </c>
      <c r="E276" s="233"/>
      <c r="F276" s="236" t="s">
        <v>2467</v>
      </c>
      <c r="G276" s="233"/>
      <c r="H276" s="237">
        <v>13.484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1"/>
      <c r="U276" s="242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212</v>
      </c>
      <c r="AU276" s="243" t="s">
        <v>81</v>
      </c>
      <c r="AV276" s="13" t="s">
        <v>81</v>
      </c>
      <c r="AW276" s="13" t="s">
        <v>4</v>
      </c>
      <c r="AX276" s="13" t="s">
        <v>79</v>
      </c>
      <c r="AY276" s="243" t="s">
        <v>196</v>
      </c>
    </row>
    <row r="277" s="2" customFormat="1" ht="37.8" customHeight="1">
      <c r="A277" s="40"/>
      <c r="B277" s="41"/>
      <c r="C277" s="214" t="s">
        <v>683</v>
      </c>
      <c r="D277" s="214" t="s">
        <v>198</v>
      </c>
      <c r="E277" s="215" t="s">
        <v>1882</v>
      </c>
      <c r="F277" s="216" t="s">
        <v>1883</v>
      </c>
      <c r="G277" s="217" t="s">
        <v>244</v>
      </c>
      <c r="H277" s="218">
        <v>52.866</v>
      </c>
      <c r="I277" s="219"/>
      <c r="J277" s="220">
        <f>ROUND(I277*H277,2)</f>
        <v>0</v>
      </c>
      <c r="K277" s="216" t="s">
        <v>202</v>
      </c>
      <c r="L277" s="46"/>
      <c r="M277" s="221" t="s">
        <v>19</v>
      </c>
      <c r="N277" s="222" t="s">
        <v>43</v>
      </c>
      <c r="O277" s="86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3">
        <f>S277*H277</f>
        <v>0</v>
      </c>
      <c r="U277" s="224" t="s">
        <v>19</v>
      </c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266</v>
      </c>
      <c r="AT277" s="225" t="s">
        <v>198</v>
      </c>
      <c r="AU277" s="225" t="s">
        <v>81</v>
      </c>
      <c r="AY277" s="19" t="s">
        <v>196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79</v>
      </c>
      <c r="BK277" s="226">
        <f>ROUND(I277*H277,2)</f>
        <v>0</v>
      </c>
      <c r="BL277" s="19" t="s">
        <v>266</v>
      </c>
      <c r="BM277" s="225" t="s">
        <v>2468</v>
      </c>
    </row>
    <row r="278" s="2" customFormat="1">
      <c r="A278" s="40"/>
      <c r="B278" s="41"/>
      <c r="C278" s="42"/>
      <c r="D278" s="227" t="s">
        <v>205</v>
      </c>
      <c r="E278" s="42"/>
      <c r="F278" s="228" t="s">
        <v>1885</v>
      </c>
      <c r="G278" s="42"/>
      <c r="H278" s="42"/>
      <c r="I278" s="229"/>
      <c r="J278" s="42"/>
      <c r="K278" s="42"/>
      <c r="L278" s="46"/>
      <c r="M278" s="230"/>
      <c r="N278" s="231"/>
      <c r="O278" s="86"/>
      <c r="P278" s="86"/>
      <c r="Q278" s="86"/>
      <c r="R278" s="86"/>
      <c r="S278" s="86"/>
      <c r="T278" s="86"/>
      <c r="U278" s="87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205</v>
      </c>
      <c r="AU278" s="19" t="s">
        <v>81</v>
      </c>
    </row>
    <row r="279" s="13" customFormat="1">
      <c r="A279" s="13"/>
      <c r="B279" s="232"/>
      <c r="C279" s="233"/>
      <c r="D279" s="234" t="s">
        <v>212</v>
      </c>
      <c r="E279" s="235" t="s">
        <v>19</v>
      </c>
      <c r="F279" s="236" t="s">
        <v>2469</v>
      </c>
      <c r="G279" s="233"/>
      <c r="H279" s="237">
        <v>58.488999999999997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1"/>
      <c r="U279" s="242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212</v>
      </c>
      <c r="AU279" s="243" t="s">
        <v>81</v>
      </c>
      <c r="AV279" s="13" t="s">
        <v>81</v>
      </c>
      <c r="AW279" s="13" t="s">
        <v>33</v>
      </c>
      <c r="AX279" s="13" t="s">
        <v>72</v>
      </c>
      <c r="AY279" s="243" t="s">
        <v>196</v>
      </c>
    </row>
    <row r="280" s="13" customFormat="1">
      <c r="A280" s="13"/>
      <c r="B280" s="232"/>
      <c r="C280" s="233"/>
      <c r="D280" s="234" t="s">
        <v>212</v>
      </c>
      <c r="E280" s="235" t="s">
        <v>19</v>
      </c>
      <c r="F280" s="236" t="s">
        <v>2470</v>
      </c>
      <c r="G280" s="233"/>
      <c r="H280" s="237">
        <v>-3.3730000000000002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1"/>
      <c r="U280" s="242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212</v>
      </c>
      <c r="AU280" s="243" t="s">
        <v>81</v>
      </c>
      <c r="AV280" s="13" t="s">
        <v>81</v>
      </c>
      <c r="AW280" s="13" t="s">
        <v>33</v>
      </c>
      <c r="AX280" s="13" t="s">
        <v>72</v>
      </c>
      <c r="AY280" s="243" t="s">
        <v>196</v>
      </c>
    </row>
    <row r="281" s="13" customFormat="1">
      <c r="A281" s="13"/>
      <c r="B281" s="232"/>
      <c r="C281" s="233"/>
      <c r="D281" s="234" t="s">
        <v>212</v>
      </c>
      <c r="E281" s="235" t="s">
        <v>19</v>
      </c>
      <c r="F281" s="236" t="s">
        <v>2471</v>
      </c>
      <c r="G281" s="233"/>
      <c r="H281" s="237">
        <v>-2.25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1"/>
      <c r="U281" s="242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212</v>
      </c>
      <c r="AU281" s="243" t="s">
        <v>81</v>
      </c>
      <c r="AV281" s="13" t="s">
        <v>81</v>
      </c>
      <c r="AW281" s="13" t="s">
        <v>33</v>
      </c>
      <c r="AX281" s="13" t="s">
        <v>72</v>
      </c>
      <c r="AY281" s="243" t="s">
        <v>196</v>
      </c>
    </row>
    <row r="282" s="14" customFormat="1">
      <c r="A282" s="14"/>
      <c r="B282" s="254"/>
      <c r="C282" s="255"/>
      <c r="D282" s="234" t="s">
        <v>212</v>
      </c>
      <c r="E282" s="256" t="s">
        <v>19</v>
      </c>
      <c r="F282" s="257" t="s">
        <v>233</v>
      </c>
      <c r="G282" s="255"/>
      <c r="H282" s="258">
        <v>52.866</v>
      </c>
      <c r="I282" s="259"/>
      <c r="J282" s="255"/>
      <c r="K282" s="255"/>
      <c r="L282" s="260"/>
      <c r="M282" s="261"/>
      <c r="N282" s="262"/>
      <c r="O282" s="262"/>
      <c r="P282" s="262"/>
      <c r="Q282" s="262"/>
      <c r="R282" s="262"/>
      <c r="S282" s="262"/>
      <c r="T282" s="262"/>
      <c r="U282" s="263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4" t="s">
        <v>212</v>
      </c>
      <c r="AU282" s="264" t="s">
        <v>81</v>
      </c>
      <c r="AV282" s="14" t="s">
        <v>203</v>
      </c>
      <c r="AW282" s="14" t="s">
        <v>33</v>
      </c>
      <c r="AX282" s="14" t="s">
        <v>79</v>
      </c>
      <c r="AY282" s="264" t="s">
        <v>196</v>
      </c>
    </row>
    <row r="283" s="2" customFormat="1" ht="24.15" customHeight="1">
      <c r="A283" s="40"/>
      <c r="B283" s="41"/>
      <c r="C283" s="244" t="s">
        <v>688</v>
      </c>
      <c r="D283" s="244" t="s">
        <v>214</v>
      </c>
      <c r="E283" s="245" t="s">
        <v>1888</v>
      </c>
      <c r="F283" s="246" t="s">
        <v>1889</v>
      </c>
      <c r="G283" s="247" t="s">
        <v>244</v>
      </c>
      <c r="H283" s="248">
        <v>52.866</v>
      </c>
      <c r="I283" s="249"/>
      <c r="J283" s="250">
        <f>ROUND(I283*H283,2)</f>
        <v>0</v>
      </c>
      <c r="K283" s="246" t="s">
        <v>202</v>
      </c>
      <c r="L283" s="251"/>
      <c r="M283" s="252" t="s">
        <v>19</v>
      </c>
      <c r="N283" s="253" t="s">
        <v>43</v>
      </c>
      <c r="O283" s="86"/>
      <c r="P283" s="223">
        <f>O283*H283</f>
        <v>0</v>
      </c>
      <c r="Q283" s="223">
        <v>0.0060000000000000001</v>
      </c>
      <c r="R283" s="223">
        <f>Q283*H283</f>
        <v>0.31719599999999998</v>
      </c>
      <c r="S283" s="223">
        <v>0</v>
      </c>
      <c r="T283" s="223">
        <f>S283*H283</f>
        <v>0</v>
      </c>
      <c r="U283" s="224" t="s">
        <v>19</v>
      </c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5" t="s">
        <v>278</v>
      </c>
      <c r="AT283" s="225" t="s">
        <v>214</v>
      </c>
      <c r="AU283" s="225" t="s">
        <v>81</v>
      </c>
      <c r="AY283" s="19" t="s">
        <v>196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9" t="s">
        <v>79</v>
      </c>
      <c r="BK283" s="226">
        <f>ROUND(I283*H283,2)</f>
        <v>0</v>
      </c>
      <c r="BL283" s="19" t="s">
        <v>266</v>
      </c>
      <c r="BM283" s="225" t="s">
        <v>2472</v>
      </c>
    </row>
    <row r="284" s="2" customFormat="1" ht="33" customHeight="1">
      <c r="A284" s="40"/>
      <c r="B284" s="41"/>
      <c r="C284" s="214" t="s">
        <v>693</v>
      </c>
      <c r="D284" s="214" t="s">
        <v>198</v>
      </c>
      <c r="E284" s="215" t="s">
        <v>678</v>
      </c>
      <c r="F284" s="216" t="s">
        <v>679</v>
      </c>
      <c r="G284" s="217" t="s">
        <v>244</v>
      </c>
      <c r="H284" s="218">
        <v>21.204000000000001</v>
      </c>
      <c r="I284" s="219"/>
      <c r="J284" s="220">
        <f>ROUND(I284*H284,2)</f>
        <v>0</v>
      </c>
      <c r="K284" s="216" t="s">
        <v>202</v>
      </c>
      <c r="L284" s="46"/>
      <c r="M284" s="221" t="s">
        <v>19</v>
      </c>
      <c r="N284" s="222" t="s">
        <v>43</v>
      </c>
      <c r="O284" s="86"/>
      <c r="P284" s="223">
        <f>O284*H284</f>
        <v>0</v>
      </c>
      <c r="Q284" s="223">
        <v>0.0020400000000000001</v>
      </c>
      <c r="R284" s="223">
        <f>Q284*H284</f>
        <v>0.043256160000000002</v>
      </c>
      <c r="S284" s="223">
        <v>0</v>
      </c>
      <c r="T284" s="223">
        <f>S284*H284</f>
        <v>0</v>
      </c>
      <c r="U284" s="224" t="s">
        <v>19</v>
      </c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266</v>
      </c>
      <c r="AT284" s="225" t="s">
        <v>198</v>
      </c>
      <c r="AU284" s="225" t="s">
        <v>81</v>
      </c>
      <c r="AY284" s="19" t="s">
        <v>196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79</v>
      </c>
      <c r="BK284" s="226">
        <f>ROUND(I284*H284,2)</f>
        <v>0</v>
      </c>
      <c r="BL284" s="19" t="s">
        <v>266</v>
      </c>
      <c r="BM284" s="225" t="s">
        <v>2473</v>
      </c>
    </row>
    <row r="285" s="2" customFormat="1">
      <c r="A285" s="40"/>
      <c r="B285" s="41"/>
      <c r="C285" s="42"/>
      <c r="D285" s="227" t="s">
        <v>205</v>
      </c>
      <c r="E285" s="42"/>
      <c r="F285" s="228" t="s">
        <v>681</v>
      </c>
      <c r="G285" s="42"/>
      <c r="H285" s="42"/>
      <c r="I285" s="229"/>
      <c r="J285" s="42"/>
      <c r="K285" s="42"/>
      <c r="L285" s="46"/>
      <c r="M285" s="230"/>
      <c r="N285" s="231"/>
      <c r="O285" s="86"/>
      <c r="P285" s="86"/>
      <c r="Q285" s="86"/>
      <c r="R285" s="86"/>
      <c r="S285" s="86"/>
      <c r="T285" s="86"/>
      <c r="U285" s="87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205</v>
      </c>
      <c r="AU285" s="19" t="s">
        <v>81</v>
      </c>
    </row>
    <row r="286" s="13" customFormat="1">
      <c r="A286" s="13"/>
      <c r="B286" s="232"/>
      <c r="C286" s="233"/>
      <c r="D286" s="234" t="s">
        <v>212</v>
      </c>
      <c r="E286" s="235" t="s">
        <v>19</v>
      </c>
      <c r="F286" s="236" t="s">
        <v>2441</v>
      </c>
      <c r="G286" s="233"/>
      <c r="H286" s="237">
        <v>21.204000000000001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1"/>
      <c r="U286" s="242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212</v>
      </c>
      <c r="AU286" s="243" t="s">
        <v>81</v>
      </c>
      <c r="AV286" s="13" t="s">
        <v>81</v>
      </c>
      <c r="AW286" s="13" t="s">
        <v>33</v>
      </c>
      <c r="AX286" s="13" t="s">
        <v>79</v>
      </c>
      <c r="AY286" s="243" t="s">
        <v>196</v>
      </c>
    </row>
    <row r="287" s="2" customFormat="1" ht="16.5" customHeight="1">
      <c r="A287" s="40"/>
      <c r="B287" s="41"/>
      <c r="C287" s="244" t="s">
        <v>698</v>
      </c>
      <c r="D287" s="244" t="s">
        <v>214</v>
      </c>
      <c r="E287" s="245" t="s">
        <v>684</v>
      </c>
      <c r="F287" s="246" t="s">
        <v>685</v>
      </c>
      <c r="G287" s="247" t="s">
        <v>201</v>
      </c>
      <c r="H287" s="248">
        <v>3.2869999999999999</v>
      </c>
      <c r="I287" s="249"/>
      <c r="J287" s="250">
        <f>ROUND(I287*H287,2)</f>
        <v>0</v>
      </c>
      <c r="K287" s="246" t="s">
        <v>202</v>
      </c>
      <c r="L287" s="251"/>
      <c r="M287" s="252" t="s">
        <v>19</v>
      </c>
      <c r="N287" s="253" t="s">
        <v>43</v>
      </c>
      <c r="O287" s="86"/>
      <c r="P287" s="223">
        <f>O287*H287</f>
        <v>0</v>
      </c>
      <c r="Q287" s="223">
        <v>0.025000000000000001</v>
      </c>
      <c r="R287" s="223">
        <f>Q287*H287</f>
        <v>0.082174999999999998</v>
      </c>
      <c r="S287" s="223">
        <v>0</v>
      </c>
      <c r="T287" s="223">
        <f>S287*H287</f>
        <v>0</v>
      </c>
      <c r="U287" s="224" t="s">
        <v>19</v>
      </c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5" t="s">
        <v>278</v>
      </c>
      <c r="AT287" s="225" t="s">
        <v>214</v>
      </c>
      <c r="AU287" s="225" t="s">
        <v>81</v>
      </c>
      <c r="AY287" s="19" t="s">
        <v>196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9" t="s">
        <v>79</v>
      </c>
      <c r="BK287" s="226">
        <f>ROUND(I287*H287,2)</f>
        <v>0</v>
      </c>
      <c r="BL287" s="19" t="s">
        <v>266</v>
      </c>
      <c r="BM287" s="225" t="s">
        <v>2474</v>
      </c>
    </row>
    <row r="288" s="13" customFormat="1">
      <c r="A288" s="13"/>
      <c r="B288" s="232"/>
      <c r="C288" s="233"/>
      <c r="D288" s="234" t="s">
        <v>212</v>
      </c>
      <c r="E288" s="235" t="s">
        <v>19</v>
      </c>
      <c r="F288" s="236" t="s">
        <v>2475</v>
      </c>
      <c r="G288" s="233"/>
      <c r="H288" s="237">
        <v>3.2869999999999999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1"/>
      <c r="U288" s="242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212</v>
      </c>
      <c r="AU288" s="243" t="s">
        <v>81</v>
      </c>
      <c r="AV288" s="13" t="s">
        <v>81</v>
      </c>
      <c r="AW288" s="13" t="s">
        <v>33</v>
      </c>
      <c r="AX288" s="13" t="s">
        <v>79</v>
      </c>
      <c r="AY288" s="243" t="s">
        <v>196</v>
      </c>
    </row>
    <row r="289" s="2" customFormat="1" ht="49.05" customHeight="1">
      <c r="A289" s="40"/>
      <c r="B289" s="41"/>
      <c r="C289" s="214" t="s">
        <v>703</v>
      </c>
      <c r="D289" s="214" t="s">
        <v>198</v>
      </c>
      <c r="E289" s="215" t="s">
        <v>689</v>
      </c>
      <c r="F289" s="216" t="s">
        <v>690</v>
      </c>
      <c r="G289" s="217" t="s">
        <v>237</v>
      </c>
      <c r="H289" s="218">
        <v>0.504</v>
      </c>
      <c r="I289" s="219"/>
      <c r="J289" s="220">
        <f>ROUND(I289*H289,2)</f>
        <v>0</v>
      </c>
      <c r="K289" s="216" t="s">
        <v>202</v>
      </c>
      <c r="L289" s="46"/>
      <c r="M289" s="221" t="s">
        <v>19</v>
      </c>
      <c r="N289" s="222" t="s">
        <v>43</v>
      </c>
      <c r="O289" s="86"/>
      <c r="P289" s="223">
        <f>O289*H289</f>
        <v>0</v>
      </c>
      <c r="Q289" s="223">
        <v>0</v>
      </c>
      <c r="R289" s="223">
        <f>Q289*H289</f>
        <v>0</v>
      </c>
      <c r="S289" s="223">
        <v>0</v>
      </c>
      <c r="T289" s="223">
        <f>S289*H289</f>
        <v>0</v>
      </c>
      <c r="U289" s="224" t="s">
        <v>19</v>
      </c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5" t="s">
        <v>266</v>
      </c>
      <c r="AT289" s="225" t="s">
        <v>198</v>
      </c>
      <c r="AU289" s="225" t="s">
        <v>81</v>
      </c>
      <c r="AY289" s="19" t="s">
        <v>196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9" t="s">
        <v>79</v>
      </c>
      <c r="BK289" s="226">
        <f>ROUND(I289*H289,2)</f>
        <v>0</v>
      </c>
      <c r="BL289" s="19" t="s">
        <v>266</v>
      </c>
      <c r="BM289" s="225" t="s">
        <v>2476</v>
      </c>
    </row>
    <row r="290" s="2" customFormat="1">
      <c r="A290" s="40"/>
      <c r="B290" s="41"/>
      <c r="C290" s="42"/>
      <c r="D290" s="227" t="s">
        <v>205</v>
      </c>
      <c r="E290" s="42"/>
      <c r="F290" s="228" t="s">
        <v>692</v>
      </c>
      <c r="G290" s="42"/>
      <c r="H290" s="42"/>
      <c r="I290" s="229"/>
      <c r="J290" s="42"/>
      <c r="K290" s="42"/>
      <c r="L290" s="46"/>
      <c r="M290" s="230"/>
      <c r="N290" s="231"/>
      <c r="O290" s="86"/>
      <c r="P290" s="86"/>
      <c r="Q290" s="86"/>
      <c r="R290" s="86"/>
      <c r="S290" s="86"/>
      <c r="T290" s="86"/>
      <c r="U290" s="87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205</v>
      </c>
      <c r="AU290" s="19" t="s">
        <v>81</v>
      </c>
    </row>
    <row r="291" s="12" customFormat="1" ht="22.8" customHeight="1">
      <c r="A291" s="12"/>
      <c r="B291" s="198"/>
      <c r="C291" s="199"/>
      <c r="D291" s="200" t="s">
        <v>71</v>
      </c>
      <c r="E291" s="212" t="s">
        <v>261</v>
      </c>
      <c r="F291" s="212" t="s">
        <v>262</v>
      </c>
      <c r="G291" s="199"/>
      <c r="H291" s="199"/>
      <c r="I291" s="202"/>
      <c r="J291" s="213">
        <f>BK291</f>
        <v>0</v>
      </c>
      <c r="K291" s="199"/>
      <c r="L291" s="204"/>
      <c r="M291" s="205"/>
      <c r="N291" s="206"/>
      <c r="O291" s="206"/>
      <c r="P291" s="207">
        <f>SUM(P292:P374)</f>
        <v>0</v>
      </c>
      <c r="Q291" s="206"/>
      <c r="R291" s="207">
        <f>SUM(R292:R374)</f>
        <v>3.4408054000000003</v>
      </c>
      <c r="S291" s="206"/>
      <c r="T291" s="207">
        <f>SUM(T292:T374)</f>
        <v>0</v>
      </c>
      <c r="U291" s="208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09" t="s">
        <v>81</v>
      </c>
      <c r="AT291" s="210" t="s">
        <v>71</v>
      </c>
      <c r="AU291" s="210" t="s">
        <v>79</v>
      </c>
      <c r="AY291" s="209" t="s">
        <v>196</v>
      </c>
      <c r="BK291" s="211">
        <f>SUM(BK292:BK374)</f>
        <v>0</v>
      </c>
    </row>
    <row r="292" s="2" customFormat="1" ht="37.8" customHeight="1">
      <c r="A292" s="40"/>
      <c r="B292" s="41"/>
      <c r="C292" s="214" t="s">
        <v>712</v>
      </c>
      <c r="D292" s="214" t="s">
        <v>198</v>
      </c>
      <c r="E292" s="215" t="s">
        <v>694</v>
      </c>
      <c r="F292" s="216" t="s">
        <v>695</v>
      </c>
      <c r="G292" s="217" t="s">
        <v>201</v>
      </c>
      <c r="H292" s="218">
        <v>3.056</v>
      </c>
      <c r="I292" s="219"/>
      <c r="J292" s="220">
        <f>ROUND(I292*H292,2)</f>
        <v>0</v>
      </c>
      <c r="K292" s="216" t="s">
        <v>202</v>
      </c>
      <c r="L292" s="46"/>
      <c r="M292" s="221" t="s">
        <v>19</v>
      </c>
      <c r="N292" s="222" t="s">
        <v>43</v>
      </c>
      <c r="O292" s="86"/>
      <c r="P292" s="223">
        <f>O292*H292</f>
        <v>0</v>
      </c>
      <c r="Q292" s="223">
        <v>0.00122</v>
      </c>
      <c r="R292" s="223">
        <f>Q292*H292</f>
        <v>0.0037283199999999998</v>
      </c>
      <c r="S292" s="223">
        <v>0</v>
      </c>
      <c r="T292" s="223">
        <f>S292*H292</f>
        <v>0</v>
      </c>
      <c r="U292" s="224" t="s">
        <v>19</v>
      </c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266</v>
      </c>
      <c r="AT292" s="225" t="s">
        <v>198</v>
      </c>
      <c r="AU292" s="225" t="s">
        <v>81</v>
      </c>
      <c r="AY292" s="19" t="s">
        <v>196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79</v>
      </c>
      <c r="BK292" s="226">
        <f>ROUND(I292*H292,2)</f>
        <v>0</v>
      </c>
      <c r="BL292" s="19" t="s">
        <v>266</v>
      </c>
      <c r="BM292" s="225" t="s">
        <v>2477</v>
      </c>
    </row>
    <row r="293" s="2" customFormat="1">
      <c r="A293" s="40"/>
      <c r="B293" s="41"/>
      <c r="C293" s="42"/>
      <c r="D293" s="227" t="s">
        <v>205</v>
      </c>
      <c r="E293" s="42"/>
      <c r="F293" s="228" t="s">
        <v>697</v>
      </c>
      <c r="G293" s="42"/>
      <c r="H293" s="42"/>
      <c r="I293" s="229"/>
      <c r="J293" s="42"/>
      <c r="K293" s="42"/>
      <c r="L293" s="46"/>
      <c r="M293" s="230"/>
      <c r="N293" s="231"/>
      <c r="O293" s="86"/>
      <c r="P293" s="86"/>
      <c r="Q293" s="86"/>
      <c r="R293" s="86"/>
      <c r="S293" s="86"/>
      <c r="T293" s="86"/>
      <c r="U293" s="87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205</v>
      </c>
      <c r="AU293" s="19" t="s">
        <v>81</v>
      </c>
    </row>
    <row r="294" s="2" customFormat="1" ht="44.25" customHeight="1">
      <c r="A294" s="40"/>
      <c r="B294" s="41"/>
      <c r="C294" s="214" t="s">
        <v>718</v>
      </c>
      <c r="D294" s="214" t="s">
        <v>198</v>
      </c>
      <c r="E294" s="215" t="s">
        <v>699</v>
      </c>
      <c r="F294" s="216" t="s">
        <v>700</v>
      </c>
      <c r="G294" s="217" t="s">
        <v>244</v>
      </c>
      <c r="H294" s="218">
        <v>20.620000000000001</v>
      </c>
      <c r="I294" s="219"/>
      <c r="J294" s="220">
        <f>ROUND(I294*H294,2)</f>
        <v>0</v>
      </c>
      <c r="K294" s="216" t="s">
        <v>202</v>
      </c>
      <c r="L294" s="46"/>
      <c r="M294" s="221" t="s">
        <v>19</v>
      </c>
      <c r="N294" s="222" t="s">
        <v>43</v>
      </c>
      <c r="O294" s="86"/>
      <c r="P294" s="223">
        <f>O294*H294</f>
        <v>0</v>
      </c>
      <c r="Q294" s="223">
        <v>0.0099600000000000001</v>
      </c>
      <c r="R294" s="223">
        <f>Q294*H294</f>
        <v>0.20537520000000001</v>
      </c>
      <c r="S294" s="223">
        <v>0</v>
      </c>
      <c r="T294" s="223">
        <f>S294*H294</f>
        <v>0</v>
      </c>
      <c r="U294" s="224" t="s">
        <v>19</v>
      </c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5" t="s">
        <v>266</v>
      </c>
      <c r="AT294" s="225" t="s">
        <v>198</v>
      </c>
      <c r="AU294" s="225" t="s">
        <v>81</v>
      </c>
      <c r="AY294" s="19" t="s">
        <v>196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9" t="s">
        <v>79</v>
      </c>
      <c r="BK294" s="226">
        <f>ROUND(I294*H294,2)</f>
        <v>0</v>
      </c>
      <c r="BL294" s="19" t="s">
        <v>266</v>
      </c>
      <c r="BM294" s="225" t="s">
        <v>2478</v>
      </c>
    </row>
    <row r="295" s="2" customFormat="1">
      <c r="A295" s="40"/>
      <c r="B295" s="41"/>
      <c r="C295" s="42"/>
      <c r="D295" s="227" t="s">
        <v>205</v>
      </c>
      <c r="E295" s="42"/>
      <c r="F295" s="228" t="s">
        <v>702</v>
      </c>
      <c r="G295" s="42"/>
      <c r="H295" s="42"/>
      <c r="I295" s="229"/>
      <c r="J295" s="42"/>
      <c r="K295" s="42"/>
      <c r="L295" s="46"/>
      <c r="M295" s="230"/>
      <c r="N295" s="231"/>
      <c r="O295" s="86"/>
      <c r="P295" s="86"/>
      <c r="Q295" s="86"/>
      <c r="R295" s="86"/>
      <c r="S295" s="86"/>
      <c r="T295" s="86"/>
      <c r="U295" s="87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205</v>
      </c>
      <c r="AU295" s="19" t="s">
        <v>81</v>
      </c>
    </row>
    <row r="296" s="13" customFormat="1">
      <c r="A296" s="13"/>
      <c r="B296" s="232"/>
      <c r="C296" s="233"/>
      <c r="D296" s="234" t="s">
        <v>212</v>
      </c>
      <c r="E296" s="235" t="s">
        <v>19</v>
      </c>
      <c r="F296" s="236" t="s">
        <v>2418</v>
      </c>
      <c r="G296" s="233"/>
      <c r="H296" s="237">
        <v>20.620000000000001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1"/>
      <c r="U296" s="242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212</v>
      </c>
      <c r="AU296" s="243" t="s">
        <v>81</v>
      </c>
      <c r="AV296" s="13" t="s">
        <v>81</v>
      </c>
      <c r="AW296" s="13" t="s">
        <v>33</v>
      </c>
      <c r="AX296" s="13" t="s">
        <v>79</v>
      </c>
      <c r="AY296" s="243" t="s">
        <v>196</v>
      </c>
    </row>
    <row r="297" s="2" customFormat="1" ht="37.8" customHeight="1">
      <c r="A297" s="40"/>
      <c r="B297" s="41"/>
      <c r="C297" s="214" t="s">
        <v>735</v>
      </c>
      <c r="D297" s="214" t="s">
        <v>198</v>
      </c>
      <c r="E297" s="215" t="s">
        <v>704</v>
      </c>
      <c r="F297" s="216" t="s">
        <v>705</v>
      </c>
      <c r="G297" s="217" t="s">
        <v>244</v>
      </c>
      <c r="H297" s="218">
        <v>124.89700000000001</v>
      </c>
      <c r="I297" s="219"/>
      <c r="J297" s="220">
        <f>ROUND(I297*H297,2)</f>
        <v>0</v>
      </c>
      <c r="K297" s="216" t="s">
        <v>202</v>
      </c>
      <c r="L297" s="46"/>
      <c r="M297" s="221" t="s">
        <v>19</v>
      </c>
      <c r="N297" s="222" t="s">
        <v>43</v>
      </c>
      <c r="O297" s="86"/>
      <c r="P297" s="223">
        <f>O297*H297</f>
        <v>0</v>
      </c>
      <c r="Q297" s="223">
        <v>0.010019999999999999</v>
      </c>
      <c r="R297" s="223">
        <f>Q297*H297</f>
        <v>1.25146794</v>
      </c>
      <c r="S297" s="223">
        <v>0</v>
      </c>
      <c r="T297" s="223">
        <f>S297*H297</f>
        <v>0</v>
      </c>
      <c r="U297" s="224" t="s">
        <v>19</v>
      </c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266</v>
      </c>
      <c r="AT297" s="225" t="s">
        <v>198</v>
      </c>
      <c r="AU297" s="225" t="s">
        <v>81</v>
      </c>
      <c r="AY297" s="19" t="s">
        <v>196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79</v>
      </c>
      <c r="BK297" s="226">
        <f>ROUND(I297*H297,2)</f>
        <v>0</v>
      </c>
      <c r="BL297" s="19" t="s">
        <v>266</v>
      </c>
      <c r="BM297" s="225" t="s">
        <v>2479</v>
      </c>
    </row>
    <row r="298" s="2" customFormat="1">
      <c r="A298" s="40"/>
      <c r="B298" s="41"/>
      <c r="C298" s="42"/>
      <c r="D298" s="227" t="s">
        <v>205</v>
      </c>
      <c r="E298" s="42"/>
      <c r="F298" s="228" t="s">
        <v>707</v>
      </c>
      <c r="G298" s="42"/>
      <c r="H298" s="42"/>
      <c r="I298" s="229"/>
      <c r="J298" s="42"/>
      <c r="K298" s="42"/>
      <c r="L298" s="46"/>
      <c r="M298" s="230"/>
      <c r="N298" s="231"/>
      <c r="O298" s="86"/>
      <c r="P298" s="86"/>
      <c r="Q298" s="86"/>
      <c r="R298" s="86"/>
      <c r="S298" s="86"/>
      <c r="T298" s="86"/>
      <c r="U298" s="87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205</v>
      </c>
      <c r="AU298" s="19" t="s">
        <v>81</v>
      </c>
    </row>
    <row r="299" s="13" customFormat="1">
      <c r="A299" s="13"/>
      <c r="B299" s="232"/>
      <c r="C299" s="233"/>
      <c r="D299" s="234" t="s">
        <v>212</v>
      </c>
      <c r="E299" s="235" t="s">
        <v>19</v>
      </c>
      <c r="F299" s="236" t="s">
        <v>2480</v>
      </c>
      <c r="G299" s="233"/>
      <c r="H299" s="237">
        <v>35.764000000000003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1"/>
      <c r="U299" s="242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212</v>
      </c>
      <c r="AU299" s="243" t="s">
        <v>81</v>
      </c>
      <c r="AV299" s="13" t="s">
        <v>81</v>
      </c>
      <c r="AW299" s="13" t="s">
        <v>33</v>
      </c>
      <c r="AX299" s="13" t="s">
        <v>72</v>
      </c>
      <c r="AY299" s="243" t="s">
        <v>196</v>
      </c>
    </row>
    <row r="300" s="13" customFormat="1">
      <c r="A300" s="13"/>
      <c r="B300" s="232"/>
      <c r="C300" s="233"/>
      <c r="D300" s="234" t="s">
        <v>212</v>
      </c>
      <c r="E300" s="235" t="s">
        <v>19</v>
      </c>
      <c r="F300" s="236" t="s">
        <v>709</v>
      </c>
      <c r="G300" s="233"/>
      <c r="H300" s="237">
        <v>-1.6870000000000001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1"/>
      <c r="U300" s="242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212</v>
      </c>
      <c r="AU300" s="243" t="s">
        <v>81</v>
      </c>
      <c r="AV300" s="13" t="s">
        <v>81</v>
      </c>
      <c r="AW300" s="13" t="s">
        <v>33</v>
      </c>
      <c r="AX300" s="13" t="s">
        <v>72</v>
      </c>
      <c r="AY300" s="243" t="s">
        <v>196</v>
      </c>
    </row>
    <row r="301" s="13" customFormat="1">
      <c r="A301" s="13"/>
      <c r="B301" s="232"/>
      <c r="C301" s="233"/>
      <c r="D301" s="234" t="s">
        <v>212</v>
      </c>
      <c r="E301" s="235" t="s">
        <v>19</v>
      </c>
      <c r="F301" s="236" t="s">
        <v>2481</v>
      </c>
      <c r="G301" s="233"/>
      <c r="H301" s="237">
        <v>-1.48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1"/>
      <c r="U301" s="242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212</v>
      </c>
      <c r="AU301" s="243" t="s">
        <v>81</v>
      </c>
      <c r="AV301" s="13" t="s">
        <v>81</v>
      </c>
      <c r="AW301" s="13" t="s">
        <v>33</v>
      </c>
      <c r="AX301" s="13" t="s">
        <v>72</v>
      </c>
      <c r="AY301" s="243" t="s">
        <v>196</v>
      </c>
    </row>
    <row r="302" s="13" customFormat="1">
      <c r="A302" s="13"/>
      <c r="B302" s="232"/>
      <c r="C302" s="233"/>
      <c r="D302" s="234" t="s">
        <v>212</v>
      </c>
      <c r="E302" s="235" t="s">
        <v>19</v>
      </c>
      <c r="F302" s="236" t="s">
        <v>2482</v>
      </c>
      <c r="G302" s="233"/>
      <c r="H302" s="237">
        <v>37.482999999999997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1"/>
      <c r="U302" s="242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212</v>
      </c>
      <c r="AU302" s="243" t="s">
        <v>81</v>
      </c>
      <c r="AV302" s="13" t="s">
        <v>81</v>
      </c>
      <c r="AW302" s="13" t="s">
        <v>33</v>
      </c>
      <c r="AX302" s="13" t="s">
        <v>72</v>
      </c>
      <c r="AY302" s="243" t="s">
        <v>196</v>
      </c>
    </row>
    <row r="303" s="13" customFormat="1">
      <c r="A303" s="13"/>
      <c r="B303" s="232"/>
      <c r="C303" s="233"/>
      <c r="D303" s="234" t="s">
        <v>212</v>
      </c>
      <c r="E303" s="235" t="s">
        <v>19</v>
      </c>
      <c r="F303" s="236" t="s">
        <v>709</v>
      </c>
      <c r="G303" s="233"/>
      <c r="H303" s="237">
        <v>-1.6870000000000001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1"/>
      <c r="U303" s="242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212</v>
      </c>
      <c r="AU303" s="243" t="s">
        <v>81</v>
      </c>
      <c r="AV303" s="13" t="s">
        <v>81</v>
      </c>
      <c r="AW303" s="13" t="s">
        <v>33</v>
      </c>
      <c r="AX303" s="13" t="s">
        <v>72</v>
      </c>
      <c r="AY303" s="243" t="s">
        <v>196</v>
      </c>
    </row>
    <row r="304" s="13" customFormat="1">
      <c r="A304" s="13"/>
      <c r="B304" s="232"/>
      <c r="C304" s="233"/>
      <c r="D304" s="234" t="s">
        <v>212</v>
      </c>
      <c r="E304" s="235" t="s">
        <v>19</v>
      </c>
      <c r="F304" s="236" t="s">
        <v>2481</v>
      </c>
      <c r="G304" s="233"/>
      <c r="H304" s="237">
        <v>-1.48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1"/>
      <c r="U304" s="242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212</v>
      </c>
      <c r="AU304" s="243" t="s">
        <v>81</v>
      </c>
      <c r="AV304" s="13" t="s">
        <v>81</v>
      </c>
      <c r="AW304" s="13" t="s">
        <v>33</v>
      </c>
      <c r="AX304" s="13" t="s">
        <v>72</v>
      </c>
      <c r="AY304" s="243" t="s">
        <v>196</v>
      </c>
    </row>
    <row r="305" s="13" customFormat="1">
      <c r="A305" s="13"/>
      <c r="B305" s="232"/>
      <c r="C305" s="233"/>
      <c r="D305" s="234" t="s">
        <v>212</v>
      </c>
      <c r="E305" s="235" t="s">
        <v>19</v>
      </c>
      <c r="F305" s="236" t="s">
        <v>2471</v>
      </c>
      <c r="G305" s="233"/>
      <c r="H305" s="237">
        <v>-2.25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1"/>
      <c r="U305" s="242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212</v>
      </c>
      <c r="AU305" s="243" t="s">
        <v>81</v>
      </c>
      <c r="AV305" s="13" t="s">
        <v>81</v>
      </c>
      <c r="AW305" s="13" t="s">
        <v>33</v>
      </c>
      <c r="AX305" s="13" t="s">
        <v>72</v>
      </c>
      <c r="AY305" s="243" t="s">
        <v>196</v>
      </c>
    </row>
    <row r="306" s="13" customFormat="1">
      <c r="A306" s="13"/>
      <c r="B306" s="232"/>
      <c r="C306" s="233"/>
      <c r="D306" s="234" t="s">
        <v>212</v>
      </c>
      <c r="E306" s="235" t="s">
        <v>19</v>
      </c>
      <c r="F306" s="236" t="s">
        <v>2483</v>
      </c>
      <c r="G306" s="233"/>
      <c r="H306" s="237">
        <v>58.488999999999997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1"/>
      <c r="U306" s="242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212</v>
      </c>
      <c r="AU306" s="243" t="s">
        <v>81</v>
      </c>
      <c r="AV306" s="13" t="s">
        <v>81</v>
      </c>
      <c r="AW306" s="13" t="s">
        <v>33</v>
      </c>
      <c r="AX306" s="13" t="s">
        <v>72</v>
      </c>
      <c r="AY306" s="243" t="s">
        <v>196</v>
      </c>
    </row>
    <row r="307" s="13" customFormat="1">
      <c r="A307" s="13"/>
      <c r="B307" s="232"/>
      <c r="C307" s="233"/>
      <c r="D307" s="234" t="s">
        <v>212</v>
      </c>
      <c r="E307" s="235" t="s">
        <v>19</v>
      </c>
      <c r="F307" s="236" t="s">
        <v>2470</v>
      </c>
      <c r="G307" s="233"/>
      <c r="H307" s="237">
        <v>-3.3730000000000002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1"/>
      <c r="U307" s="242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212</v>
      </c>
      <c r="AU307" s="243" t="s">
        <v>81</v>
      </c>
      <c r="AV307" s="13" t="s">
        <v>81</v>
      </c>
      <c r="AW307" s="13" t="s">
        <v>33</v>
      </c>
      <c r="AX307" s="13" t="s">
        <v>72</v>
      </c>
      <c r="AY307" s="243" t="s">
        <v>196</v>
      </c>
    </row>
    <row r="308" s="13" customFormat="1">
      <c r="A308" s="13"/>
      <c r="B308" s="232"/>
      <c r="C308" s="233"/>
      <c r="D308" s="234" t="s">
        <v>212</v>
      </c>
      <c r="E308" s="235" t="s">
        <v>19</v>
      </c>
      <c r="F308" s="236" t="s">
        <v>2471</v>
      </c>
      <c r="G308" s="233"/>
      <c r="H308" s="237">
        <v>-2.25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1"/>
      <c r="U308" s="242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212</v>
      </c>
      <c r="AU308" s="243" t="s">
        <v>81</v>
      </c>
      <c r="AV308" s="13" t="s">
        <v>81</v>
      </c>
      <c r="AW308" s="13" t="s">
        <v>33</v>
      </c>
      <c r="AX308" s="13" t="s">
        <v>72</v>
      </c>
      <c r="AY308" s="243" t="s">
        <v>196</v>
      </c>
    </row>
    <row r="309" s="13" customFormat="1">
      <c r="A309" s="13"/>
      <c r="B309" s="232"/>
      <c r="C309" s="233"/>
      <c r="D309" s="234" t="s">
        <v>212</v>
      </c>
      <c r="E309" s="235" t="s">
        <v>19</v>
      </c>
      <c r="F309" s="236" t="s">
        <v>2484</v>
      </c>
      <c r="G309" s="233"/>
      <c r="H309" s="237">
        <v>7.3680000000000003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1"/>
      <c r="U309" s="242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212</v>
      </c>
      <c r="AU309" s="243" t="s">
        <v>81</v>
      </c>
      <c r="AV309" s="13" t="s">
        <v>81</v>
      </c>
      <c r="AW309" s="13" t="s">
        <v>33</v>
      </c>
      <c r="AX309" s="13" t="s">
        <v>72</v>
      </c>
      <c r="AY309" s="243" t="s">
        <v>196</v>
      </c>
    </row>
    <row r="310" s="14" customFormat="1">
      <c r="A310" s="14"/>
      <c r="B310" s="254"/>
      <c r="C310" s="255"/>
      <c r="D310" s="234" t="s">
        <v>212</v>
      </c>
      <c r="E310" s="256" t="s">
        <v>19</v>
      </c>
      <c r="F310" s="257" t="s">
        <v>233</v>
      </c>
      <c r="G310" s="255"/>
      <c r="H310" s="258">
        <v>124.89700000000001</v>
      </c>
      <c r="I310" s="259"/>
      <c r="J310" s="255"/>
      <c r="K310" s="255"/>
      <c r="L310" s="260"/>
      <c r="M310" s="261"/>
      <c r="N310" s="262"/>
      <c r="O310" s="262"/>
      <c r="P310" s="262"/>
      <c r="Q310" s="262"/>
      <c r="R310" s="262"/>
      <c r="S310" s="262"/>
      <c r="T310" s="262"/>
      <c r="U310" s="263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4" t="s">
        <v>212</v>
      </c>
      <c r="AU310" s="264" t="s">
        <v>81</v>
      </c>
      <c r="AV310" s="14" t="s">
        <v>203</v>
      </c>
      <c r="AW310" s="14" t="s">
        <v>33</v>
      </c>
      <c r="AX310" s="14" t="s">
        <v>79</v>
      </c>
      <c r="AY310" s="264" t="s">
        <v>196</v>
      </c>
    </row>
    <row r="311" s="2" customFormat="1" ht="24.15" customHeight="1">
      <c r="A311" s="40"/>
      <c r="B311" s="41"/>
      <c r="C311" s="214" t="s">
        <v>752</v>
      </c>
      <c r="D311" s="214" t="s">
        <v>198</v>
      </c>
      <c r="E311" s="215" t="s">
        <v>713</v>
      </c>
      <c r="F311" s="216" t="s">
        <v>714</v>
      </c>
      <c r="G311" s="217" t="s">
        <v>244</v>
      </c>
      <c r="H311" s="218">
        <v>145.517</v>
      </c>
      <c r="I311" s="219"/>
      <c r="J311" s="220">
        <f>ROUND(I311*H311,2)</f>
        <v>0</v>
      </c>
      <c r="K311" s="216" t="s">
        <v>202</v>
      </c>
      <c r="L311" s="46"/>
      <c r="M311" s="221" t="s">
        <v>19</v>
      </c>
      <c r="N311" s="222" t="s">
        <v>43</v>
      </c>
      <c r="O311" s="86"/>
      <c r="P311" s="223">
        <f>O311*H311</f>
        <v>0</v>
      </c>
      <c r="Q311" s="223">
        <v>0.00018000000000000001</v>
      </c>
      <c r="R311" s="223">
        <f>Q311*H311</f>
        <v>0.026193060000000001</v>
      </c>
      <c r="S311" s="223">
        <v>0</v>
      </c>
      <c r="T311" s="223">
        <f>S311*H311</f>
        <v>0</v>
      </c>
      <c r="U311" s="224" t="s">
        <v>19</v>
      </c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266</v>
      </c>
      <c r="AT311" s="225" t="s">
        <v>198</v>
      </c>
      <c r="AU311" s="225" t="s">
        <v>81</v>
      </c>
      <c r="AY311" s="19" t="s">
        <v>196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79</v>
      </c>
      <c r="BK311" s="226">
        <f>ROUND(I311*H311,2)</f>
        <v>0</v>
      </c>
      <c r="BL311" s="19" t="s">
        <v>266</v>
      </c>
      <c r="BM311" s="225" t="s">
        <v>2485</v>
      </c>
    </row>
    <row r="312" s="2" customFormat="1">
      <c r="A312" s="40"/>
      <c r="B312" s="41"/>
      <c r="C312" s="42"/>
      <c r="D312" s="227" t="s">
        <v>205</v>
      </c>
      <c r="E312" s="42"/>
      <c r="F312" s="228" t="s">
        <v>716</v>
      </c>
      <c r="G312" s="42"/>
      <c r="H312" s="42"/>
      <c r="I312" s="229"/>
      <c r="J312" s="42"/>
      <c r="K312" s="42"/>
      <c r="L312" s="46"/>
      <c r="M312" s="230"/>
      <c r="N312" s="231"/>
      <c r="O312" s="86"/>
      <c r="P312" s="86"/>
      <c r="Q312" s="86"/>
      <c r="R312" s="86"/>
      <c r="S312" s="86"/>
      <c r="T312" s="86"/>
      <c r="U312" s="87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205</v>
      </c>
      <c r="AU312" s="19" t="s">
        <v>81</v>
      </c>
    </row>
    <row r="313" s="13" customFormat="1">
      <c r="A313" s="13"/>
      <c r="B313" s="232"/>
      <c r="C313" s="233"/>
      <c r="D313" s="234" t="s">
        <v>212</v>
      </c>
      <c r="E313" s="235" t="s">
        <v>19</v>
      </c>
      <c r="F313" s="236" t="s">
        <v>2486</v>
      </c>
      <c r="G313" s="233"/>
      <c r="H313" s="237">
        <v>145.517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1"/>
      <c r="U313" s="242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212</v>
      </c>
      <c r="AU313" s="243" t="s">
        <v>81</v>
      </c>
      <c r="AV313" s="13" t="s">
        <v>81</v>
      </c>
      <c r="AW313" s="13" t="s">
        <v>33</v>
      </c>
      <c r="AX313" s="13" t="s">
        <v>79</v>
      </c>
      <c r="AY313" s="243" t="s">
        <v>196</v>
      </c>
    </row>
    <row r="314" s="2" customFormat="1" ht="37.8" customHeight="1">
      <c r="A314" s="40"/>
      <c r="B314" s="41"/>
      <c r="C314" s="214" t="s">
        <v>754</v>
      </c>
      <c r="D314" s="214" t="s">
        <v>198</v>
      </c>
      <c r="E314" s="215" t="s">
        <v>719</v>
      </c>
      <c r="F314" s="216" t="s">
        <v>720</v>
      </c>
      <c r="G314" s="217" t="s">
        <v>209</v>
      </c>
      <c r="H314" s="218">
        <v>334.09500000000003</v>
      </c>
      <c r="I314" s="219"/>
      <c r="J314" s="220">
        <f>ROUND(I314*H314,2)</f>
        <v>0</v>
      </c>
      <c r="K314" s="216" t="s">
        <v>202</v>
      </c>
      <c r="L314" s="46"/>
      <c r="M314" s="221" t="s">
        <v>19</v>
      </c>
      <c r="N314" s="222" t="s">
        <v>43</v>
      </c>
      <c r="O314" s="86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3">
        <f>S314*H314</f>
        <v>0</v>
      </c>
      <c r="U314" s="224" t="s">
        <v>19</v>
      </c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5" t="s">
        <v>266</v>
      </c>
      <c r="AT314" s="225" t="s">
        <v>198</v>
      </c>
      <c r="AU314" s="225" t="s">
        <v>81</v>
      </c>
      <c r="AY314" s="19" t="s">
        <v>196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9" t="s">
        <v>79</v>
      </c>
      <c r="BK314" s="226">
        <f>ROUND(I314*H314,2)</f>
        <v>0</v>
      </c>
      <c r="BL314" s="19" t="s">
        <v>266</v>
      </c>
      <c r="BM314" s="225" t="s">
        <v>2487</v>
      </c>
    </row>
    <row r="315" s="2" customFormat="1">
      <c r="A315" s="40"/>
      <c r="B315" s="41"/>
      <c r="C315" s="42"/>
      <c r="D315" s="227" t="s">
        <v>205</v>
      </c>
      <c r="E315" s="42"/>
      <c r="F315" s="228" t="s">
        <v>722</v>
      </c>
      <c r="G315" s="42"/>
      <c r="H315" s="42"/>
      <c r="I315" s="229"/>
      <c r="J315" s="42"/>
      <c r="K315" s="42"/>
      <c r="L315" s="46"/>
      <c r="M315" s="230"/>
      <c r="N315" s="231"/>
      <c r="O315" s="86"/>
      <c r="P315" s="86"/>
      <c r="Q315" s="86"/>
      <c r="R315" s="86"/>
      <c r="S315" s="86"/>
      <c r="T315" s="86"/>
      <c r="U315" s="87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205</v>
      </c>
      <c r="AU315" s="19" t="s">
        <v>81</v>
      </c>
    </row>
    <row r="316" s="13" customFormat="1">
      <c r="A316" s="13"/>
      <c r="B316" s="232"/>
      <c r="C316" s="233"/>
      <c r="D316" s="234" t="s">
        <v>212</v>
      </c>
      <c r="E316" s="235" t="s">
        <v>19</v>
      </c>
      <c r="F316" s="236" t="s">
        <v>2488</v>
      </c>
      <c r="G316" s="233"/>
      <c r="H316" s="237">
        <v>91.260000000000005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1"/>
      <c r="U316" s="242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212</v>
      </c>
      <c r="AU316" s="243" t="s">
        <v>81</v>
      </c>
      <c r="AV316" s="13" t="s">
        <v>81</v>
      </c>
      <c r="AW316" s="13" t="s">
        <v>33</v>
      </c>
      <c r="AX316" s="13" t="s">
        <v>72</v>
      </c>
      <c r="AY316" s="243" t="s">
        <v>196</v>
      </c>
    </row>
    <row r="317" s="13" customFormat="1">
      <c r="A317" s="13"/>
      <c r="B317" s="232"/>
      <c r="C317" s="233"/>
      <c r="D317" s="234" t="s">
        <v>212</v>
      </c>
      <c r="E317" s="235" t="s">
        <v>19</v>
      </c>
      <c r="F317" s="236" t="s">
        <v>2489</v>
      </c>
      <c r="G317" s="233"/>
      <c r="H317" s="237">
        <v>36.960000000000001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1"/>
      <c r="U317" s="242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212</v>
      </c>
      <c r="AU317" s="243" t="s">
        <v>81</v>
      </c>
      <c r="AV317" s="13" t="s">
        <v>81</v>
      </c>
      <c r="AW317" s="13" t="s">
        <v>33</v>
      </c>
      <c r="AX317" s="13" t="s">
        <v>72</v>
      </c>
      <c r="AY317" s="243" t="s">
        <v>196</v>
      </c>
    </row>
    <row r="318" s="13" customFormat="1">
      <c r="A318" s="13"/>
      <c r="B318" s="232"/>
      <c r="C318" s="233"/>
      <c r="D318" s="234" t="s">
        <v>212</v>
      </c>
      <c r="E318" s="235" t="s">
        <v>19</v>
      </c>
      <c r="F318" s="236" t="s">
        <v>2490</v>
      </c>
      <c r="G318" s="233"/>
      <c r="H318" s="237">
        <v>2.54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1"/>
      <c r="U318" s="242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212</v>
      </c>
      <c r="AU318" s="243" t="s">
        <v>81</v>
      </c>
      <c r="AV318" s="13" t="s">
        <v>81</v>
      </c>
      <c r="AW318" s="13" t="s">
        <v>33</v>
      </c>
      <c r="AX318" s="13" t="s">
        <v>72</v>
      </c>
      <c r="AY318" s="243" t="s">
        <v>196</v>
      </c>
    </row>
    <row r="319" s="13" customFormat="1">
      <c r="A319" s="13"/>
      <c r="B319" s="232"/>
      <c r="C319" s="233"/>
      <c r="D319" s="234" t="s">
        <v>212</v>
      </c>
      <c r="E319" s="235" t="s">
        <v>19</v>
      </c>
      <c r="F319" s="236" t="s">
        <v>2491</v>
      </c>
      <c r="G319" s="233"/>
      <c r="H319" s="237">
        <v>0.77000000000000002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1"/>
      <c r="U319" s="242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212</v>
      </c>
      <c r="AU319" s="243" t="s">
        <v>81</v>
      </c>
      <c r="AV319" s="13" t="s">
        <v>81</v>
      </c>
      <c r="AW319" s="13" t="s">
        <v>33</v>
      </c>
      <c r="AX319" s="13" t="s">
        <v>72</v>
      </c>
      <c r="AY319" s="243" t="s">
        <v>196</v>
      </c>
    </row>
    <row r="320" s="13" customFormat="1">
      <c r="A320" s="13"/>
      <c r="B320" s="232"/>
      <c r="C320" s="233"/>
      <c r="D320" s="234" t="s">
        <v>212</v>
      </c>
      <c r="E320" s="235" t="s">
        <v>19</v>
      </c>
      <c r="F320" s="236" t="s">
        <v>2492</v>
      </c>
      <c r="G320" s="233"/>
      <c r="H320" s="237">
        <v>1.01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1"/>
      <c r="U320" s="242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212</v>
      </c>
      <c r="AU320" s="243" t="s">
        <v>81</v>
      </c>
      <c r="AV320" s="13" t="s">
        <v>81</v>
      </c>
      <c r="AW320" s="13" t="s">
        <v>33</v>
      </c>
      <c r="AX320" s="13" t="s">
        <v>72</v>
      </c>
      <c r="AY320" s="243" t="s">
        <v>196</v>
      </c>
    </row>
    <row r="321" s="13" customFormat="1">
      <c r="A321" s="13"/>
      <c r="B321" s="232"/>
      <c r="C321" s="233"/>
      <c r="D321" s="234" t="s">
        <v>212</v>
      </c>
      <c r="E321" s="235" t="s">
        <v>19</v>
      </c>
      <c r="F321" s="236" t="s">
        <v>2493</v>
      </c>
      <c r="G321" s="233"/>
      <c r="H321" s="237">
        <v>7.3700000000000001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1"/>
      <c r="U321" s="242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212</v>
      </c>
      <c r="AU321" s="243" t="s">
        <v>81</v>
      </c>
      <c r="AV321" s="13" t="s">
        <v>81</v>
      </c>
      <c r="AW321" s="13" t="s">
        <v>33</v>
      </c>
      <c r="AX321" s="13" t="s">
        <v>72</v>
      </c>
      <c r="AY321" s="243" t="s">
        <v>196</v>
      </c>
    </row>
    <row r="322" s="13" customFormat="1">
      <c r="A322" s="13"/>
      <c r="B322" s="232"/>
      <c r="C322" s="233"/>
      <c r="D322" s="234" t="s">
        <v>212</v>
      </c>
      <c r="E322" s="235" t="s">
        <v>19</v>
      </c>
      <c r="F322" s="236" t="s">
        <v>2494</v>
      </c>
      <c r="G322" s="233"/>
      <c r="H322" s="237">
        <v>0.98999999999999999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1"/>
      <c r="U322" s="242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212</v>
      </c>
      <c r="AU322" s="243" t="s">
        <v>81</v>
      </c>
      <c r="AV322" s="13" t="s">
        <v>81</v>
      </c>
      <c r="AW322" s="13" t="s">
        <v>33</v>
      </c>
      <c r="AX322" s="13" t="s">
        <v>72</v>
      </c>
      <c r="AY322" s="243" t="s">
        <v>196</v>
      </c>
    </row>
    <row r="323" s="13" customFormat="1">
      <c r="A323" s="13"/>
      <c r="B323" s="232"/>
      <c r="C323" s="233"/>
      <c r="D323" s="234" t="s">
        <v>212</v>
      </c>
      <c r="E323" s="235" t="s">
        <v>19</v>
      </c>
      <c r="F323" s="236" t="s">
        <v>2495</v>
      </c>
      <c r="G323" s="233"/>
      <c r="H323" s="237">
        <v>0.56499999999999995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1"/>
      <c r="U323" s="242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212</v>
      </c>
      <c r="AU323" s="243" t="s">
        <v>81</v>
      </c>
      <c r="AV323" s="13" t="s">
        <v>81</v>
      </c>
      <c r="AW323" s="13" t="s">
        <v>33</v>
      </c>
      <c r="AX323" s="13" t="s">
        <v>72</v>
      </c>
      <c r="AY323" s="243" t="s">
        <v>196</v>
      </c>
    </row>
    <row r="324" s="13" customFormat="1">
      <c r="A324" s="13"/>
      <c r="B324" s="232"/>
      <c r="C324" s="233"/>
      <c r="D324" s="234" t="s">
        <v>212</v>
      </c>
      <c r="E324" s="235" t="s">
        <v>19</v>
      </c>
      <c r="F324" s="236" t="s">
        <v>2496</v>
      </c>
      <c r="G324" s="233"/>
      <c r="H324" s="237">
        <v>48.299999999999997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1"/>
      <c r="U324" s="242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212</v>
      </c>
      <c r="AU324" s="243" t="s">
        <v>81</v>
      </c>
      <c r="AV324" s="13" t="s">
        <v>81</v>
      </c>
      <c r="AW324" s="13" t="s">
        <v>33</v>
      </c>
      <c r="AX324" s="13" t="s">
        <v>72</v>
      </c>
      <c r="AY324" s="243" t="s">
        <v>196</v>
      </c>
    </row>
    <row r="325" s="13" customFormat="1">
      <c r="A325" s="13"/>
      <c r="B325" s="232"/>
      <c r="C325" s="233"/>
      <c r="D325" s="234" t="s">
        <v>212</v>
      </c>
      <c r="E325" s="235" t="s">
        <v>19</v>
      </c>
      <c r="F325" s="236" t="s">
        <v>2497</v>
      </c>
      <c r="G325" s="233"/>
      <c r="H325" s="237">
        <v>46.700000000000003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1"/>
      <c r="U325" s="242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212</v>
      </c>
      <c r="AU325" s="243" t="s">
        <v>81</v>
      </c>
      <c r="AV325" s="13" t="s">
        <v>81</v>
      </c>
      <c r="AW325" s="13" t="s">
        <v>33</v>
      </c>
      <c r="AX325" s="13" t="s">
        <v>72</v>
      </c>
      <c r="AY325" s="243" t="s">
        <v>196</v>
      </c>
    </row>
    <row r="326" s="13" customFormat="1">
      <c r="A326" s="13"/>
      <c r="B326" s="232"/>
      <c r="C326" s="233"/>
      <c r="D326" s="234" t="s">
        <v>212</v>
      </c>
      <c r="E326" s="235" t="s">
        <v>19</v>
      </c>
      <c r="F326" s="236" t="s">
        <v>2498</v>
      </c>
      <c r="G326" s="233"/>
      <c r="H326" s="237">
        <v>5.6500000000000004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1"/>
      <c r="U326" s="242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212</v>
      </c>
      <c r="AU326" s="243" t="s">
        <v>81</v>
      </c>
      <c r="AV326" s="13" t="s">
        <v>81</v>
      </c>
      <c r="AW326" s="13" t="s">
        <v>33</v>
      </c>
      <c r="AX326" s="13" t="s">
        <v>72</v>
      </c>
      <c r="AY326" s="243" t="s">
        <v>196</v>
      </c>
    </row>
    <row r="327" s="13" customFormat="1">
      <c r="A327" s="13"/>
      <c r="B327" s="232"/>
      <c r="C327" s="233"/>
      <c r="D327" s="234" t="s">
        <v>212</v>
      </c>
      <c r="E327" s="235" t="s">
        <v>19</v>
      </c>
      <c r="F327" s="236" t="s">
        <v>2499</v>
      </c>
      <c r="G327" s="233"/>
      <c r="H327" s="237">
        <v>1.9099999999999999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1"/>
      <c r="U327" s="242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212</v>
      </c>
      <c r="AU327" s="243" t="s">
        <v>81</v>
      </c>
      <c r="AV327" s="13" t="s">
        <v>81</v>
      </c>
      <c r="AW327" s="13" t="s">
        <v>33</v>
      </c>
      <c r="AX327" s="13" t="s">
        <v>72</v>
      </c>
      <c r="AY327" s="243" t="s">
        <v>196</v>
      </c>
    </row>
    <row r="328" s="13" customFormat="1">
      <c r="A328" s="13"/>
      <c r="B328" s="232"/>
      <c r="C328" s="233"/>
      <c r="D328" s="234" t="s">
        <v>212</v>
      </c>
      <c r="E328" s="235" t="s">
        <v>19</v>
      </c>
      <c r="F328" s="236" t="s">
        <v>2500</v>
      </c>
      <c r="G328" s="233"/>
      <c r="H328" s="237">
        <v>5.96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1"/>
      <c r="U328" s="242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212</v>
      </c>
      <c r="AU328" s="243" t="s">
        <v>81</v>
      </c>
      <c r="AV328" s="13" t="s">
        <v>81</v>
      </c>
      <c r="AW328" s="13" t="s">
        <v>33</v>
      </c>
      <c r="AX328" s="13" t="s">
        <v>72</v>
      </c>
      <c r="AY328" s="243" t="s">
        <v>196</v>
      </c>
    </row>
    <row r="329" s="13" customFormat="1">
      <c r="A329" s="13"/>
      <c r="B329" s="232"/>
      <c r="C329" s="233"/>
      <c r="D329" s="234" t="s">
        <v>212</v>
      </c>
      <c r="E329" s="235" t="s">
        <v>19</v>
      </c>
      <c r="F329" s="236" t="s">
        <v>2501</v>
      </c>
      <c r="G329" s="233"/>
      <c r="H329" s="237">
        <v>1.6000000000000001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1"/>
      <c r="U329" s="242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212</v>
      </c>
      <c r="AU329" s="243" t="s">
        <v>81</v>
      </c>
      <c r="AV329" s="13" t="s">
        <v>81</v>
      </c>
      <c r="AW329" s="13" t="s">
        <v>33</v>
      </c>
      <c r="AX329" s="13" t="s">
        <v>72</v>
      </c>
      <c r="AY329" s="243" t="s">
        <v>196</v>
      </c>
    </row>
    <row r="330" s="13" customFormat="1">
      <c r="A330" s="13"/>
      <c r="B330" s="232"/>
      <c r="C330" s="233"/>
      <c r="D330" s="234" t="s">
        <v>212</v>
      </c>
      <c r="E330" s="235" t="s">
        <v>19</v>
      </c>
      <c r="F330" s="236" t="s">
        <v>2502</v>
      </c>
      <c r="G330" s="233"/>
      <c r="H330" s="237">
        <v>3.0600000000000001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1"/>
      <c r="U330" s="242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212</v>
      </c>
      <c r="AU330" s="243" t="s">
        <v>81</v>
      </c>
      <c r="AV330" s="13" t="s">
        <v>81</v>
      </c>
      <c r="AW330" s="13" t="s">
        <v>33</v>
      </c>
      <c r="AX330" s="13" t="s">
        <v>72</v>
      </c>
      <c r="AY330" s="243" t="s">
        <v>196</v>
      </c>
    </row>
    <row r="331" s="13" customFormat="1">
      <c r="A331" s="13"/>
      <c r="B331" s="232"/>
      <c r="C331" s="233"/>
      <c r="D331" s="234" t="s">
        <v>212</v>
      </c>
      <c r="E331" s="235" t="s">
        <v>19</v>
      </c>
      <c r="F331" s="236" t="s">
        <v>2503</v>
      </c>
      <c r="G331" s="233"/>
      <c r="H331" s="237">
        <v>0.68500000000000005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1"/>
      <c r="U331" s="242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212</v>
      </c>
      <c r="AU331" s="243" t="s">
        <v>81</v>
      </c>
      <c r="AV331" s="13" t="s">
        <v>81</v>
      </c>
      <c r="AW331" s="13" t="s">
        <v>33</v>
      </c>
      <c r="AX331" s="13" t="s">
        <v>72</v>
      </c>
      <c r="AY331" s="243" t="s">
        <v>196</v>
      </c>
    </row>
    <row r="332" s="13" customFormat="1">
      <c r="A332" s="13"/>
      <c r="B332" s="232"/>
      <c r="C332" s="233"/>
      <c r="D332" s="234" t="s">
        <v>212</v>
      </c>
      <c r="E332" s="235" t="s">
        <v>19</v>
      </c>
      <c r="F332" s="236" t="s">
        <v>2504</v>
      </c>
      <c r="G332" s="233"/>
      <c r="H332" s="237">
        <v>2.1000000000000001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1"/>
      <c r="U332" s="242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212</v>
      </c>
      <c r="AU332" s="243" t="s">
        <v>81</v>
      </c>
      <c r="AV332" s="13" t="s">
        <v>81</v>
      </c>
      <c r="AW332" s="13" t="s">
        <v>33</v>
      </c>
      <c r="AX332" s="13" t="s">
        <v>72</v>
      </c>
      <c r="AY332" s="243" t="s">
        <v>196</v>
      </c>
    </row>
    <row r="333" s="13" customFormat="1">
      <c r="A333" s="13"/>
      <c r="B333" s="232"/>
      <c r="C333" s="233"/>
      <c r="D333" s="234" t="s">
        <v>212</v>
      </c>
      <c r="E333" s="235" t="s">
        <v>19</v>
      </c>
      <c r="F333" s="236" t="s">
        <v>2505</v>
      </c>
      <c r="G333" s="233"/>
      <c r="H333" s="237">
        <v>11.025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1"/>
      <c r="U333" s="242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212</v>
      </c>
      <c r="AU333" s="243" t="s">
        <v>81</v>
      </c>
      <c r="AV333" s="13" t="s">
        <v>81</v>
      </c>
      <c r="AW333" s="13" t="s">
        <v>33</v>
      </c>
      <c r="AX333" s="13" t="s">
        <v>72</v>
      </c>
      <c r="AY333" s="243" t="s">
        <v>196</v>
      </c>
    </row>
    <row r="334" s="13" customFormat="1">
      <c r="A334" s="13"/>
      <c r="B334" s="232"/>
      <c r="C334" s="233"/>
      <c r="D334" s="234" t="s">
        <v>212</v>
      </c>
      <c r="E334" s="235" t="s">
        <v>19</v>
      </c>
      <c r="F334" s="236" t="s">
        <v>2506</v>
      </c>
      <c r="G334" s="233"/>
      <c r="H334" s="237">
        <v>3.75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1"/>
      <c r="U334" s="242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212</v>
      </c>
      <c r="AU334" s="243" t="s">
        <v>81</v>
      </c>
      <c r="AV334" s="13" t="s">
        <v>81</v>
      </c>
      <c r="AW334" s="13" t="s">
        <v>33</v>
      </c>
      <c r="AX334" s="13" t="s">
        <v>72</v>
      </c>
      <c r="AY334" s="243" t="s">
        <v>196</v>
      </c>
    </row>
    <row r="335" s="13" customFormat="1">
      <c r="A335" s="13"/>
      <c r="B335" s="232"/>
      <c r="C335" s="233"/>
      <c r="D335" s="234" t="s">
        <v>212</v>
      </c>
      <c r="E335" s="235" t="s">
        <v>19</v>
      </c>
      <c r="F335" s="236" t="s">
        <v>2507</v>
      </c>
      <c r="G335" s="233"/>
      <c r="H335" s="237">
        <v>2.6699999999999999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1"/>
      <c r="U335" s="242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212</v>
      </c>
      <c r="AU335" s="243" t="s">
        <v>81</v>
      </c>
      <c r="AV335" s="13" t="s">
        <v>81</v>
      </c>
      <c r="AW335" s="13" t="s">
        <v>33</v>
      </c>
      <c r="AX335" s="13" t="s">
        <v>72</v>
      </c>
      <c r="AY335" s="243" t="s">
        <v>196</v>
      </c>
    </row>
    <row r="336" s="13" customFormat="1">
      <c r="A336" s="13"/>
      <c r="B336" s="232"/>
      <c r="C336" s="233"/>
      <c r="D336" s="234" t="s">
        <v>212</v>
      </c>
      <c r="E336" s="235" t="s">
        <v>19</v>
      </c>
      <c r="F336" s="236" t="s">
        <v>2508</v>
      </c>
      <c r="G336" s="233"/>
      <c r="H336" s="237">
        <v>57.960000000000001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1"/>
      <c r="U336" s="242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212</v>
      </c>
      <c r="AU336" s="243" t="s">
        <v>81</v>
      </c>
      <c r="AV336" s="13" t="s">
        <v>81</v>
      </c>
      <c r="AW336" s="13" t="s">
        <v>33</v>
      </c>
      <c r="AX336" s="13" t="s">
        <v>72</v>
      </c>
      <c r="AY336" s="243" t="s">
        <v>196</v>
      </c>
    </row>
    <row r="337" s="13" customFormat="1">
      <c r="A337" s="13"/>
      <c r="B337" s="232"/>
      <c r="C337" s="233"/>
      <c r="D337" s="234" t="s">
        <v>212</v>
      </c>
      <c r="E337" s="235" t="s">
        <v>19</v>
      </c>
      <c r="F337" s="236" t="s">
        <v>2509</v>
      </c>
      <c r="G337" s="233"/>
      <c r="H337" s="237">
        <v>0.38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1"/>
      <c r="U337" s="242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212</v>
      </c>
      <c r="AU337" s="243" t="s">
        <v>81</v>
      </c>
      <c r="AV337" s="13" t="s">
        <v>81</v>
      </c>
      <c r="AW337" s="13" t="s">
        <v>33</v>
      </c>
      <c r="AX337" s="13" t="s">
        <v>72</v>
      </c>
      <c r="AY337" s="243" t="s">
        <v>196</v>
      </c>
    </row>
    <row r="338" s="13" customFormat="1">
      <c r="A338" s="13"/>
      <c r="B338" s="232"/>
      <c r="C338" s="233"/>
      <c r="D338" s="234" t="s">
        <v>212</v>
      </c>
      <c r="E338" s="235" t="s">
        <v>19</v>
      </c>
      <c r="F338" s="236" t="s">
        <v>2510</v>
      </c>
      <c r="G338" s="233"/>
      <c r="H338" s="237">
        <v>0.88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1"/>
      <c r="U338" s="242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212</v>
      </c>
      <c r="AU338" s="243" t="s">
        <v>81</v>
      </c>
      <c r="AV338" s="13" t="s">
        <v>81</v>
      </c>
      <c r="AW338" s="13" t="s">
        <v>33</v>
      </c>
      <c r="AX338" s="13" t="s">
        <v>72</v>
      </c>
      <c r="AY338" s="243" t="s">
        <v>196</v>
      </c>
    </row>
    <row r="339" s="14" customFormat="1">
      <c r="A339" s="14"/>
      <c r="B339" s="254"/>
      <c r="C339" s="255"/>
      <c r="D339" s="234" t="s">
        <v>212</v>
      </c>
      <c r="E339" s="256" t="s">
        <v>19</v>
      </c>
      <c r="F339" s="257" t="s">
        <v>233</v>
      </c>
      <c r="G339" s="255"/>
      <c r="H339" s="258">
        <v>334.09500000000003</v>
      </c>
      <c r="I339" s="259"/>
      <c r="J339" s="255"/>
      <c r="K339" s="255"/>
      <c r="L339" s="260"/>
      <c r="M339" s="261"/>
      <c r="N339" s="262"/>
      <c r="O339" s="262"/>
      <c r="P339" s="262"/>
      <c r="Q339" s="262"/>
      <c r="R339" s="262"/>
      <c r="S339" s="262"/>
      <c r="T339" s="262"/>
      <c r="U339" s="263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4" t="s">
        <v>212</v>
      </c>
      <c r="AU339" s="264" t="s">
        <v>81</v>
      </c>
      <c r="AV339" s="14" t="s">
        <v>203</v>
      </c>
      <c r="AW339" s="14" t="s">
        <v>33</v>
      </c>
      <c r="AX339" s="14" t="s">
        <v>79</v>
      </c>
      <c r="AY339" s="264" t="s">
        <v>196</v>
      </c>
    </row>
    <row r="340" s="2" customFormat="1" ht="24.15" customHeight="1">
      <c r="A340" s="40"/>
      <c r="B340" s="41"/>
      <c r="C340" s="244" t="s">
        <v>759</v>
      </c>
      <c r="D340" s="244" t="s">
        <v>214</v>
      </c>
      <c r="E340" s="245" t="s">
        <v>736</v>
      </c>
      <c r="F340" s="246" t="s">
        <v>737</v>
      </c>
      <c r="G340" s="247" t="s">
        <v>201</v>
      </c>
      <c r="H340" s="248">
        <v>3.056</v>
      </c>
      <c r="I340" s="249"/>
      <c r="J340" s="250">
        <f>ROUND(I340*H340,2)</f>
        <v>0</v>
      </c>
      <c r="K340" s="246" t="s">
        <v>202</v>
      </c>
      <c r="L340" s="251"/>
      <c r="M340" s="252" t="s">
        <v>19</v>
      </c>
      <c r="N340" s="253" t="s">
        <v>43</v>
      </c>
      <c r="O340" s="86"/>
      <c r="P340" s="223">
        <f>O340*H340</f>
        <v>0</v>
      </c>
      <c r="Q340" s="223">
        <v>0.44</v>
      </c>
      <c r="R340" s="223">
        <f>Q340*H340</f>
        <v>1.3446400000000001</v>
      </c>
      <c r="S340" s="223">
        <v>0</v>
      </c>
      <c r="T340" s="223">
        <f>S340*H340</f>
        <v>0</v>
      </c>
      <c r="U340" s="224" t="s">
        <v>19</v>
      </c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5" t="s">
        <v>278</v>
      </c>
      <c r="AT340" s="225" t="s">
        <v>214</v>
      </c>
      <c r="AU340" s="225" t="s">
        <v>81</v>
      </c>
      <c r="AY340" s="19" t="s">
        <v>196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9" t="s">
        <v>79</v>
      </c>
      <c r="BK340" s="226">
        <f>ROUND(I340*H340,2)</f>
        <v>0</v>
      </c>
      <c r="BL340" s="19" t="s">
        <v>266</v>
      </c>
      <c r="BM340" s="225" t="s">
        <v>2511</v>
      </c>
    </row>
    <row r="341" s="13" customFormat="1">
      <c r="A341" s="13"/>
      <c r="B341" s="232"/>
      <c r="C341" s="233"/>
      <c r="D341" s="234" t="s">
        <v>212</v>
      </c>
      <c r="E341" s="235" t="s">
        <v>19</v>
      </c>
      <c r="F341" s="236" t="s">
        <v>2512</v>
      </c>
      <c r="G341" s="233"/>
      <c r="H341" s="237">
        <v>0.65700000000000003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1"/>
      <c r="U341" s="242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212</v>
      </c>
      <c r="AU341" s="243" t="s">
        <v>81</v>
      </c>
      <c r="AV341" s="13" t="s">
        <v>81</v>
      </c>
      <c r="AW341" s="13" t="s">
        <v>33</v>
      </c>
      <c r="AX341" s="13" t="s">
        <v>72</v>
      </c>
      <c r="AY341" s="243" t="s">
        <v>196</v>
      </c>
    </row>
    <row r="342" s="13" customFormat="1">
      <c r="A342" s="13"/>
      <c r="B342" s="232"/>
      <c r="C342" s="233"/>
      <c r="D342" s="234" t="s">
        <v>212</v>
      </c>
      <c r="E342" s="235" t="s">
        <v>19</v>
      </c>
      <c r="F342" s="236" t="s">
        <v>2513</v>
      </c>
      <c r="G342" s="233"/>
      <c r="H342" s="237">
        <v>0.26600000000000001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1"/>
      <c r="U342" s="242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212</v>
      </c>
      <c r="AU342" s="243" t="s">
        <v>81</v>
      </c>
      <c r="AV342" s="13" t="s">
        <v>81</v>
      </c>
      <c r="AW342" s="13" t="s">
        <v>33</v>
      </c>
      <c r="AX342" s="13" t="s">
        <v>72</v>
      </c>
      <c r="AY342" s="243" t="s">
        <v>196</v>
      </c>
    </row>
    <row r="343" s="13" customFormat="1">
      <c r="A343" s="13"/>
      <c r="B343" s="232"/>
      <c r="C343" s="233"/>
      <c r="D343" s="234" t="s">
        <v>212</v>
      </c>
      <c r="E343" s="235" t="s">
        <v>19</v>
      </c>
      <c r="F343" s="236" t="s">
        <v>2514</v>
      </c>
      <c r="G343" s="233"/>
      <c r="H343" s="237">
        <v>0.017999999999999999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212</v>
      </c>
      <c r="AU343" s="243" t="s">
        <v>81</v>
      </c>
      <c r="AV343" s="13" t="s">
        <v>81</v>
      </c>
      <c r="AW343" s="13" t="s">
        <v>33</v>
      </c>
      <c r="AX343" s="13" t="s">
        <v>72</v>
      </c>
      <c r="AY343" s="243" t="s">
        <v>196</v>
      </c>
    </row>
    <row r="344" s="13" customFormat="1">
      <c r="A344" s="13"/>
      <c r="B344" s="232"/>
      <c r="C344" s="233"/>
      <c r="D344" s="234" t="s">
        <v>212</v>
      </c>
      <c r="E344" s="235" t="s">
        <v>19</v>
      </c>
      <c r="F344" s="236" t="s">
        <v>2515</v>
      </c>
      <c r="G344" s="233"/>
      <c r="H344" s="237">
        <v>0.0060000000000000001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1"/>
      <c r="U344" s="242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212</v>
      </c>
      <c r="AU344" s="243" t="s">
        <v>81</v>
      </c>
      <c r="AV344" s="13" t="s">
        <v>81</v>
      </c>
      <c r="AW344" s="13" t="s">
        <v>33</v>
      </c>
      <c r="AX344" s="13" t="s">
        <v>72</v>
      </c>
      <c r="AY344" s="243" t="s">
        <v>196</v>
      </c>
    </row>
    <row r="345" s="13" customFormat="1">
      <c r="A345" s="13"/>
      <c r="B345" s="232"/>
      <c r="C345" s="233"/>
      <c r="D345" s="234" t="s">
        <v>212</v>
      </c>
      <c r="E345" s="235" t="s">
        <v>19</v>
      </c>
      <c r="F345" s="236" t="s">
        <v>2516</v>
      </c>
      <c r="G345" s="233"/>
      <c r="H345" s="237">
        <v>0.0070000000000000001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1"/>
      <c r="U345" s="242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212</v>
      </c>
      <c r="AU345" s="243" t="s">
        <v>81</v>
      </c>
      <c r="AV345" s="13" t="s">
        <v>81</v>
      </c>
      <c r="AW345" s="13" t="s">
        <v>33</v>
      </c>
      <c r="AX345" s="13" t="s">
        <v>72</v>
      </c>
      <c r="AY345" s="243" t="s">
        <v>196</v>
      </c>
    </row>
    <row r="346" s="13" customFormat="1">
      <c r="A346" s="13"/>
      <c r="B346" s="232"/>
      <c r="C346" s="233"/>
      <c r="D346" s="234" t="s">
        <v>212</v>
      </c>
      <c r="E346" s="235" t="s">
        <v>19</v>
      </c>
      <c r="F346" s="236" t="s">
        <v>2517</v>
      </c>
      <c r="G346" s="233"/>
      <c r="H346" s="237">
        <v>0.052999999999999998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1"/>
      <c r="U346" s="242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212</v>
      </c>
      <c r="AU346" s="243" t="s">
        <v>81</v>
      </c>
      <c r="AV346" s="13" t="s">
        <v>81</v>
      </c>
      <c r="AW346" s="13" t="s">
        <v>33</v>
      </c>
      <c r="AX346" s="13" t="s">
        <v>72</v>
      </c>
      <c r="AY346" s="243" t="s">
        <v>196</v>
      </c>
    </row>
    <row r="347" s="13" customFormat="1">
      <c r="A347" s="13"/>
      <c r="B347" s="232"/>
      <c r="C347" s="233"/>
      <c r="D347" s="234" t="s">
        <v>212</v>
      </c>
      <c r="E347" s="235" t="s">
        <v>19</v>
      </c>
      <c r="F347" s="236" t="s">
        <v>2518</v>
      </c>
      <c r="G347" s="233"/>
      <c r="H347" s="237">
        <v>0.0070000000000000001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1"/>
      <c r="U347" s="242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212</v>
      </c>
      <c r="AU347" s="243" t="s">
        <v>81</v>
      </c>
      <c r="AV347" s="13" t="s">
        <v>81</v>
      </c>
      <c r="AW347" s="13" t="s">
        <v>33</v>
      </c>
      <c r="AX347" s="13" t="s">
        <v>72</v>
      </c>
      <c r="AY347" s="243" t="s">
        <v>196</v>
      </c>
    </row>
    <row r="348" s="13" customFormat="1">
      <c r="A348" s="13"/>
      <c r="B348" s="232"/>
      <c r="C348" s="233"/>
      <c r="D348" s="234" t="s">
        <v>212</v>
      </c>
      <c r="E348" s="235" t="s">
        <v>19</v>
      </c>
      <c r="F348" s="236" t="s">
        <v>2519</v>
      </c>
      <c r="G348" s="233"/>
      <c r="H348" s="237">
        <v>0.0040000000000000001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1"/>
      <c r="U348" s="242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212</v>
      </c>
      <c r="AU348" s="243" t="s">
        <v>81</v>
      </c>
      <c r="AV348" s="13" t="s">
        <v>81</v>
      </c>
      <c r="AW348" s="13" t="s">
        <v>33</v>
      </c>
      <c r="AX348" s="13" t="s">
        <v>72</v>
      </c>
      <c r="AY348" s="243" t="s">
        <v>196</v>
      </c>
    </row>
    <row r="349" s="13" customFormat="1">
      <c r="A349" s="13"/>
      <c r="B349" s="232"/>
      <c r="C349" s="233"/>
      <c r="D349" s="234" t="s">
        <v>212</v>
      </c>
      <c r="E349" s="235" t="s">
        <v>19</v>
      </c>
      <c r="F349" s="236" t="s">
        <v>2520</v>
      </c>
      <c r="G349" s="233"/>
      <c r="H349" s="237">
        <v>0.34799999999999998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1"/>
      <c r="U349" s="242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212</v>
      </c>
      <c r="AU349" s="243" t="s">
        <v>81</v>
      </c>
      <c r="AV349" s="13" t="s">
        <v>81</v>
      </c>
      <c r="AW349" s="13" t="s">
        <v>33</v>
      </c>
      <c r="AX349" s="13" t="s">
        <v>72</v>
      </c>
      <c r="AY349" s="243" t="s">
        <v>196</v>
      </c>
    </row>
    <row r="350" s="13" customFormat="1">
      <c r="A350" s="13"/>
      <c r="B350" s="232"/>
      <c r="C350" s="233"/>
      <c r="D350" s="234" t="s">
        <v>212</v>
      </c>
      <c r="E350" s="235" t="s">
        <v>19</v>
      </c>
      <c r="F350" s="236" t="s">
        <v>2521</v>
      </c>
      <c r="G350" s="233"/>
      <c r="H350" s="237">
        <v>0.33600000000000002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1"/>
      <c r="U350" s="242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212</v>
      </c>
      <c r="AU350" s="243" t="s">
        <v>81</v>
      </c>
      <c r="AV350" s="13" t="s">
        <v>81</v>
      </c>
      <c r="AW350" s="13" t="s">
        <v>33</v>
      </c>
      <c r="AX350" s="13" t="s">
        <v>72</v>
      </c>
      <c r="AY350" s="243" t="s">
        <v>196</v>
      </c>
    </row>
    <row r="351" s="13" customFormat="1">
      <c r="A351" s="13"/>
      <c r="B351" s="232"/>
      <c r="C351" s="233"/>
      <c r="D351" s="234" t="s">
        <v>212</v>
      </c>
      <c r="E351" s="235" t="s">
        <v>19</v>
      </c>
      <c r="F351" s="236" t="s">
        <v>2522</v>
      </c>
      <c r="G351" s="233"/>
      <c r="H351" s="237">
        <v>0.041000000000000002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1"/>
      <c r="U351" s="242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212</v>
      </c>
      <c r="AU351" s="243" t="s">
        <v>81</v>
      </c>
      <c r="AV351" s="13" t="s">
        <v>81</v>
      </c>
      <c r="AW351" s="13" t="s">
        <v>33</v>
      </c>
      <c r="AX351" s="13" t="s">
        <v>72</v>
      </c>
      <c r="AY351" s="243" t="s">
        <v>196</v>
      </c>
    </row>
    <row r="352" s="13" customFormat="1">
      <c r="A352" s="13"/>
      <c r="B352" s="232"/>
      <c r="C352" s="233"/>
      <c r="D352" s="234" t="s">
        <v>212</v>
      </c>
      <c r="E352" s="235" t="s">
        <v>19</v>
      </c>
      <c r="F352" s="236" t="s">
        <v>2523</v>
      </c>
      <c r="G352" s="233"/>
      <c r="H352" s="237">
        <v>0.014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1"/>
      <c r="U352" s="242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212</v>
      </c>
      <c r="AU352" s="243" t="s">
        <v>81</v>
      </c>
      <c r="AV352" s="13" t="s">
        <v>81</v>
      </c>
      <c r="AW352" s="13" t="s">
        <v>33</v>
      </c>
      <c r="AX352" s="13" t="s">
        <v>72</v>
      </c>
      <c r="AY352" s="243" t="s">
        <v>196</v>
      </c>
    </row>
    <row r="353" s="13" customFormat="1">
      <c r="A353" s="13"/>
      <c r="B353" s="232"/>
      <c r="C353" s="233"/>
      <c r="D353" s="234" t="s">
        <v>212</v>
      </c>
      <c r="E353" s="235" t="s">
        <v>19</v>
      </c>
      <c r="F353" s="236" t="s">
        <v>2524</v>
      </c>
      <c r="G353" s="233"/>
      <c r="H353" s="237">
        <v>0.042999999999999997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1"/>
      <c r="U353" s="242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212</v>
      </c>
      <c r="AU353" s="243" t="s">
        <v>81</v>
      </c>
      <c r="AV353" s="13" t="s">
        <v>81</v>
      </c>
      <c r="AW353" s="13" t="s">
        <v>33</v>
      </c>
      <c r="AX353" s="13" t="s">
        <v>72</v>
      </c>
      <c r="AY353" s="243" t="s">
        <v>196</v>
      </c>
    </row>
    <row r="354" s="13" customFormat="1">
      <c r="A354" s="13"/>
      <c r="B354" s="232"/>
      <c r="C354" s="233"/>
      <c r="D354" s="234" t="s">
        <v>212</v>
      </c>
      <c r="E354" s="235" t="s">
        <v>19</v>
      </c>
      <c r="F354" s="236" t="s">
        <v>2525</v>
      </c>
      <c r="G354" s="233"/>
      <c r="H354" s="237">
        <v>0.012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1"/>
      <c r="U354" s="242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212</v>
      </c>
      <c r="AU354" s="243" t="s">
        <v>81</v>
      </c>
      <c r="AV354" s="13" t="s">
        <v>81</v>
      </c>
      <c r="AW354" s="13" t="s">
        <v>33</v>
      </c>
      <c r="AX354" s="13" t="s">
        <v>72</v>
      </c>
      <c r="AY354" s="243" t="s">
        <v>196</v>
      </c>
    </row>
    <row r="355" s="13" customFormat="1">
      <c r="A355" s="13"/>
      <c r="B355" s="232"/>
      <c r="C355" s="233"/>
      <c r="D355" s="234" t="s">
        <v>212</v>
      </c>
      <c r="E355" s="235" t="s">
        <v>19</v>
      </c>
      <c r="F355" s="236" t="s">
        <v>2526</v>
      </c>
      <c r="G355" s="233"/>
      <c r="H355" s="237">
        <v>0.021999999999999999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1"/>
      <c r="U355" s="242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212</v>
      </c>
      <c r="AU355" s="243" t="s">
        <v>81</v>
      </c>
      <c r="AV355" s="13" t="s">
        <v>81</v>
      </c>
      <c r="AW355" s="13" t="s">
        <v>33</v>
      </c>
      <c r="AX355" s="13" t="s">
        <v>72</v>
      </c>
      <c r="AY355" s="243" t="s">
        <v>196</v>
      </c>
    </row>
    <row r="356" s="13" customFormat="1">
      <c r="A356" s="13"/>
      <c r="B356" s="232"/>
      <c r="C356" s="233"/>
      <c r="D356" s="234" t="s">
        <v>212</v>
      </c>
      <c r="E356" s="235" t="s">
        <v>19</v>
      </c>
      <c r="F356" s="236" t="s">
        <v>2527</v>
      </c>
      <c r="G356" s="233"/>
      <c r="H356" s="237">
        <v>0.0050000000000000001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1"/>
      <c r="U356" s="242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212</v>
      </c>
      <c r="AU356" s="243" t="s">
        <v>81</v>
      </c>
      <c r="AV356" s="13" t="s">
        <v>81</v>
      </c>
      <c r="AW356" s="13" t="s">
        <v>33</v>
      </c>
      <c r="AX356" s="13" t="s">
        <v>72</v>
      </c>
      <c r="AY356" s="243" t="s">
        <v>196</v>
      </c>
    </row>
    <row r="357" s="13" customFormat="1">
      <c r="A357" s="13"/>
      <c r="B357" s="232"/>
      <c r="C357" s="233"/>
      <c r="D357" s="234" t="s">
        <v>212</v>
      </c>
      <c r="E357" s="235" t="s">
        <v>19</v>
      </c>
      <c r="F357" s="236" t="s">
        <v>2528</v>
      </c>
      <c r="G357" s="233"/>
      <c r="H357" s="237">
        <v>0.014999999999999999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1"/>
      <c r="U357" s="242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212</v>
      </c>
      <c r="AU357" s="243" t="s">
        <v>81</v>
      </c>
      <c r="AV357" s="13" t="s">
        <v>81</v>
      </c>
      <c r="AW357" s="13" t="s">
        <v>33</v>
      </c>
      <c r="AX357" s="13" t="s">
        <v>72</v>
      </c>
      <c r="AY357" s="243" t="s">
        <v>196</v>
      </c>
    </row>
    <row r="358" s="13" customFormat="1">
      <c r="A358" s="13"/>
      <c r="B358" s="232"/>
      <c r="C358" s="233"/>
      <c r="D358" s="234" t="s">
        <v>212</v>
      </c>
      <c r="E358" s="235" t="s">
        <v>19</v>
      </c>
      <c r="F358" s="236" t="s">
        <v>2529</v>
      </c>
      <c r="G358" s="233"/>
      <c r="H358" s="237">
        <v>0.079000000000000001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1"/>
      <c r="U358" s="242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212</v>
      </c>
      <c r="AU358" s="243" t="s">
        <v>81</v>
      </c>
      <c r="AV358" s="13" t="s">
        <v>81</v>
      </c>
      <c r="AW358" s="13" t="s">
        <v>33</v>
      </c>
      <c r="AX358" s="13" t="s">
        <v>72</v>
      </c>
      <c r="AY358" s="243" t="s">
        <v>196</v>
      </c>
    </row>
    <row r="359" s="13" customFormat="1">
      <c r="A359" s="13"/>
      <c r="B359" s="232"/>
      <c r="C359" s="233"/>
      <c r="D359" s="234" t="s">
        <v>212</v>
      </c>
      <c r="E359" s="235" t="s">
        <v>19</v>
      </c>
      <c r="F359" s="236" t="s">
        <v>2530</v>
      </c>
      <c r="G359" s="233"/>
      <c r="H359" s="237">
        <v>0.027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1"/>
      <c r="U359" s="242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212</v>
      </c>
      <c r="AU359" s="243" t="s">
        <v>81</v>
      </c>
      <c r="AV359" s="13" t="s">
        <v>81</v>
      </c>
      <c r="AW359" s="13" t="s">
        <v>33</v>
      </c>
      <c r="AX359" s="13" t="s">
        <v>72</v>
      </c>
      <c r="AY359" s="243" t="s">
        <v>196</v>
      </c>
    </row>
    <row r="360" s="13" customFormat="1">
      <c r="A360" s="13"/>
      <c r="B360" s="232"/>
      <c r="C360" s="233"/>
      <c r="D360" s="234" t="s">
        <v>212</v>
      </c>
      <c r="E360" s="235" t="s">
        <v>19</v>
      </c>
      <c r="F360" s="236" t="s">
        <v>2531</v>
      </c>
      <c r="G360" s="233"/>
      <c r="H360" s="237">
        <v>0.019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1"/>
      <c r="U360" s="242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212</v>
      </c>
      <c r="AU360" s="243" t="s">
        <v>81</v>
      </c>
      <c r="AV360" s="13" t="s">
        <v>81</v>
      </c>
      <c r="AW360" s="13" t="s">
        <v>33</v>
      </c>
      <c r="AX360" s="13" t="s">
        <v>72</v>
      </c>
      <c r="AY360" s="243" t="s">
        <v>196</v>
      </c>
    </row>
    <row r="361" s="13" customFormat="1">
      <c r="A361" s="13"/>
      <c r="B361" s="232"/>
      <c r="C361" s="233"/>
      <c r="D361" s="234" t="s">
        <v>212</v>
      </c>
      <c r="E361" s="235" t="s">
        <v>19</v>
      </c>
      <c r="F361" s="236" t="s">
        <v>2532</v>
      </c>
      <c r="G361" s="233"/>
      <c r="H361" s="237">
        <v>0.55600000000000005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1"/>
      <c r="U361" s="242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212</v>
      </c>
      <c r="AU361" s="243" t="s">
        <v>81</v>
      </c>
      <c r="AV361" s="13" t="s">
        <v>81</v>
      </c>
      <c r="AW361" s="13" t="s">
        <v>33</v>
      </c>
      <c r="AX361" s="13" t="s">
        <v>72</v>
      </c>
      <c r="AY361" s="243" t="s">
        <v>196</v>
      </c>
    </row>
    <row r="362" s="13" customFormat="1">
      <c r="A362" s="13"/>
      <c r="B362" s="232"/>
      <c r="C362" s="233"/>
      <c r="D362" s="234" t="s">
        <v>212</v>
      </c>
      <c r="E362" s="235" t="s">
        <v>19</v>
      </c>
      <c r="F362" s="236" t="s">
        <v>2533</v>
      </c>
      <c r="G362" s="233"/>
      <c r="H362" s="237">
        <v>0.0040000000000000001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1"/>
      <c r="U362" s="242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212</v>
      </c>
      <c r="AU362" s="243" t="s">
        <v>81</v>
      </c>
      <c r="AV362" s="13" t="s">
        <v>81</v>
      </c>
      <c r="AW362" s="13" t="s">
        <v>33</v>
      </c>
      <c r="AX362" s="13" t="s">
        <v>72</v>
      </c>
      <c r="AY362" s="243" t="s">
        <v>196</v>
      </c>
    </row>
    <row r="363" s="13" customFormat="1">
      <c r="A363" s="13"/>
      <c r="B363" s="232"/>
      <c r="C363" s="233"/>
      <c r="D363" s="234" t="s">
        <v>212</v>
      </c>
      <c r="E363" s="235" t="s">
        <v>19</v>
      </c>
      <c r="F363" s="236" t="s">
        <v>2534</v>
      </c>
      <c r="G363" s="233"/>
      <c r="H363" s="237">
        <v>0.0080000000000000002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1"/>
      <c r="U363" s="242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212</v>
      </c>
      <c r="AU363" s="243" t="s">
        <v>81</v>
      </c>
      <c r="AV363" s="13" t="s">
        <v>81</v>
      </c>
      <c r="AW363" s="13" t="s">
        <v>33</v>
      </c>
      <c r="AX363" s="13" t="s">
        <v>72</v>
      </c>
      <c r="AY363" s="243" t="s">
        <v>196</v>
      </c>
    </row>
    <row r="364" s="14" customFormat="1">
      <c r="A364" s="14"/>
      <c r="B364" s="254"/>
      <c r="C364" s="255"/>
      <c r="D364" s="234" t="s">
        <v>212</v>
      </c>
      <c r="E364" s="256" t="s">
        <v>19</v>
      </c>
      <c r="F364" s="257" t="s">
        <v>233</v>
      </c>
      <c r="G364" s="255"/>
      <c r="H364" s="258">
        <v>2.5469999999999997</v>
      </c>
      <c r="I364" s="259"/>
      <c r="J364" s="255"/>
      <c r="K364" s="255"/>
      <c r="L364" s="260"/>
      <c r="M364" s="261"/>
      <c r="N364" s="262"/>
      <c r="O364" s="262"/>
      <c r="P364" s="262"/>
      <c r="Q364" s="262"/>
      <c r="R364" s="262"/>
      <c r="S364" s="262"/>
      <c r="T364" s="262"/>
      <c r="U364" s="263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4" t="s">
        <v>212</v>
      </c>
      <c r="AU364" s="264" t="s">
        <v>81</v>
      </c>
      <c r="AV364" s="14" t="s">
        <v>203</v>
      </c>
      <c r="AW364" s="14" t="s">
        <v>33</v>
      </c>
      <c r="AX364" s="14" t="s">
        <v>79</v>
      </c>
      <c r="AY364" s="264" t="s">
        <v>196</v>
      </c>
    </row>
    <row r="365" s="13" customFormat="1">
      <c r="A365" s="13"/>
      <c r="B365" s="232"/>
      <c r="C365" s="233"/>
      <c r="D365" s="234" t="s">
        <v>212</v>
      </c>
      <c r="E365" s="233"/>
      <c r="F365" s="236" t="s">
        <v>2535</v>
      </c>
      <c r="G365" s="233"/>
      <c r="H365" s="237">
        <v>3.056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1"/>
      <c r="U365" s="242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212</v>
      </c>
      <c r="AU365" s="243" t="s">
        <v>81</v>
      </c>
      <c r="AV365" s="13" t="s">
        <v>81</v>
      </c>
      <c r="AW365" s="13" t="s">
        <v>4</v>
      </c>
      <c r="AX365" s="13" t="s">
        <v>79</v>
      </c>
      <c r="AY365" s="243" t="s">
        <v>196</v>
      </c>
    </row>
    <row r="366" s="2" customFormat="1" ht="24.15" customHeight="1">
      <c r="A366" s="40"/>
      <c r="B366" s="41"/>
      <c r="C366" s="214" t="s">
        <v>763</v>
      </c>
      <c r="D366" s="214" t="s">
        <v>198</v>
      </c>
      <c r="E366" s="215" t="s">
        <v>308</v>
      </c>
      <c r="F366" s="216" t="s">
        <v>309</v>
      </c>
      <c r="G366" s="217" t="s">
        <v>201</v>
      </c>
      <c r="H366" s="218">
        <v>3.056</v>
      </c>
      <c r="I366" s="219"/>
      <c r="J366" s="220">
        <f>ROUND(I366*H366,2)</f>
        <v>0</v>
      </c>
      <c r="K366" s="216" t="s">
        <v>202</v>
      </c>
      <c r="L366" s="46"/>
      <c r="M366" s="221" t="s">
        <v>19</v>
      </c>
      <c r="N366" s="222" t="s">
        <v>43</v>
      </c>
      <c r="O366" s="86"/>
      <c r="P366" s="223">
        <f>O366*H366</f>
        <v>0</v>
      </c>
      <c r="Q366" s="223">
        <v>0.02248</v>
      </c>
      <c r="R366" s="223">
        <f>Q366*H366</f>
        <v>0.068698880000000004</v>
      </c>
      <c r="S366" s="223">
        <v>0</v>
      </c>
      <c r="T366" s="223">
        <f>S366*H366</f>
        <v>0</v>
      </c>
      <c r="U366" s="224" t="s">
        <v>19</v>
      </c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5" t="s">
        <v>266</v>
      </c>
      <c r="AT366" s="225" t="s">
        <v>198</v>
      </c>
      <c r="AU366" s="225" t="s">
        <v>81</v>
      </c>
      <c r="AY366" s="19" t="s">
        <v>196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9" t="s">
        <v>79</v>
      </c>
      <c r="BK366" s="226">
        <f>ROUND(I366*H366,2)</f>
        <v>0</v>
      </c>
      <c r="BL366" s="19" t="s">
        <v>266</v>
      </c>
      <c r="BM366" s="225" t="s">
        <v>2536</v>
      </c>
    </row>
    <row r="367" s="2" customFormat="1">
      <c r="A367" s="40"/>
      <c r="B367" s="41"/>
      <c r="C367" s="42"/>
      <c r="D367" s="227" t="s">
        <v>205</v>
      </c>
      <c r="E367" s="42"/>
      <c r="F367" s="228" t="s">
        <v>311</v>
      </c>
      <c r="G367" s="42"/>
      <c r="H367" s="42"/>
      <c r="I367" s="229"/>
      <c r="J367" s="42"/>
      <c r="K367" s="42"/>
      <c r="L367" s="46"/>
      <c r="M367" s="230"/>
      <c r="N367" s="231"/>
      <c r="O367" s="86"/>
      <c r="P367" s="86"/>
      <c r="Q367" s="86"/>
      <c r="R367" s="86"/>
      <c r="S367" s="86"/>
      <c r="T367" s="86"/>
      <c r="U367" s="87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205</v>
      </c>
      <c r="AU367" s="19" t="s">
        <v>81</v>
      </c>
    </row>
    <row r="368" s="2" customFormat="1" ht="37.8" customHeight="1">
      <c r="A368" s="40"/>
      <c r="B368" s="41"/>
      <c r="C368" s="214" t="s">
        <v>767</v>
      </c>
      <c r="D368" s="214" t="s">
        <v>198</v>
      </c>
      <c r="E368" s="215" t="s">
        <v>755</v>
      </c>
      <c r="F368" s="216" t="s">
        <v>756</v>
      </c>
      <c r="G368" s="217" t="s">
        <v>244</v>
      </c>
      <c r="H368" s="218">
        <v>21.204000000000001</v>
      </c>
      <c r="I368" s="219"/>
      <c r="J368" s="220">
        <f>ROUND(I368*H368,2)</f>
        <v>0</v>
      </c>
      <c r="K368" s="216" t="s">
        <v>202</v>
      </c>
      <c r="L368" s="46"/>
      <c r="M368" s="221" t="s">
        <v>19</v>
      </c>
      <c r="N368" s="222" t="s">
        <v>43</v>
      </c>
      <c r="O368" s="86"/>
      <c r="P368" s="223">
        <f>O368*H368</f>
        <v>0</v>
      </c>
      <c r="Q368" s="223">
        <v>0.0097800000000000005</v>
      </c>
      <c r="R368" s="223">
        <f>Q368*H368</f>
        <v>0.20737512000000002</v>
      </c>
      <c r="S368" s="223">
        <v>0</v>
      </c>
      <c r="T368" s="223">
        <f>S368*H368</f>
        <v>0</v>
      </c>
      <c r="U368" s="224" t="s">
        <v>19</v>
      </c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5" t="s">
        <v>266</v>
      </c>
      <c r="AT368" s="225" t="s">
        <v>198</v>
      </c>
      <c r="AU368" s="225" t="s">
        <v>81</v>
      </c>
      <c r="AY368" s="19" t="s">
        <v>196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9" t="s">
        <v>79</v>
      </c>
      <c r="BK368" s="226">
        <f>ROUND(I368*H368,2)</f>
        <v>0</v>
      </c>
      <c r="BL368" s="19" t="s">
        <v>266</v>
      </c>
      <c r="BM368" s="225" t="s">
        <v>2537</v>
      </c>
    </row>
    <row r="369" s="2" customFormat="1">
      <c r="A369" s="40"/>
      <c r="B369" s="41"/>
      <c r="C369" s="42"/>
      <c r="D369" s="227" t="s">
        <v>205</v>
      </c>
      <c r="E369" s="42"/>
      <c r="F369" s="228" t="s">
        <v>758</v>
      </c>
      <c r="G369" s="42"/>
      <c r="H369" s="42"/>
      <c r="I369" s="229"/>
      <c r="J369" s="42"/>
      <c r="K369" s="42"/>
      <c r="L369" s="46"/>
      <c r="M369" s="230"/>
      <c r="N369" s="231"/>
      <c r="O369" s="86"/>
      <c r="P369" s="86"/>
      <c r="Q369" s="86"/>
      <c r="R369" s="86"/>
      <c r="S369" s="86"/>
      <c r="T369" s="86"/>
      <c r="U369" s="87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205</v>
      </c>
      <c r="AU369" s="19" t="s">
        <v>81</v>
      </c>
    </row>
    <row r="370" s="13" customFormat="1">
      <c r="A370" s="13"/>
      <c r="B370" s="232"/>
      <c r="C370" s="233"/>
      <c r="D370" s="234" t="s">
        <v>212</v>
      </c>
      <c r="E370" s="235" t="s">
        <v>19</v>
      </c>
      <c r="F370" s="236" t="s">
        <v>2441</v>
      </c>
      <c r="G370" s="233"/>
      <c r="H370" s="237">
        <v>21.204000000000001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1"/>
      <c r="U370" s="242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212</v>
      </c>
      <c r="AU370" s="243" t="s">
        <v>81</v>
      </c>
      <c r="AV370" s="13" t="s">
        <v>81</v>
      </c>
      <c r="AW370" s="13" t="s">
        <v>33</v>
      </c>
      <c r="AX370" s="13" t="s">
        <v>79</v>
      </c>
      <c r="AY370" s="243" t="s">
        <v>196</v>
      </c>
    </row>
    <row r="371" s="2" customFormat="1" ht="37.8" customHeight="1">
      <c r="A371" s="40"/>
      <c r="B371" s="41"/>
      <c r="C371" s="214" t="s">
        <v>771</v>
      </c>
      <c r="D371" s="214" t="s">
        <v>198</v>
      </c>
      <c r="E371" s="215" t="s">
        <v>760</v>
      </c>
      <c r="F371" s="216" t="s">
        <v>761</v>
      </c>
      <c r="G371" s="217" t="s">
        <v>244</v>
      </c>
      <c r="H371" s="218">
        <v>21.204000000000001</v>
      </c>
      <c r="I371" s="219"/>
      <c r="J371" s="220">
        <f>ROUND(I371*H371,2)</f>
        <v>0</v>
      </c>
      <c r="K371" s="216" t="s">
        <v>19</v>
      </c>
      <c r="L371" s="46"/>
      <c r="M371" s="221" t="s">
        <v>19</v>
      </c>
      <c r="N371" s="222" t="s">
        <v>43</v>
      </c>
      <c r="O371" s="86"/>
      <c r="P371" s="223">
        <f>O371*H371</f>
        <v>0</v>
      </c>
      <c r="Q371" s="223">
        <v>0.015720000000000001</v>
      </c>
      <c r="R371" s="223">
        <f>Q371*H371</f>
        <v>0.33332688000000005</v>
      </c>
      <c r="S371" s="223">
        <v>0</v>
      </c>
      <c r="T371" s="223">
        <f>S371*H371</f>
        <v>0</v>
      </c>
      <c r="U371" s="224" t="s">
        <v>19</v>
      </c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5" t="s">
        <v>266</v>
      </c>
      <c r="AT371" s="225" t="s">
        <v>198</v>
      </c>
      <c r="AU371" s="225" t="s">
        <v>81</v>
      </c>
      <c r="AY371" s="19" t="s">
        <v>196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9" t="s">
        <v>79</v>
      </c>
      <c r="BK371" s="226">
        <f>ROUND(I371*H371,2)</f>
        <v>0</v>
      </c>
      <c r="BL371" s="19" t="s">
        <v>266</v>
      </c>
      <c r="BM371" s="225" t="s">
        <v>2538</v>
      </c>
    </row>
    <row r="372" s="13" customFormat="1">
      <c r="A372" s="13"/>
      <c r="B372" s="232"/>
      <c r="C372" s="233"/>
      <c r="D372" s="234" t="s">
        <v>212</v>
      </c>
      <c r="E372" s="235" t="s">
        <v>19</v>
      </c>
      <c r="F372" s="236" t="s">
        <v>2441</v>
      </c>
      <c r="G372" s="233"/>
      <c r="H372" s="237">
        <v>21.204000000000001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1"/>
      <c r="U372" s="242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212</v>
      </c>
      <c r="AU372" s="243" t="s">
        <v>81</v>
      </c>
      <c r="AV372" s="13" t="s">
        <v>81</v>
      </c>
      <c r="AW372" s="13" t="s">
        <v>33</v>
      </c>
      <c r="AX372" s="13" t="s">
        <v>79</v>
      </c>
      <c r="AY372" s="243" t="s">
        <v>196</v>
      </c>
    </row>
    <row r="373" s="2" customFormat="1" ht="49.05" customHeight="1">
      <c r="A373" s="40"/>
      <c r="B373" s="41"/>
      <c r="C373" s="214" t="s">
        <v>776</v>
      </c>
      <c r="D373" s="214" t="s">
        <v>198</v>
      </c>
      <c r="E373" s="215" t="s">
        <v>314</v>
      </c>
      <c r="F373" s="216" t="s">
        <v>315</v>
      </c>
      <c r="G373" s="217" t="s">
        <v>237</v>
      </c>
      <c r="H373" s="218">
        <v>3.4409999999999998</v>
      </c>
      <c r="I373" s="219"/>
      <c r="J373" s="220">
        <f>ROUND(I373*H373,2)</f>
        <v>0</v>
      </c>
      <c r="K373" s="216" t="s">
        <v>202</v>
      </c>
      <c r="L373" s="46"/>
      <c r="M373" s="221" t="s">
        <v>19</v>
      </c>
      <c r="N373" s="222" t="s">
        <v>43</v>
      </c>
      <c r="O373" s="86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3">
        <f>S373*H373</f>
        <v>0</v>
      </c>
      <c r="U373" s="224" t="s">
        <v>19</v>
      </c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5" t="s">
        <v>266</v>
      </c>
      <c r="AT373" s="225" t="s">
        <v>198</v>
      </c>
      <c r="AU373" s="225" t="s">
        <v>81</v>
      </c>
      <c r="AY373" s="19" t="s">
        <v>196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9" t="s">
        <v>79</v>
      </c>
      <c r="BK373" s="226">
        <f>ROUND(I373*H373,2)</f>
        <v>0</v>
      </c>
      <c r="BL373" s="19" t="s">
        <v>266</v>
      </c>
      <c r="BM373" s="225" t="s">
        <v>2539</v>
      </c>
    </row>
    <row r="374" s="2" customFormat="1">
      <c r="A374" s="40"/>
      <c r="B374" s="41"/>
      <c r="C374" s="42"/>
      <c r="D374" s="227" t="s">
        <v>205</v>
      </c>
      <c r="E374" s="42"/>
      <c r="F374" s="228" t="s">
        <v>317</v>
      </c>
      <c r="G374" s="42"/>
      <c r="H374" s="42"/>
      <c r="I374" s="229"/>
      <c r="J374" s="42"/>
      <c r="K374" s="42"/>
      <c r="L374" s="46"/>
      <c r="M374" s="230"/>
      <c r="N374" s="231"/>
      <c r="O374" s="86"/>
      <c r="P374" s="86"/>
      <c r="Q374" s="86"/>
      <c r="R374" s="86"/>
      <c r="S374" s="86"/>
      <c r="T374" s="86"/>
      <c r="U374" s="87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205</v>
      </c>
      <c r="AU374" s="19" t="s">
        <v>81</v>
      </c>
    </row>
    <row r="375" s="12" customFormat="1" ht="22.8" customHeight="1">
      <c r="A375" s="12"/>
      <c r="B375" s="198"/>
      <c r="C375" s="199"/>
      <c r="D375" s="200" t="s">
        <v>71</v>
      </c>
      <c r="E375" s="212" t="s">
        <v>765</v>
      </c>
      <c r="F375" s="212" t="s">
        <v>766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SUM(P376:P385)</f>
        <v>0</v>
      </c>
      <c r="Q375" s="206"/>
      <c r="R375" s="207">
        <f>SUM(R376:R385)</f>
        <v>0.0063411700000000001</v>
      </c>
      <c r="S375" s="206"/>
      <c r="T375" s="207">
        <f>SUM(T376:T385)</f>
        <v>0</v>
      </c>
      <c r="U375" s="208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81</v>
      </c>
      <c r="AT375" s="210" t="s">
        <v>71</v>
      </c>
      <c r="AU375" s="210" t="s">
        <v>79</v>
      </c>
      <c r="AY375" s="209" t="s">
        <v>196</v>
      </c>
      <c r="BK375" s="211">
        <f>SUM(BK376:BK385)</f>
        <v>0</v>
      </c>
    </row>
    <row r="376" s="2" customFormat="1" ht="24.15" customHeight="1">
      <c r="A376" s="40"/>
      <c r="B376" s="41"/>
      <c r="C376" s="214" t="s">
        <v>783</v>
      </c>
      <c r="D376" s="214" t="s">
        <v>198</v>
      </c>
      <c r="E376" s="215" t="s">
        <v>768</v>
      </c>
      <c r="F376" s="216" t="s">
        <v>769</v>
      </c>
      <c r="G376" s="217" t="s">
        <v>244</v>
      </c>
      <c r="H376" s="218">
        <v>51.310000000000002</v>
      </c>
      <c r="I376" s="219"/>
      <c r="J376" s="220">
        <f>ROUND(I376*H376,2)</f>
        <v>0</v>
      </c>
      <c r="K376" s="216" t="s">
        <v>19</v>
      </c>
      <c r="L376" s="46"/>
      <c r="M376" s="221" t="s">
        <v>19</v>
      </c>
      <c r="N376" s="222" t="s">
        <v>43</v>
      </c>
      <c r="O376" s="86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3">
        <f>S376*H376</f>
        <v>0</v>
      </c>
      <c r="U376" s="224" t="s">
        <v>19</v>
      </c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5" t="s">
        <v>266</v>
      </c>
      <c r="AT376" s="225" t="s">
        <v>198</v>
      </c>
      <c r="AU376" s="225" t="s">
        <v>81</v>
      </c>
      <c r="AY376" s="19" t="s">
        <v>196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9" t="s">
        <v>79</v>
      </c>
      <c r="BK376" s="226">
        <f>ROUND(I376*H376,2)</f>
        <v>0</v>
      </c>
      <c r="BL376" s="19" t="s">
        <v>266</v>
      </c>
      <c r="BM376" s="225" t="s">
        <v>2540</v>
      </c>
    </row>
    <row r="377" s="13" customFormat="1">
      <c r="A377" s="13"/>
      <c r="B377" s="232"/>
      <c r="C377" s="233"/>
      <c r="D377" s="234" t="s">
        <v>212</v>
      </c>
      <c r="E377" s="235" t="s">
        <v>19</v>
      </c>
      <c r="F377" s="236" t="s">
        <v>2541</v>
      </c>
      <c r="G377" s="233"/>
      <c r="H377" s="237">
        <v>49.564999999999998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1"/>
      <c r="U377" s="242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212</v>
      </c>
      <c r="AU377" s="243" t="s">
        <v>81</v>
      </c>
      <c r="AV377" s="13" t="s">
        <v>81</v>
      </c>
      <c r="AW377" s="13" t="s">
        <v>33</v>
      </c>
      <c r="AX377" s="13" t="s">
        <v>72</v>
      </c>
      <c r="AY377" s="243" t="s">
        <v>196</v>
      </c>
    </row>
    <row r="378" s="13" customFormat="1">
      <c r="A378" s="13"/>
      <c r="B378" s="232"/>
      <c r="C378" s="233"/>
      <c r="D378" s="234" t="s">
        <v>212</v>
      </c>
      <c r="E378" s="235" t="s">
        <v>19</v>
      </c>
      <c r="F378" s="236" t="s">
        <v>2470</v>
      </c>
      <c r="G378" s="233"/>
      <c r="H378" s="237">
        <v>-3.3730000000000002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1"/>
      <c r="U378" s="242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212</v>
      </c>
      <c r="AU378" s="243" t="s">
        <v>81</v>
      </c>
      <c r="AV378" s="13" t="s">
        <v>81</v>
      </c>
      <c r="AW378" s="13" t="s">
        <v>33</v>
      </c>
      <c r="AX378" s="13" t="s">
        <v>72</v>
      </c>
      <c r="AY378" s="243" t="s">
        <v>196</v>
      </c>
    </row>
    <row r="379" s="13" customFormat="1">
      <c r="A379" s="13"/>
      <c r="B379" s="232"/>
      <c r="C379" s="233"/>
      <c r="D379" s="234" t="s">
        <v>212</v>
      </c>
      <c r="E379" s="235" t="s">
        <v>19</v>
      </c>
      <c r="F379" s="236" t="s">
        <v>2471</v>
      </c>
      <c r="G379" s="233"/>
      <c r="H379" s="237">
        <v>-2.25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1"/>
      <c r="U379" s="242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212</v>
      </c>
      <c r="AU379" s="243" t="s">
        <v>81</v>
      </c>
      <c r="AV379" s="13" t="s">
        <v>81</v>
      </c>
      <c r="AW379" s="13" t="s">
        <v>33</v>
      </c>
      <c r="AX379" s="13" t="s">
        <v>72</v>
      </c>
      <c r="AY379" s="243" t="s">
        <v>196</v>
      </c>
    </row>
    <row r="380" s="13" customFormat="1">
      <c r="A380" s="13"/>
      <c r="B380" s="232"/>
      <c r="C380" s="233"/>
      <c r="D380" s="234" t="s">
        <v>212</v>
      </c>
      <c r="E380" s="235" t="s">
        <v>19</v>
      </c>
      <c r="F380" s="236" t="s">
        <v>2484</v>
      </c>
      <c r="G380" s="233"/>
      <c r="H380" s="237">
        <v>7.3680000000000003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1"/>
      <c r="U380" s="242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212</v>
      </c>
      <c r="AU380" s="243" t="s">
        <v>81</v>
      </c>
      <c r="AV380" s="13" t="s">
        <v>81</v>
      </c>
      <c r="AW380" s="13" t="s">
        <v>33</v>
      </c>
      <c r="AX380" s="13" t="s">
        <v>72</v>
      </c>
      <c r="AY380" s="243" t="s">
        <v>196</v>
      </c>
    </row>
    <row r="381" s="14" customFormat="1">
      <c r="A381" s="14"/>
      <c r="B381" s="254"/>
      <c r="C381" s="255"/>
      <c r="D381" s="234" t="s">
        <v>212</v>
      </c>
      <c r="E381" s="256" t="s">
        <v>19</v>
      </c>
      <c r="F381" s="257" t="s">
        <v>233</v>
      </c>
      <c r="G381" s="255"/>
      <c r="H381" s="258">
        <v>51.310000000000002</v>
      </c>
      <c r="I381" s="259"/>
      <c r="J381" s="255"/>
      <c r="K381" s="255"/>
      <c r="L381" s="260"/>
      <c r="M381" s="261"/>
      <c r="N381" s="262"/>
      <c r="O381" s="262"/>
      <c r="P381" s="262"/>
      <c r="Q381" s="262"/>
      <c r="R381" s="262"/>
      <c r="S381" s="262"/>
      <c r="T381" s="262"/>
      <c r="U381" s="263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4" t="s">
        <v>212</v>
      </c>
      <c r="AU381" s="264" t="s">
        <v>81</v>
      </c>
      <c r="AV381" s="14" t="s">
        <v>203</v>
      </c>
      <c r="AW381" s="14" t="s">
        <v>33</v>
      </c>
      <c r="AX381" s="14" t="s">
        <v>79</v>
      </c>
      <c r="AY381" s="264" t="s">
        <v>196</v>
      </c>
    </row>
    <row r="382" s="2" customFormat="1" ht="24.15" customHeight="1">
      <c r="A382" s="40"/>
      <c r="B382" s="41"/>
      <c r="C382" s="244" t="s">
        <v>790</v>
      </c>
      <c r="D382" s="244" t="s">
        <v>214</v>
      </c>
      <c r="E382" s="245" t="s">
        <v>772</v>
      </c>
      <c r="F382" s="246" t="s">
        <v>773</v>
      </c>
      <c r="G382" s="247" t="s">
        <v>244</v>
      </c>
      <c r="H382" s="248">
        <v>57.646999999999998</v>
      </c>
      <c r="I382" s="249"/>
      <c r="J382" s="250">
        <f>ROUND(I382*H382,2)</f>
        <v>0</v>
      </c>
      <c r="K382" s="246" t="s">
        <v>202</v>
      </c>
      <c r="L382" s="251"/>
      <c r="M382" s="252" t="s">
        <v>19</v>
      </c>
      <c r="N382" s="253" t="s">
        <v>43</v>
      </c>
      <c r="O382" s="86"/>
      <c r="P382" s="223">
        <f>O382*H382</f>
        <v>0</v>
      </c>
      <c r="Q382" s="223">
        <v>0.00011</v>
      </c>
      <c r="R382" s="223">
        <f>Q382*H382</f>
        <v>0.0063411700000000001</v>
      </c>
      <c r="S382" s="223">
        <v>0</v>
      </c>
      <c r="T382" s="223">
        <f>S382*H382</f>
        <v>0</v>
      </c>
      <c r="U382" s="224" t="s">
        <v>19</v>
      </c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5" t="s">
        <v>278</v>
      </c>
      <c r="AT382" s="225" t="s">
        <v>214</v>
      </c>
      <c r="AU382" s="225" t="s">
        <v>81</v>
      </c>
      <c r="AY382" s="19" t="s">
        <v>196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9" t="s">
        <v>79</v>
      </c>
      <c r="BK382" s="226">
        <f>ROUND(I382*H382,2)</f>
        <v>0</v>
      </c>
      <c r="BL382" s="19" t="s">
        <v>266</v>
      </c>
      <c r="BM382" s="225" t="s">
        <v>2542</v>
      </c>
    </row>
    <row r="383" s="13" customFormat="1">
      <c r="A383" s="13"/>
      <c r="B383" s="232"/>
      <c r="C383" s="233"/>
      <c r="D383" s="234" t="s">
        <v>212</v>
      </c>
      <c r="E383" s="233"/>
      <c r="F383" s="236" t="s">
        <v>2543</v>
      </c>
      <c r="G383" s="233"/>
      <c r="H383" s="237">
        <v>57.646999999999998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1"/>
      <c r="U383" s="242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212</v>
      </c>
      <c r="AU383" s="243" t="s">
        <v>81</v>
      </c>
      <c r="AV383" s="13" t="s">
        <v>81</v>
      </c>
      <c r="AW383" s="13" t="s">
        <v>4</v>
      </c>
      <c r="AX383" s="13" t="s">
        <v>79</v>
      </c>
      <c r="AY383" s="243" t="s">
        <v>196</v>
      </c>
    </row>
    <row r="384" s="2" customFormat="1" ht="66.75" customHeight="1">
      <c r="A384" s="40"/>
      <c r="B384" s="41"/>
      <c r="C384" s="214" t="s">
        <v>795</v>
      </c>
      <c r="D384" s="214" t="s">
        <v>198</v>
      </c>
      <c r="E384" s="215" t="s">
        <v>777</v>
      </c>
      <c r="F384" s="216" t="s">
        <v>778</v>
      </c>
      <c r="G384" s="217" t="s">
        <v>237</v>
      </c>
      <c r="H384" s="218">
        <v>0.0060000000000000001</v>
      </c>
      <c r="I384" s="219"/>
      <c r="J384" s="220">
        <f>ROUND(I384*H384,2)</f>
        <v>0</v>
      </c>
      <c r="K384" s="216" t="s">
        <v>202</v>
      </c>
      <c r="L384" s="46"/>
      <c r="M384" s="221" t="s">
        <v>19</v>
      </c>
      <c r="N384" s="222" t="s">
        <v>43</v>
      </c>
      <c r="O384" s="86"/>
      <c r="P384" s="223">
        <f>O384*H384</f>
        <v>0</v>
      </c>
      <c r="Q384" s="223">
        <v>0</v>
      </c>
      <c r="R384" s="223">
        <f>Q384*H384</f>
        <v>0</v>
      </c>
      <c r="S384" s="223">
        <v>0</v>
      </c>
      <c r="T384" s="223">
        <f>S384*H384</f>
        <v>0</v>
      </c>
      <c r="U384" s="224" t="s">
        <v>19</v>
      </c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5" t="s">
        <v>266</v>
      </c>
      <c r="AT384" s="225" t="s">
        <v>198</v>
      </c>
      <c r="AU384" s="225" t="s">
        <v>81</v>
      </c>
      <c r="AY384" s="19" t="s">
        <v>196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9" t="s">
        <v>79</v>
      </c>
      <c r="BK384" s="226">
        <f>ROUND(I384*H384,2)</f>
        <v>0</v>
      </c>
      <c r="BL384" s="19" t="s">
        <v>266</v>
      </c>
      <c r="BM384" s="225" t="s">
        <v>2544</v>
      </c>
    </row>
    <row r="385" s="2" customFormat="1">
      <c r="A385" s="40"/>
      <c r="B385" s="41"/>
      <c r="C385" s="42"/>
      <c r="D385" s="227" t="s">
        <v>205</v>
      </c>
      <c r="E385" s="42"/>
      <c r="F385" s="228" t="s">
        <v>780</v>
      </c>
      <c r="G385" s="42"/>
      <c r="H385" s="42"/>
      <c r="I385" s="229"/>
      <c r="J385" s="42"/>
      <c r="K385" s="42"/>
      <c r="L385" s="46"/>
      <c r="M385" s="230"/>
      <c r="N385" s="231"/>
      <c r="O385" s="86"/>
      <c r="P385" s="86"/>
      <c r="Q385" s="86"/>
      <c r="R385" s="86"/>
      <c r="S385" s="86"/>
      <c r="T385" s="86"/>
      <c r="U385" s="87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205</v>
      </c>
      <c r="AU385" s="19" t="s">
        <v>81</v>
      </c>
    </row>
    <row r="386" s="12" customFormat="1" ht="22.8" customHeight="1">
      <c r="A386" s="12"/>
      <c r="B386" s="198"/>
      <c r="C386" s="199"/>
      <c r="D386" s="200" t="s">
        <v>71</v>
      </c>
      <c r="E386" s="212" t="s">
        <v>781</v>
      </c>
      <c r="F386" s="212" t="s">
        <v>782</v>
      </c>
      <c r="G386" s="199"/>
      <c r="H386" s="199"/>
      <c r="I386" s="202"/>
      <c r="J386" s="213">
        <f>BK386</f>
        <v>0</v>
      </c>
      <c r="K386" s="199"/>
      <c r="L386" s="204"/>
      <c r="M386" s="205"/>
      <c r="N386" s="206"/>
      <c r="O386" s="206"/>
      <c r="P386" s="207">
        <f>SUM(P387:P400)</f>
        <v>0</v>
      </c>
      <c r="Q386" s="206"/>
      <c r="R386" s="207">
        <f>SUM(R387:R400)</f>
        <v>0.039838999999999992</v>
      </c>
      <c r="S386" s="206"/>
      <c r="T386" s="207">
        <f>SUM(T387:T400)</f>
        <v>0</v>
      </c>
      <c r="U386" s="208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09" t="s">
        <v>81</v>
      </c>
      <c r="AT386" s="210" t="s">
        <v>71</v>
      </c>
      <c r="AU386" s="210" t="s">
        <v>79</v>
      </c>
      <c r="AY386" s="209" t="s">
        <v>196</v>
      </c>
      <c r="BK386" s="211">
        <f>SUM(BK387:BK400)</f>
        <v>0</v>
      </c>
    </row>
    <row r="387" s="2" customFormat="1" ht="37.8" customHeight="1">
      <c r="A387" s="40"/>
      <c r="B387" s="41"/>
      <c r="C387" s="214" t="s">
        <v>802</v>
      </c>
      <c r="D387" s="214" t="s">
        <v>198</v>
      </c>
      <c r="E387" s="215" t="s">
        <v>784</v>
      </c>
      <c r="F387" s="216" t="s">
        <v>785</v>
      </c>
      <c r="G387" s="217" t="s">
        <v>209</v>
      </c>
      <c r="H387" s="218">
        <v>20.379999999999999</v>
      </c>
      <c r="I387" s="219"/>
      <c r="J387" s="220">
        <f>ROUND(I387*H387,2)</f>
        <v>0</v>
      </c>
      <c r="K387" s="216" t="s">
        <v>202</v>
      </c>
      <c r="L387" s="46"/>
      <c r="M387" s="221" t="s">
        <v>19</v>
      </c>
      <c r="N387" s="222" t="s">
        <v>43</v>
      </c>
      <c r="O387" s="86"/>
      <c r="P387" s="223">
        <f>O387*H387</f>
        <v>0</v>
      </c>
      <c r="Q387" s="223">
        <v>0.0015299999999999999</v>
      </c>
      <c r="R387" s="223">
        <f>Q387*H387</f>
        <v>0.031181399999999998</v>
      </c>
      <c r="S387" s="223">
        <v>0</v>
      </c>
      <c r="T387" s="223">
        <f>S387*H387</f>
        <v>0</v>
      </c>
      <c r="U387" s="224" t="s">
        <v>19</v>
      </c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5" t="s">
        <v>266</v>
      </c>
      <c r="AT387" s="225" t="s">
        <v>198</v>
      </c>
      <c r="AU387" s="225" t="s">
        <v>81</v>
      </c>
      <c r="AY387" s="19" t="s">
        <v>196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9" t="s">
        <v>79</v>
      </c>
      <c r="BK387" s="226">
        <f>ROUND(I387*H387,2)</f>
        <v>0</v>
      </c>
      <c r="BL387" s="19" t="s">
        <v>266</v>
      </c>
      <c r="BM387" s="225" t="s">
        <v>2545</v>
      </c>
    </row>
    <row r="388" s="2" customFormat="1">
      <c r="A388" s="40"/>
      <c r="B388" s="41"/>
      <c r="C388" s="42"/>
      <c r="D388" s="227" t="s">
        <v>205</v>
      </c>
      <c r="E388" s="42"/>
      <c r="F388" s="228" t="s">
        <v>787</v>
      </c>
      <c r="G388" s="42"/>
      <c r="H388" s="42"/>
      <c r="I388" s="229"/>
      <c r="J388" s="42"/>
      <c r="K388" s="42"/>
      <c r="L388" s="46"/>
      <c r="M388" s="230"/>
      <c r="N388" s="231"/>
      <c r="O388" s="86"/>
      <c r="P388" s="86"/>
      <c r="Q388" s="86"/>
      <c r="R388" s="86"/>
      <c r="S388" s="86"/>
      <c r="T388" s="86"/>
      <c r="U388" s="87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205</v>
      </c>
      <c r="AU388" s="19" t="s">
        <v>81</v>
      </c>
    </row>
    <row r="389" s="13" customFormat="1">
      <c r="A389" s="13"/>
      <c r="B389" s="232"/>
      <c r="C389" s="233"/>
      <c r="D389" s="234" t="s">
        <v>212</v>
      </c>
      <c r="E389" s="235" t="s">
        <v>19</v>
      </c>
      <c r="F389" s="236" t="s">
        <v>2546</v>
      </c>
      <c r="G389" s="233"/>
      <c r="H389" s="237">
        <v>10.300000000000001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1"/>
      <c r="U389" s="242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212</v>
      </c>
      <c r="AU389" s="243" t="s">
        <v>81</v>
      </c>
      <c r="AV389" s="13" t="s">
        <v>81</v>
      </c>
      <c r="AW389" s="13" t="s">
        <v>33</v>
      </c>
      <c r="AX389" s="13" t="s">
        <v>72</v>
      </c>
      <c r="AY389" s="243" t="s">
        <v>196</v>
      </c>
    </row>
    <row r="390" s="13" customFormat="1">
      <c r="A390" s="13"/>
      <c r="B390" s="232"/>
      <c r="C390" s="233"/>
      <c r="D390" s="234" t="s">
        <v>212</v>
      </c>
      <c r="E390" s="235" t="s">
        <v>19</v>
      </c>
      <c r="F390" s="236" t="s">
        <v>2547</v>
      </c>
      <c r="G390" s="233"/>
      <c r="H390" s="237">
        <v>10.08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1"/>
      <c r="U390" s="242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212</v>
      </c>
      <c r="AU390" s="243" t="s">
        <v>81</v>
      </c>
      <c r="AV390" s="13" t="s">
        <v>81</v>
      </c>
      <c r="AW390" s="13" t="s">
        <v>33</v>
      </c>
      <c r="AX390" s="13" t="s">
        <v>72</v>
      </c>
      <c r="AY390" s="243" t="s">
        <v>196</v>
      </c>
    </row>
    <row r="391" s="14" customFormat="1">
      <c r="A391" s="14"/>
      <c r="B391" s="254"/>
      <c r="C391" s="255"/>
      <c r="D391" s="234" t="s">
        <v>212</v>
      </c>
      <c r="E391" s="256" t="s">
        <v>19</v>
      </c>
      <c r="F391" s="257" t="s">
        <v>233</v>
      </c>
      <c r="G391" s="255"/>
      <c r="H391" s="258">
        <v>20.379999999999999</v>
      </c>
      <c r="I391" s="259"/>
      <c r="J391" s="255"/>
      <c r="K391" s="255"/>
      <c r="L391" s="260"/>
      <c r="M391" s="261"/>
      <c r="N391" s="262"/>
      <c r="O391" s="262"/>
      <c r="P391" s="262"/>
      <c r="Q391" s="262"/>
      <c r="R391" s="262"/>
      <c r="S391" s="262"/>
      <c r="T391" s="262"/>
      <c r="U391" s="263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4" t="s">
        <v>212</v>
      </c>
      <c r="AU391" s="264" t="s">
        <v>81</v>
      </c>
      <c r="AV391" s="14" t="s">
        <v>203</v>
      </c>
      <c r="AW391" s="14" t="s">
        <v>33</v>
      </c>
      <c r="AX391" s="14" t="s">
        <v>79</v>
      </c>
      <c r="AY391" s="264" t="s">
        <v>196</v>
      </c>
    </row>
    <row r="392" s="2" customFormat="1" ht="33" customHeight="1">
      <c r="A392" s="40"/>
      <c r="B392" s="41"/>
      <c r="C392" s="214" t="s">
        <v>811</v>
      </c>
      <c r="D392" s="214" t="s">
        <v>198</v>
      </c>
      <c r="E392" s="215" t="s">
        <v>2548</v>
      </c>
      <c r="F392" s="216" t="s">
        <v>2549</v>
      </c>
      <c r="G392" s="217" t="s">
        <v>209</v>
      </c>
      <c r="H392" s="218">
        <v>1.9850000000000001</v>
      </c>
      <c r="I392" s="219"/>
      <c r="J392" s="220">
        <f>ROUND(I392*H392,2)</f>
        <v>0</v>
      </c>
      <c r="K392" s="216" t="s">
        <v>202</v>
      </c>
      <c r="L392" s="46"/>
      <c r="M392" s="221" t="s">
        <v>19</v>
      </c>
      <c r="N392" s="222" t="s">
        <v>43</v>
      </c>
      <c r="O392" s="86"/>
      <c r="P392" s="223">
        <f>O392*H392</f>
        <v>0</v>
      </c>
      <c r="Q392" s="223">
        <v>0.0019</v>
      </c>
      <c r="R392" s="223">
        <f>Q392*H392</f>
        <v>0.0037715000000000001</v>
      </c>
      <c r="S392" s="223">
        <v>0</v>
      </c>
      <c r="T392" s="223">
        <f>S392*H392</f>
        <v>0</v>
      </c>
      <c r="U392" s="224" t="s">
        <v>19</v>
      </c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5" t="s">
        <v>266</v>
      </c>
      <c r="AT392" s="225" t="s">
        <v>198</v>
      </c>
      <c r="AU392" s="225" t="s">
        <v>81</v>
      </c>
      <c r="AY392" s="19" t="s">
        <v>196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9" t="s">
        <v>79</v>
      </c>
      <c r="BK392" s="226">
        <f>ROUND(I392*H392,2)</f>
        <v>0</v>
      </c>
      <c r="BL392" s="19" t="s">
        <v>266</v>
      </c>
      <c r="BM392" s="225" t="s">
        <v>2550</v>
      </c>
    </row>
    <row r="393" s="2" customFormat="1">
      <c r="A393" s="40"/>
      <c r="B393" s="41"/>
      <c r="C393" s="42"/>
      <c r="D393" s="227" t="s">
        <v>205</v>
      </c>
      <c r="E393" s="42"/>
      <c r="F393" s="228" t="s">
        <v>2551</v>
      </c>
      <c r="G393" s="42"/>
      <c r="H393" s="42"/>
      <c r="I393" s="229"/>
      <c r="J393" s="42"/>
      <c r="K393" s="42"/>
      <c r="L393" s="46"/>
      <c r="M393" s="230"/>
      <c r="N393" s="231"/>
      <c r="O393" s="86"/>
      <c r="P393" s="86"/>
      <c r="Q393" s="86"/>
      <c r="R393" s="86"/>
      <c r="S393" s="86"/>
      <c r="T393" s="86"/>
      <c r="U393" s="87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205</v>
      </c>
      <c r="AU393" s="19" t="s">
        <v>81</v>
      </c>
    </row>
    <row r="394" s="13" customFormat="1">
      <c r="A394" s="13"/>
      <c r="B394" s="232"/>
      <c r="C394" s="233"/>
      <c r="D394" s="234" t="s">
        <v>212</v>
      </c>
      <c r="E394" s="235" t="s">
        <v>19</v>
      </c>
      <c r="F394" s="236" t="s">
        <v>2552</v>
      </c>
      <c r="G394" s="233"/>
      <c r="H394" s="237">
        <v>1.9850000000000001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1"/>
      <c r="U394" s="242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212</v>
      </c>
      <c r="AU394" s="243" t="s">
        <v>81</v>
      </c>
      <c r="AV394" s="13" t="s">
        <v>81</v>
      </c>
      <c r="AW394" s="13" t="s">
        <v>33</v>
      </c>
      <c r="AX394" s="13" t="s">
        <v>79</v>
      </c>
      <c r="AY394" s="243" t="s">
        <v>196</v>
      </c>
    </row>
    <row r="395" s="2" customFormat="1" ht="24.15" customHeight="1">
      <c r="A395" s="40"/>
      <c r="B395" s="41"/>
      <c r="C395" s="214" t="s">
        <v>818</v>
      </c>
      <c r="D395" s="214" t="s">
        <v>198</v>
      </c>
      <c r="E395" s="215" t="s">
        <v>791</v>
      </c>
      <c r="F395" s="216" t="s">
        <v>792</v>
      </c>
      <c r="G395" s="217" t="s">
        <v>209</v>
      </c>
      <c r="H395" s="218">
        <v>1.78</v>
      </c>
      <c r="I395" s="219"/>
      <c r="J395" s="220">
        <f>ROUND(I395*H395,2)</f>
        <v>0</v>
      </c>
      <c r="K395" s="216" t="s">
        <v>19</v>
      </c>
      <c r="L395" s="46"/>
      <c r="M395" s="221" t="s">
        <v>19</v>
      </c>
      <c r="N395" s="222" t="s">
        <v>43</v>
      </c>
      <c r="O395" s="86"/>
      <c r="P395" s="223">
        <f>O395*H395</f>
        <v>0</v>
      </c>
      <c r="Q395" s="223">
        <v>0.0019400000000000001</v>
      </c>
      <c r="R395" s="223">
        <f>Q395*H395</f>
        <v>0.0034532</v>
      </c>
      <c r="S395" s="223">
        <v>0</v>
      </c>
      <c r="T395" s="223">
        <f>S395*H395</f>
        <v>0</v>
      </c>
      <c r="U395" s="224" t="s">
        <v>19</v>
      </c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5" t="s">
        <v>266</v>
      </c>
      <c r="AT395" s="225" t="s">
        <v>198</v>
      </c>
      <c r="AU395" s="225" t="s">
        <v>81</v>
      </c>
      <c r="AY395" s="19" t="s">
        <v>196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9" t="s">
        <v>79</v>
      </c>
      <c r="BK395" s="226">
        <f>ROUND(I395*H395,2)</f>
        <v>0</v>
      </c>
      <c r="BL395" s="19" t="s">
        <v>266</v>
      </c>
      <c r="BM395" s="225" t="s">
        <v>2553</v>
      </c>
    </row>
    <row r="396" s="13" customFormat="1">
      <c r="A396" s="13"/>
      <c r="B396" s="232"/>
      <c r="C396" s="233"/>
      <c r="D396" s="234" t="s">
        <v>212</v>
      </c>
      <c r="E396" s="235" t="s">
        <v>19</v>
      </c>
      <c r="F396" s="236" t="s">
        <v>2554</v>
      </c>
      <c r="G396" s="233"/>
      <c r="H396" s="237">
        <v>1.78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1"/>
      <c r="U396" s="242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212</v>
      </c>
      <c r="AU396" s="243" t="s">
        <v>81</v>
      </c>
      <c r="AV396" s="13" t="s">
        <v>81</v>
      </c>
      <c r="AW396" s="13" t="s">
        <v>33</v>
      </c>
      <c r="AX396" s="13" t="s">
        <v>79</v>
      </c>
      <c r="AY396" s="243" t="s">
        <v>196</v>
      </c>
    </row>
    <row r="397" s="2" customFormat="1" ht="24.15" customHeight="1">
      <c r="A397" s="40"/>
      <c r="B397" s="41"/>
      <c r="C397" s="214" t="s">
        <v>824</v>
      </c>
      <c r="D397" s="214" t="s">
        <v>198</v>
      </c>
      <c r="E397" s="215" t="s">
        <v>1967</v>
      </c>
      <c r="F397" s="216" t="s">
        <v>1968</v>
      </c>
      <c r="G397" s="217" t="s">
        <v>209</v>
      </c>
      <c r="H397" s="218">
        <v>0.89000000000000001</v>
      </c>
      <c r="I397" s="219"/>
      <c r="J397" s="220">
        <f>ROUND(I397*H397,2)</f>
        <v>0</v>
      </c>
      <c r="K397" s="216" t="s">
        <v>19</v>
      </c>
      <c r="L397" s="46"/>
      <c r="M397" s="221" t="s">
        <v>19</v>
      </c>
      <c r="N397" s="222" t="s">
        <v>43</v>
      </c>
      <c r="O397" s="86"/>
      <c r="P397" s="223">
        <f>O397*H397</f>
        <v>0</v>
      </c>
      <c r="Q397" s="223">
        <v>0.0016100000000000001</v>
      </c>
      <c r="R397" s="223">
        <f>Q397*H397</f>
        <v>0.0014329000000000002</v>
      </c>
      <c r="S397" s="223">
        <v>0</v>
      </c>
      <c r="T397" s="223">
        <f>S397*H397</f>
        <v>0</v>
      </c>
      <c r="U397" s="224" t="s">
        <v>19</v>
      </c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5" t="s">
        <v>266</v>
      </c>
      <c r="AT397" s="225" t="s">
        <v>198</v>
      </c>
      <c r="AU397" s="225" t="s">
        <v>81</v>
      </c>
      <c r="AY397" s="19" t="s">
        <v>196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9" t="s">
        <v>79</v>
      </c>
      <c r="BK397" s="226">
        <f>ROUND(I397*H397,2)</f>
        <v>0</v>
      </c>
      <c r="BL397" s="19" t="s">
        <v>266</v>
      </c>
      <c r="BM397" s="225" t="s">
        <v>2555</v>
      </c>
    </row>
    <row r="398" s="13" customFormat="1">
      <c r="A398" s="13"/>
      <c r="B398" s="232"/>
      <c r="C398" s="233"/>
      <c r="D398" s="234" t="s">
        <v>212</v>
      </c>
      <c r="E398" s="235" t="s">
        <v>19</v>
      </c>
      <c r="F398" s="236" t="s">
        <v>2556</v>
      </c>
      <c r="G398" s="233"/>
      <c r="H398" s="237">
        <v>0.89000000000000001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1"/>
      <c r="U398" s="242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212</v>
      </c>
      <c r="AU398" s="243" t="s">
        <v>81</v>
      </c>
      <c r="AV398" s="13" t="s">
        <v>81</v>
      </c>
      <c r="AW398" s="13" t="s">
        <v>33</v>
      </c>
      <c r="AX398" s="13" t="s">
        <v>79</v>
      </c>
      <c r="AY398" s="243" t="s">
        <v>196</v>
      </c>
    </row>
    <row r="399" s="2" customFormat="1" ht="49.05" customHeight="1">
      <c r="A399" s="40"/>
      <c r="B399" s="41"/>
      <c r="C399" s="214" t="s">
        <v>830</v>
      </c>
      <c r="D399" s="214" t="s">
        <v>198</v>
      </c>
      <c r="E399" s="215" t="s">
        <v>796</v>
      </c>
      <c r="F399" s="216" t="s">
        <v>797</v>
      </c>
      <c r="G399" s="217" t="s">
        <v>237</v>
      </c>
      <c r="H399" s="218">
        <v>0.040000000000000001</v>
      </c>
      <c r="I399" s="219"/>
      <c r="J399" s="220">
        <f>ROUND(I399*H399,2)</f>
        <v>0</v>
      </c>
      <c r="K399" s="216" t="s">
        <v>202</v>
      </c>
      <c r="L399" s="46"/>
      <c r="M399" s="221" t="s">
        <v>19</v>
      </c>
      <c r="N399" s="222" t="s">
        <v>43</v>
      </c>
      <c r="O399" s="86"/>
      <c r="P399" s="223">
        <f>O399*H399</f>
        <v>0</v>
      </c>
      <c r="Q399" s="223">
        <v>0</v>
      </c>
      <c r="R399" s="223">
        <f>Q399*H399</f>
        <v>0</v>
      </c>
      <c r="S399" s="223">
        <v>0</v>
      </c>
      <c r="T399" s="223">
        <f>S399*H399</f>
        <v>0</v>
      </c>
      <c r="U399" s="224" t="s">
        <v>19</v>
      </c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5" t="s">
        <v>266</v>
      </c>
      <c r="AT399" s="225" t="s">
        <v>198</v>
      </c>
      <c r="AU399" s="225" t="s">
        <v>81</v>
      </c>
      <c r="AY399" s="19" t="s">
        <v>196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9" t="s">
        <v>79</v>
      </c>
      <c r="BK399" s="226">
        <f>ROUND(I399*H399,2)</f>
        <v>0</v>
      </c>
      <c r="BL399" s="19" t="s">
        <v>266</v>
      </c>
      <c r="BM399" s="225" t="s">
        <v>2557</v>
      </c>
    </row>
    <row r="400" s="2" customFormat="1">
      <c r="A400" s="40"/>
      <c r="B400" s="41"/>
      <c r="C400" s="42"/>
      <c r="D400" s="227" t="s">
        <v>205</v>
      </c>
      <c r="E400" s="42"/>
      <c r="F400" s="228" t="s">
        <v>799</v>
      </c>
      <c r="G400" s="42"/>
      <c r="H400" s="42"/>
      <c r="I400" s="229"/>
      <c r="J400" s="42"/>
      <c r="K400" s="42"/>
      <c r="L400" s="46"/>
      <c r="M400" s="230"/>
      <c r="N400" s="231"/>
      <c r="O400" s="86"/>
      <c r="P400" s="86"/>
      <c r="Q400" s="86"/>
      <c r="R400" s="86"/>
      <c r="S400" s="86"/>
      <c r="T400" s="86"/>
      <c r="U400" s="87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205</v>
      </c>
      <c r="AU400" s="19" t="s">
        <v>81</v>
      </c>
    </row>
    <row r="401" s="12" customFormat="1" ht="22.8" customHeight="1">
      <c r="A401" s="12"/>
      <c r="B401" s="198"/>
      <c r="C401" s="199"/>
      <c r="D401" s="200" t="s">
        <v>71</v>
      </c>
      <c r="E401" s="212" t="s">
        <v>800</v>
      </c>
      <c r="F401" s="212" t="s">
        <v>801</v>
      </c>
      <c r="G401" s="199"/>
      <c r="H401" s="199"/>
      <c r="I401" s="202"/>
      <c r="J401" s="213">
        <f>BK401</f>
        <v>0</v>
      </c>
      <c r="K401" s="199"/>
      <c r="L401" s="204"/>
      <c r="M401" s="205"/>
      <c r="N401" s="206"/>
      <c r="O401" s="206"/>
      <c r="P401" s="207">
        <f>SUM(P402:P454)</f>
        <v>0</v>
      </c>
      <c r="Q401" s="206"/>
      <c r="R401" s="207">
        <f>SUM(R402:R454)</f>
        <v>1.0518990399999999</v>
      </c>
      <c r="S401" s="206"/>
      <c r="T401" s="207">
        <f>SUM(T402:T454)</f>
        <v>0</v>
      </c>
      <c r="U401" s="208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209" t="s">
        <v>81</v>
      </c>
      <c r="AT401" s="210" t="s">
        <v>71</v>
      </c>
      <c r="AU401" s="210" t="s">
        <v>79</v>
      </c>
      <c r="AY401" s="209" t="s">
        <v>196</v>
      </c>
      <c r="BK401" s="211">
        <f>SUM(BK402:BK454)</f>
        <v>0</v>
      </c>
    </row>
    <row r="402" s="2" customFormat="1" ht="16.5" customHeight="1">
      <c r="A402" s="40"/>
      <c r="B402" s="41"/>
      <c r="C402" s="214" t="s">
        <v>835</v>
      </c>
      <c r="D402" s="214" t="s">
        <v>198</v>
      </c>
      <c r="E402" s="215" t="s">
        <v>803</v>
      </c>
      <c r="F402" s="216" t="s">
        <v>804</v>
      </c>
      <c r="G402" s="217" t="s">
        <v>209</v>
      </c>
      <c r="H402" s="218">
        <v>110.265</v>
      </c>
      <c r="I402" s="219"/>
      <c r="J402" s="220">
        <f>ROUND(I402*H402,2)</f>
        <v>0</v>
      </c>
      <c r="K402" s="216" t="s">
        <v>202</v>
      </c>
      <c r="L402" s="46"/>
      <c r="M402" s="221" t="s">
        <v>19</v>
      </c>
      <c r="N402" s="222" t="s">
        <v>43</v>
      </c>
      <c r="O402" s="86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3">
        <f>S402*H402</f>
        <v>0</v>
      </c>
      <c r="U402" s="224" t="s">
        <v>19</v>
      </c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5" t="s">
        <v>266</v>
      </c>
      <c r="AT402" s="225" t="s">
        <v>198</v>
      </c>
      <c r="AU402" s="225" t="s">
        <v>81</v>
      </c>
      <c r="AY402" s="19" t="s">
        <v>196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9" t="s">
        <v>79</v>
      </c>
      <c r="BK402" s="226">
        <f>ROUND(I402*H402,2)</f>
        <v>0</v>
      </c>
      <c r="BL402" s="19" t="s">
        <v>266</v>
      </c>
      <c r="BM402" s="225" t="s">
        <v>2558</v>
      </c>
    </row>
    <row r="403" s="2" customFormat="1">
      <c r="A403" s="40"/>
      <c r="B403" s="41"/>
      <c r="C403" s="42"/>
      <c r="D403" s="227" t="s">
        <v>205</v>
      </c>
      <c r="E403" s="42"/>
      <c r="F403" s="228" t="s">
        <v>806</v>
      </c>
      <c r="G403" s="42"/>
      <c r="H403" s="42"/>
      <c r="I403" s="229"/>
      <c r="J403" s="42"/>
      <c r="K403" s="42"/>
      <c r="L403" s="46"/>
      <c r="M403" s="230"/>
      <c r="N403" s="231"/>
      <c r="O403" s="86"/>
      <c r="P403" s="86"/>
      <c r="Q403" s="86"/>
      <c r="R403" s="86"/>
      <c r="S403" s="86"/>
      <c r="T403" s="86"/>
      <c r="U403" s="87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205</v>
      </c>
      <c r="AU403" s="19" t="s">
        <v>81</v>
      </c>
    </row>
    <row r="404" s="13" customFormat="1">
      <c r="A404" s="13"/>
      <c r="B404" s="232"/>
      <c r="C404" s="233"/>
      <c r="D404" s="234" t="s">
        <v>212</v>
      </c>
      <c r="E404" s="235" t="s">
        <v>19</v>
      </c>
      <c r="F404" s="236" t="s">
        <v>2559</v>
      </c>
      <c r="G404" s="233"/>
      <c r="H404" s="237">
        <v>95.200000000000003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1"/>
      <c r="U404" s="242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212</v>
      </c>
      <c r="AU404" s="243" t="s">
        <v>81</v>
      </c>
      <c r="AV404" s="13" t="s">
        <v>81</v>
      </c>
      <c r="AW404" s="13" t="s">
        <v>33</v>
      </c>
      <c r="AX404" s="13" t="s">
        <v>72</v>
      </c>
      <c r="AY404" s="243" t="s">
        <v>196</v>
      </c>
    </row>
    <row r="405" s="13" customFormat="1">
      <c r="A405" s="13"/>
      <c r="B405" s="232"/>
      <c r="C405" s="233"/>
      <c r="D405" s="234" t="s">
        <v>212</v>
      </c>
      <c r="E405" s="235" t="s">
        <v>19</v>
      </c>
      <c r="F405" s="236" t="s">
        <v>2560</v>
      </c>
      <c r="G405" s="233"/>
      <c r="H405" s="237">
        <v>3.2400000000000002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1"/>
      <c r="U405" s="242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212</v>
      </c>
      <c r="AU405" s="243" t="s">
        <v>81</v>
      </c>
      <c r="AV405" s="13" t="s">
        <v>81</v>
      </c>
      <c r="AW405" s="13" t="s">
        <v>33</v>
      </c>
      <c r="AX405" s="13" t="s">
        <v>72</v>
      </c>
      <c r="AY405" s="243" t="s">
        <v>196</v>
      </c>
    </row>
    <row r="406" s="13" customFormat="1">
      <c r="A406" s="13"/>
      <c r="B406" s="232"/>
      <c r="C406" s="233"/>
      <c r="D406" s="234" t="s">
        <v>212</v>
      </c>
      <c r="E406" s="235" t="s">
        <v>19</v>
      </c>
      <c r="F406" s="236" t="s">
        <v>2561</v>
      </c>
      <c r="G406" s="233"/>
      <c r="H406" s="237">
        <v>1.9299999999999999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1"/>
      <c r="U406" s="242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212</v>
      </c>
      <c r="AU406" s="243" t="s">
        <v>81</v>
      </c>
      <c r="AV406" s="13" t="s">
        <v>81</v>
      </c>
      <c r="AW406" s="13" t="s">
        <v>33</v>
      </c>
      <c r="AX406" s="13" t="s">
        <v>72</v>
      </c>
      <c r="AY406" s="243" t="s">
        <v>196</v>
      </c>
    </row>
    <row r="407" s="13" customFormat="1">
      <c r="A407" s="13"/>
      <c r="B407" s="232"/>
      <c r="C407" s="233"/>
      <c r="D407" s="234" t="s">
        <v>212</v>
      </c>
      <c r="E407" s="235" t="s">
        <v>19</v>
      </c>
      <c r="F407" s="236" t="s">
        <v>2562</v>
      </c>
      <c r="G407" s="233"/>
      <c r="H407" s="237">
        <v>7.7249999999999996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1"/>
      <c r="U407" s="242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212</v>
      </c>
      <c r="AU407" s="243" t="s">
        <v>81</v>
      </c>
      <c r="AV407" s="13" t="s">
        <v>81</v>
      </c>
      <c r="AW407" s="13" t="s">
        <v>33</v>
      </c>
      <c r="AX407" s="13" t="s">
        <v>72</v>
      </c>
      <c r="AY407" s="243" t="s">
        <v>196</v>
      </c>
    </row>
    <row r="408" s="13" customFormat="1">
      <c r="A408" s="13"/>
      <c r="B408" s="232"/>
      <c r="C408" s="233"/>
      <c r="D408" s="234" t="s">
        <v>212</v>
      </c>
      <c r="E408" s="235" t="s">
        <v>19</v>
      </c>
      <c r="F408" s="236" t="s">
        <v>2563</v>
      </c>
      <c r="G408" s="233"/>
      <c r="H408" s="237">
        <v>2.1699999999999999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1"/>
      <c r="U408" s="242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212</v>
      </c>
      <c r="AU408" s="243" t="s">
        <v>81</v>
      </c>
      <c r="AV408" s="13" t="s">
        <v>81</v>
      </c>
      <c r="AW408" s="13" t="s">
        <v>33</v>
      </c>
      <c r="AX408" s="13" t="s">
        <v>72</v>
      </c>
      <c r="AY408" s="243" t="s">
        <v>196</v>
      </c>
    </row>
    <row r="409" s="14" customFormat="1">
      <c r="A409" s="14"/>
      <c r="B409" s="254"/>
      <c r="C409" s="255"/>
      <c r="D409" s="234" t="s">
        <v>212</v>
      </c>
      <c r="E409" s="256" t="s">
        <v>19</v>
      </c>
      <c r="F409" s="257" t="s">
        <v>233</v>
      </c>
      <c r="G409" s="255"/>
      <c r="H409" s="258">
        <v>110.265</v>
      </c>
      <c r="I409" s="259"/>
      <c r="J409" s="255"/>
      <c r="K409" s="255"/>
      <c r="L409" s="260"/>
      <c r="M409" s="261"/>
      <c r="N409" s="262"/>
      <c r="O409" s="262"/>
      <c r="P409" s="262"/>
      <c r="Q409" s="262"/>
      <c r="R409" s="262"/>
      <c r="S409" s="262"/>
      <c r="T409" s="262"/>
      <c r="U409" s="263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64" t="s">
        <v>212</v>
      </c>
      <c r="AU409" s="264" t="s">
        <v>81</v>
      </c>
      <c r="AV409" s="14" t="s">
        <v>203</v>
      </c>
      <c r="AW409" s="14" t="s">
        <v>33</v>
      </c>
      <c r="AX409" s="14" t="s">
        <v>79</v>
      </c>
      <c r="AY409" s="264" t="s">
        <v>196</v>
      </c>
    </row>
    <row r="410" s="2" customFormat="1" ht="24.15" customHeight="1">
      <c r="A410" s="40"/>
      <c r="B410" s="41"/>
      <c r="C410" s="244" t="s">
        <v>840</v>
      </c>
      <c r="D410" s="244" t="s">
        <v>214</v>
      </c>
      <c r="E410" s="245" t="s">
        <v>736</v>
      </c>
      <c r="F410" s="246" t="s">
        <v>737</v>
      </c>
      <c r="G410" s="247" t="s">
        <v>201</v>
      </c>
      <c r="H410" s="248">
        <v>0.47799999999999998</v>
      </c>
      <c r="I410" s="249"/>
      <c r="J410" s="250">
        <f>ROUND(I410*H410,2)</f>
        <v>0</v>
      </c>
      <c r="K410" s="246" t="s">
        <v>202</v>
      </c>
      <c r="L410" s="251"/>
      <c r="M410" s="252" t="s">
        <v>19</v>
      </c>
      <c r="N410" s="253" t="s">
        <v>43</v>
      </c>
      <c r="O410" s="86"/>
      <c r="P410" s="223">
        <f>O410*H410</f>
        <v>0</v>
      </c>
      <c r="Q410" s="223">
        <v>0.44</v>
      </c>
      <c r="R410" s="223">
        <f>Q410*H410</f>
        <v>0.21031999999999998</v>
      </c>
      <c r="S410" s="223">
        <v>0</v>
      </c>
      <c r="T410" s="223">
        <f>S410*H410</f>
        <v>0</v>
      </c>
      <c r="U410" s="224" t="s">
        <v>19</v>
      </c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5" t="s">
        <v>278</v>
      </c>
      <c r="AT410" s="225" t="s">
        <v>214</v>
      </c>
      <c r="AU410" s="225" t="s">
        <v>81</v>
      </c>
      <c r="AY410" s="19" t="s">
        <v>196</v>
      </c>
      <c r="BE410" s="226">
        <f>IF(N410="základní",J410,0)</f>
        <v>0</v>
      </c>
      <c r="BF410" s="226">
        <f>IF(N410="snížená",J410,0)</f>
        <v>0</v>
      </c>
      <c r="BG410" s="226">
        <f>IF(N410="zákl. přenesená",J410,0)</f>
        <v>0</v>
      </c>
      <c r="BH410" s="226">
        <f>IF(N410="sníž. přenesená",J410,0)</f>
        <v>0</v>
      </c>
      <c r="BI410" s="226">
        <f>IF(N410="nulová",J410,0)</f>
        <v>0</v>
      </c>
      <c r="BJ410" s="19" t="s">
        <v>79</v>
      </c>
      <c r="BK410" s="226">
        <f>ROUND(I410*H410,2)</f>
        <v>0</v>
      </c>
      <c r="BL410" s="19" t="s">
        <v>266</v>
      </c>
      <c r="BM410" s="225" t="s">
        <v>2564</v>
      </c>
    </row>
    <row r="411" s="13" customFormat="1">
      <c r="A411" s="13"/>
      <c r="B411" s="232"/>
      <c r="C411" s="233"/>
      <c r="D411" s="234" t="s">
        <v>212</v>
      </c>
      <c r="E411" s="235" t="s">
        <v>19</v>
      </c>
      <c r="F411" s="236" t="s">
        <v>2565</v>
      </c>
      <c r="G411" s="233"/>
      <c r="H411" s="237">
        <v>0.34300000000000003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1"/>
      <c r="U411" s="242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212</v>
      </c>
      <c r="AU411" s="243" t="s">
        <v>81</v>
      </c>
      <c r="AV411" s="13" t="s">
        <v>81</v>
      </c>
      <c r="AW411" s="13" t="s">
        <v>33</v>
      </c>
      <c r="AX411" s="13" t="s">
        <v>72</v>
      </c>
      <c r="AY411" s="243" t="s">
        <v>196</v>
      </c>
    </row>
    <row r="412" s="13" customFormat="1">
      <c r="A412" s="13"/>
      <c r="B412" s="232"/>
      <c r="C412" s="233"/>
      <c r="D412" s="234" t="s">
        <v>212</v>
      </c>
      <c r="E412" s="235" t="s">
        <v>19</v>
      </c>
      <c r="F412" s="236" t="s">
        <v>2566</v>
      </c>
      <c r="G412" s="233"/>
      <c r="H412" s="237">
        <v>0.012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1"/>
      <c r="U412" s="242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212</v>
      </c>
      <c r="AU412" s="243" t="s">
        <v>81</v>
      </c>
      <c r="AV412" s="13" t="s">
        <v>81</v>
      </c>
      <c r="AW412" s="13" t="s">
        <v>33</v>
      </c>
      <c r="AX412" s="13" t="s">
        <v>72</v>
      </c>
      <c r="AY412" s="243" t="s">
        <v>196</v>
      </c>
    </row>
    <row r="413" s="13" customFormat="1">
      <c r="A413" s="13"/>
      <c r="B413" s="232"/>
      <c r="C413" s="233"/>
      <c r="D413" s="234" t="s">
        <v>212</v>
      </c>
      <c r="E413" s="235" t="s">
        <v>19</v>
      </c>
      <c r="F413" s="236" t="s">
        <v>2567</v>
      </c>
      <c r="G413" s="233"/>
      <c r="H413" s="237">
        <v>0.0070000000000000001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1"/>
      <c r="U413" s="242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212</v>
      </c>
      <c r="AU413" s="243" t="s">
        <v>81</v>
      </c>
      <c r="AV413" s="13" t="s">
        <v>81</v>
      </c>
      <c r="AW413" s="13" t="s">
        <v>33</v>
      </c>
      <c r="AX413" s="13" t="s">
        <v>72</v>
      </c>
      <c r="AY413" s="243" t="s">
        <v>196</v>
      </c>
    </row>
    <row r="414" s="13" customFormat="1">
      <c r="A414" s="13"/>
      <c r="B414" s="232"/>
      <c r="C414" s="233"/>
      <c r="D414" s="234" t="s">
        <v>212</v>
      </c>
      <c r="E414" s="235" t="s">
        <v>19</v>
      </c>
      <c r="F414" s="236" t="s">
        <v>2568</v>
      </c>
      <c r="G414" s="233"/>
      <c r="H414" s="237">
        <v>0.028000000000000001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1"/>
      <c r="U414" s="242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212</v>
      </c>
      <c r="AU414" s="243" t="s">
        <v>81</v>
      </c>
      <c r="AV414" s="13" t="s">
        <v>81</v>
      </c>
      <c r="AW414" s="13" t="s">
        <v>33</v>
      </c>
      <c r="AX414" s="13" t="s">
        <v>72</v>
      </c>
      <c r="AY414" s="243" t="s">
        <v>196</v>
      </c>
    </row>
    <row r="415" s="13" customFormat="1">
      <c r="A415" s="13"/>
      <c r="B415" s="232"/>
      <c r="C415" s="233"/>
      <c r="D415" s="234" t="s">
        <v>212</v>
      </c>
      <c r="E415" s="235" t="s">
        <v>19</v>
      </c>
      <c r="F415" s="236" t="s">
        <v>2569</v>
      </c>
      <c r="G415" s="233"/>
      <c r="H415" s="237">
        <v>0.0080000000000000002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1"/>
      <c r="U415" s="242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212</v>
      </c>
      <c r="AU415" s="243" t="s">
        <v>81</v>
      </c>
      <c r="AV415" s="13" t="s">
        <v>81</v>
      </c>
      <c r="AW415" s="13" t="s">
        <v>33</v>
      </c>
      <c r="AX415" s="13" t="s">
        <v>72</v>
      </c>
      <c r="AY415" s="243" t="s">
        <v>196</v>
      </c>
    </row>
    <row r="416" s="14" customFormat="1">
      <c r="A416" s="14"/>
      <c r="B416" s="254"/>
      <c r="C416" s="255"/>
      <c r="D416" s="234" t="s">
        <v>212</v>
      </c>
      <c r="E416" s="256" t="s">
        <v>19</v>
      </c>
      <c r="F416" s="257" t="s">
        <v>233</v>
      </c>
      <c r="G416" s="255"/>
      <c r="H416" s="258">
        <v>0.39800000000000008</v>
      </c>
      <c r="I416" s="259"/>
      <c r="J416" s="255"/>
      <c r="K416" s="255"/>
      <c r="L416" s="260"/>
      <c r="M416" s="261"/>
      <c r="N416" s="262"/>
      <c r="O416" s="262"/>
      <c r="P416" s="262"/>
      <c r="Q416" s="262"/>
      <c r="R416" s="262"/>
      <c r="S416" s="262"/>
      <c r="T416" s="262"/>
      <c r="U416" s="263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4" t="s">
        <v>212</v>
      </c>
      <c r="AU416" s="264" t="s">
        <v>81</v>
      </c>
      <c r="AV416" s="14" t="s">
        <v>203</v>
      </c>
      <c r="AW416" s="14" t="s">
        <v>33</v>
      </c>
      <c r="AX416" s="14" t="s">
        <v>79</v>
      </c>
      <c r="AY416" s="264" t="s">
        <v>196</v>
      </c>
    </row>
    <row r="417" s="13" customFormat="1">
      <c r="A417" s="13"/>
      <c r="B417" s="232"/>
      <c r="C417" s="233"/>
      <c r="D417" s="234" t="s">
        <v>212</v>
      </c>
      <c r="E417" s="233"/>
      <c r="F417" s="236" t="s">
        <v>2570</v>
      </c>
      <c r="G417" s="233"/>
      <c r="H417" s="237">
        <v>0.47799999999999998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1"/>
      <c r="U417" s="242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212</v>
      </c>
      <c r="AU417" s="243" t="s">
        <v>81</v>
      </c>
      <c r="AV417" s="13" t="s">
        <v>81</v>
      </c>
      <c r="AW417" s="13" t="s">
        <v>4</v>
      </c>
      <c r="AX417" s="13" t="s">
        <v>79</v>
      </c>
      <c r="AY417" s="243" t="s">
        <v>196</v>
      </c>
    </row>
    <row r="418" s="2" customFormat="1" ht="37.8" customHeight="1">
      <c r="A418" s="40"/>
      <c r="B418" s="41"/>
      <c r="C418" s="214" t="s">
        <v>849</v>
      </c>
      <c r="D418" s="214" t="s">
        <v>198</v>
      </c>
      <c r="E418" s="215" t="s">
        <v>819</v>
      </c>
      <c r="F418" s="216" t="s">
        <v>820</v>
      </c>
      <c r="G418" s="217" t="s">
        <v>244</v>
      </c>
      <c r="H418" s="218">
        <v>54.871000000000002</v>
      </c>
      <c r="I418" s="219"/>
      <c r="J418" s="220">
        <f>ROUND(I418*H418,2)</f>
        <v>0</v>
      </c>
      <c r="K418" s="216" t="s">
        <v>202</v>
      </c>
      <c r="L418" s="46"/>
      <c r="M418" s="221" t="s">
        <v>19</v>
      </c>
      <c r="N418" s="222" t="s">
        <v>43</v>
      </c>
      <c r="O418" s="86"/>
      <c r="P418" s="223">
        <f>O418*H418</f>
        <v>0</v>
      </c>
      <c r="Q418" s="223">
        <v>8.0000000000000007E-05</v>
      </c>
      <c r="R418" s="223">
        <f>Q418*H418</f>
        <v>0.0043896800000000008</v>
      </c>
      <c r="S418" s="223">
        <v>0</v>
      </c>
      <c r="T418" s="223">
        <f>S418*H418</f>
        <v>0</v>
      </c>
      <c r="U418" s="224" t="s">
        <v>19</v>
      </c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5" t="s">
        <v>266</v>
      </c>
      <c r="AT418" s="225" t="s">
        <v>198</v>
      </c>
      <c r="AU418" s="225" t="s">
        <v>81</v>
      </c>
      <c r="AY418" s="19" t="s">
        <v>196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9" t="s">
        <v>79</v>
      </c>
      <c r="BK418" s="226">
        <f>ROUND(I418*H418,2)</f>
        <v>0</v>
      </c>
      <c r="BL418" s="19" t="s">
        <v>266</v>
      </c>
      <c r="BM418" s="225" t="s">
        <v>2571</v>
      </c>
    </row>
    <row r="419" s="2" customFormat="1">
      <c r="A419" s="40"/>
      <c r="B419" s="41"/>
      <c r="C419" s="42"/>
      <c r="D419" s="227" t="s">
        <v>205</v>
      </c>
      <c r="E419" s="42"/>
      <c r="F419" s="228" t="s">
        <v>822</v>
      </c>
      <c r="G419" s="42"/>
      <c r="H419" s="42"/>
      <c r="I419" s="229"/>
      <c r="J419" s="42"/>
      <c r="K419" s="42"/>
      <c r="L419" s="46"/>
      <c r="M419" s="230"/>
      <c r="N419" s="231"/>
      <c r="O419" s="86"/>
      <c r="P419" s="86"/>
      <c r="Q419" s="86"/>
      <c r="R419" s="86"/>
      <c r="S419" s="86"/>
      <c r="T419" s="86"/>
      <c r="U419" s="87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205</v>
      </c>
      <c r="AU419" s="19" t="s">
        <v>81</v>
      </c>
    </row>
    <row r="420" s="13" customFormat="1">
      <c r="A420" s="13"/>
      <c r="B420" s="232"/>
      <c r="C420" s="233"/>
      <c r="D420" s="234" t="s">
        <v>212</v>
      </c>
      <c r="E420" s="235" t="s">
        <v>19</v>
      </c>
      <c r="F420" s="236" t="s">
        <v>2572</v>
      </c>
      <c r="G420" s="233"/>
      <c r="H420" s="237">
        <v>60.494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1"/>
      <c r="U420" s="242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212</v>
      </c>
      <c r="AU420" s="243" t="s">
        <v>81</v>
      </c>
      <c r="AV420" s="13" t="s">
        <v>81</v>
      </c>
      <c r="AW420" s="13" t="s">
        <v>33</v>
      </c>
      <c r="AX420" s="13" t="s">
        <v>72</v>
      </c>
      <c r="AY420" s="243" t="s">
        <v>196</v>
      </c>
    </row>
    <row r="421" s="13" customFormat="1">
      <c r="A421" s="13"/>
      <c r="B421" s="232"/>
      <c r="C421" s="233"/>
      <c r="D421" s="234" t="s">
        <v>212</v>
      </c>
      <c r="E421" s="235" t="s">
        <v>19</v>
      </c>
      <c r="F421" s="236" t="s">
        <v>2470</v>
      </c>
      <c r="G421" s="233"/>
      <c r="H421" s="237">
        <v>-3.3730000000000002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1"/>
      <c r="U421" s="242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212</v>
      </c>
      <c r="AU421" s="243" t="s">
        <v>81</v>
      </c>
      <c r="AV421" s="13" t="s">
        <v>81</v>
      </c>
      <c r="AW421" s="13" t="s">
        <v>33</v>
      </c>
      <c r="AX421" s="13" t="s">
        <v>72</v>
      </c>
      <c r="AY421" s="243" t="s">
        <v>196</v>
      </c>
    </row>
    <row r="422" s="13" customFormat="1">
      <c r="A422" s="13"/>
      <c r="B422" s="232"/>
      <c r="C422" s="233"/>
      <c r="D422" s="234" t="s">
        <v>212</v>
      </c>
      <c r="E422" s="235" t="s">
        <v>19</v>
      </c>
      <c r="F422" s="236" t="s">
        <v>2471</v>
      </c>
      <c r="G422" s="233"/>
      <c r="H422" s="237">
        <v>-2.25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1"/>
      <c r="U422" s="242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212</v>
      </c>
      <c r="AU422" s="243" t="s">
        <v>81</v>
      </c>
      <c r="AV422" s="13" t="s">
        <v>81</v>
      </c>
      <c r="AW422" s="13" t="s">
        <v>33</v>
      </c>
      <c r="AX422" s="13" t="s">
        <v>72</v>
      </c>
      <c r="AY422" s="243" t="s">
        <v>196</v>
      </c>
    </row>
    <row r="423" s="14" customFormat="1">
      <c r="A423" s="14"/>
      <c r="B423" s="254"/>
      <c r="C423" s="255"/>
      <c r="D423" s="234" t="s">
        <v>212</v>
      </c>
      <c r="E423" s="256" t="s">
        <v>19</v>
      </c>
      <c r="F423" s="257" t="s">
        <v>233</v>
      </c>
      <c r="G423" s="255"/>
      <c r="H423" s="258">
        <v>54.871000000000002</v>
      </c>
      <c r="I423" s="259"/>
      <c r="J423" s="255"/>
      <c r="K423" s="255"/>
      <c r="L423" s="260"/>
      <c r="M423" s="261"/>
      <c r="N423" s="262"/>
      <c r="O423" s="262"/>
      <c r="P423" s="262"/>
      <c r="Q423" s="262"/>
      <c r="R423" s="262"/>
      <c r="S423" s="262"/>
      <c r="T423" s="262"/>
      <c r="U423" s="263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4" t="s">
        <v>212</v>
      </c>
      <c r="AU423" s="264" t="s">
        <v>81</v>
      </c>
      <c r="AV423" s="14" t="s">
        <v>203</v>
      </c>
      <c r="AW423" s="14" t="s">
        <v>33</v>
      </c>
      <c r="AX423" s="14" t="s">
        <v>79</v>
      </c>
      <c r="AY423" s="264" t="s">
        <v>196</v>
      </c>
    </row>
    <row r="424" s="2" customFormat="1" ht="21.75" customHeight="1">
      <c r="A424" s="40"/>
      <c r="B424" s="41"/>
      <c r="C424" s="244" t="s">
        <v>854</v>
      </c>
      <c r="D424" s="244" t="s">
        <v>214</v>
      </c>
      <c r="E424" s="245" t="s">
        <v>825</v>
      </c>
      <c r="F424" s="246" t="s">
        <v>826</v>
      </c>
      <c r="G424" s="247" t="s">
        <v>201</v>
      </c>
      <c r="H424" s="248">
        <v>1.3160000000000001</v>
      </c>
      <c r="I424" s="249"/>
      <c r="J424" s="250">
        <f>ROUND(I424*H424,2)</f>
        <v>0</v>
      </c>
      <c r="K424" s="246" t="s">
        <v>202</v>
      </c>
      <c r="L424" s="251"/>
      <c r="M424" s="252" t="s">
        <v>19</v>
      </c>
      <c r="N424" s="253" t="s">
        <v>43</v>
      </c>
      <c r="O424" s="86"/>
      <c r="P424" s="223">
        <f>O424*H424</f>
        <v>0</v>
      </c>
      <c r="Q424" s="223">
        <v>0.55000000000000004</v>
      </c>
      <c r="R424" s="223">
        <f>Q424*H424</f>
        <v>0.72380000000000011</v>
      </c>
      <c r="S424" s="223">
        <v>0</v>
      </c>
      <c r="T424" s="223">
        <f>S424*H424</f>
        <v>0</v>
      </c>
      <c r="U424" s="224" t="s">
        <v>19</v>
      </c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5" t="s">
        <v>278</v>
      </c>
      <c r="AT424" s="225" t="s">
        <v>214</v>
      </c>
      <c r="AU424" s="225" t="s">
        <v>81</v>
      </c>
      <c r="AY424" s="19" t="s">
        <v>196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9" t="s">
        <v>79</v>
      </c>
      <c r="BK424" s="226">
        <f>ROUND(I424*H424,2)</f>
        <v>0</v>
      </c>
      <c r="BL424" s="19" t="s">
        <v>266</v>
      </c>
      <c r="BM424" s="225" t="s">
        <v>2573</v>
      </c>
    </row>
    <row r="425" s="13" customFormat="1">
      <c r="A425" s="13"/>
      <c r="B425" s="232"/>
      <c r="C425" s="233"/>
      <c r="D425" s="234" t="s">
        <v>212</v>
      </c>
      <c r="E425" s="235" t="s">
        <v>19</v>
      </c>
      <c r="F425" s="236" t="s">
        <v>2574</v>
      </c>
      <c r="G425" s="233"/>
      <c r="H425" s="237">
        <v>1.097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1"/>
      <c r="U425" s="242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212</v>
      </c>
      <c r="AU425" s="243" t="s">
        <v>81</v>
      </c>
      <c r="AV425" s="13" t="s">
        <v>81</v>
      </c>
      <c r="AW425" s="13" t="s">
        <v>33</v>
      </c>
      <c r="AX425" s="13" t="s">
        <v>79</v>
      </c>
      <c r="AY425" s="243" t="s">
        <v>196</v>
      </c>
    </row>
    <row r="426" s="13" customFormat="1">
      <c r="A426" s="13"/>
      <c r="B426" s="232"/>
      <c r="C426" s="233"/>
      <c r="D426" s="234" t="s">
        <v>212</v>
      </c>
      <c r="E426" s="233"/>
      <c r="F426" s="236" t="s">
        <v>2575</v>
      </c>
      <c r="G426" s="233"/>
      <c r="H426" s="237">
        <v>1.3160000000000001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1"/>
      <c r="U426" s="242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212</v>
      </c>
      <c r="AU426" s="243" t="s">
        <v>81</v>
      </c>
      <c r="AV426" s="13" t="s">
        <v>81</v>
      </c>
      <c r="AW426" s="13" t="s">
        <v>4</v>
      </c>
      <c r="AX426" s="13" t="s">
        <v>79</v>
      </c>
      <c r="AY426" s="243" t="s">
        <v>196</v>
      </c>
    </row>
    <row r="427" s="2" customFormat="1" ht="16.5" customHeight="1">
      <c r="A427" s="40"/>
      <c r="B427" s="41"/>
      <c r="C427" s="214" t="s">
        <v>858</v>
      </c>
      <c r="D427" s="214" t="s">
        <v>198</v>
      </c>
      <c r="E427" s="215" t="s">
        <v>855</v>
      </c>
      <c r="F427" s="216" t="s">
        <v>856</v>
      </c>
      <c r="G427" s="217" t="s">
        <v>244</v>
      </c>
      <c r="H427" s="218">
        <v>54.871000000000002</v>
      </c>
      <c r="I427" s="219"/>
      <c r="J427" s="220">
        <f>ROUND(I427*H427,2)</f>
        <v>0</v>
      </c>
      <c r="K427" s="216" t="s">
        <v>19</v>
      </c>
      <c r="L427" s="46"/>
      <c r="M427" s="221" t="s">
        <v>19</v>
      </c>
      <c r="N427" s="222" t="s">
        <v>43</v>
      </c>
      <c r="O427" s="86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3">
        <f>S427*H427</f>
        <v>0</v>
      </c>
      <c r="U427" s="224" t="s">
        <v>19</v>
      </c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5" t="s">
        <v>266</v>
      </c>
      <c r="AT427" s="225" t="s">
        <v>198</v>
      </c>
      <c r="AU427" s="225" t="s">
        <v>81</v>
      </c>
      <c r="AY427" s="19" t="s">
        <v>196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9" t="s">
        <v>79</v>
      </c>
      <c r="BK427" s="226">
        <f>ROUND(I427*H427,2)</f>
        <v>0</v>
      </c>
      <c r="BL427" s="19" t="s">
        <v>266</v>
      </c>
      <c r="BM427" s="225" t="s">
        <v>2576</v>
      </c>
    </row>
    <row r="428" s="2" customFormat="1" ht="16.5" customHeight="1">
      <c r="A428" s="40"/>
      <c r="B428" s="41"/>
      <c r="C428" s="244" t="s">
        <v>863</v>
      </c>
      <c r="D428" s="244" t="s">
        <v>214</v>
      </c>
      <c r="E428" s="245" t="s">
        <v>859</v>
      </c>
      <c r="F428" s="246" t="s">
        <v>860</v>
      </c>
      <c r="G428" s="247" t="s">
        <v>244</v>
      </c>
      <c r="H428" s="248">
        <v>60.962000000000003</v>
      </c>
      <c r="I428" s="249"/>
      <c r="J428" s="250">
        <f>ROUND(I428*H428,2)</f>
        <v>0</v>
      </c>
      <c r="K428" s="246" t="s">
        <v>19</v>
      </c>
      <c r="L428" s="251"/>
      <c r="M428" s="252" t="s">
        <v>19</v>
      </c>
      <c r="N428" s="253" t="s">
        <v>43</v>
      </c>
      <c r="O428" s="86"/>
      <c r="P428" s="223">
        <f>O428*H428</f>
        <v>0</v>
      </c>
      <c r="Q428" s="223">
        <v>2.0000000000000002E-05</v>
      </c>
      <c r="R428" s="223">
        <f>Q428*H428</f>
        <v>0.0012192400000000001</v>
      </c>
      <c r="S428" s="223">
        <v>0</v>
      </c>
      <c r="T428" s="223">
        <f>S428*H428</f>
        <v>0</v>
      </c>
      <c r="U428" s="224" t="s">
        <v>19</v>
      </c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278</v>
      </c>
      <c r="AT428" s="225" t="s">
        <v>214</v>
      </c>
      <c r="AU428" s="225" t="s">
        <v>81</v>
      </c>
      <c r="AY428" s="19" t="s">
        <v>196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79</v>
      </c>
      <c r="BK428" s="226">
        <f>ROUND(I428*H428,2)</f>
        <v>0</v>
      </c>
      <c r="BL428" s="19" t="s">
        <v>266</v>
      </c>
      <c r="BM428" s="225" t="s">
        <v>2577</v>
      </c>
    </row>
    <row r="429" s="13" customFormat="1">
      <c r="A429" s="13"/>
      <c r="B429" s="232"/>
      <c r="C429" s="233"/>
      <c r="D429" s="234" t="s">
        <v>212</v>
      </c>
      <c r="E429" s="233"/>
      <c r="F429" s="236" t="s">
        <v>2578</v>
      </c>
      <c r="G429" s="233"/>
      <c r="H429" s="237">
        <v>60.962000000000003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1"/>
      <c r="U429" s="242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212</v>
      </c>
      <c r="AU429" s="243" t="s">
        <v>81</v>
      </c>
      <c r="AV429" s="13" t="s">
        <v>81</v>
      </c>
      <c r="AW429" s="13" t="s">
        <v>4</v>
      </c>
      <c r="AX429" s="13" t="s">
        <v>79</v>
      </c>
      <c r="AY429" s="243" t="s">
        <v>196</v>
      </c>
    </row>
    <row r="430" s="2" customFormat="1" ht="24.15" customHeight="1">
      <c r="A430" s="40"/>
      <c r="B430" s="41"/>
      <c r="C430" s="214" t="s">
        <v>870</v>
      </c>
      <c r="D430" s="214" t="s">
        <v>198</v>
      </c>
      <c r="E430" s="215" t="s">
        <v>831</v>
      </c>
      <c r="F430" s="216" t="s">
        <v>832</v>
      </c>
      <c r="G430" s="217" t="s">
        <v>244</v>
      </c>
      <c r="H430" s="218">
        <v>52.866</v>
      </c>
      <c r="I430" s="219"/>
      <c r="J430" s="220">
        <f>ROUND(I430*H430,2)</f>
        <v>0</v>
      </c>
      <c r="K430" s="216" t="s">
        <v>202</v>
      </c>
      <c r="L430" s="46"/>
      <c r="M430" s="221" t="s">
        <v>19</v>
      </c>
      <c r="N430" s="222" t="s">
        <v>43</v>
      </c>
      <c r="O430" s="86"/>
      <c r="P430" s="223">
        <f>O430*H430</f>
        <v>0</v>
      </c>
      <c r="Q430" s="223">
        <v>0</v>
      </c>
      <c r="R430" s="223">
        <f>Q430*H430</f>
        <v>0</v>
      </c>
      <c r="S430" s="223">
        <v>0</v>
      </c>
      <c r="T430" s="223">
        <f>S430*H430</f>
        <v>0</v>
      </c>
      <c r="U430" s="224" t="s">
        <v>19</v>
      </c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266</v>
      </c>
      <c r="AT430" s="225" t="s">
        <v>198</v>
      </c>
      <c r="AU430" s="225" t="s">
        <v>81</v>
      </c>
      <c r="AY430" s="19" t="s">
        <v>196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79</v>
      </c>
      <c r="BK430" s="226">
        <f>ROUND(I430*H430,2)</f>
        <v>0</v>
      </c>
      <c r="BL430" s="19" t="s">
        <v>266</v>
      </c>
      <c r="BM430" s="225" t="s">
        <v>2579</v>
      </c>
    </row>
    <row r="431" s="2" customFormat="1">
      <c r="A431" s="40"/>
      <c r="B431" s="41"/>
      <c r="C431" s="42"/>
      <c r="D431" s="227" t="s">
        <v>205</v>
      </c>
      <c r="E431" s="42"/>
      <c r="F431" s="228" t="s">
        <v>834</v>
      </c>
      <c r="G431" s="42"/>
      <c r="H431" s="42"/>
      <c r="I431" s="229"/>
      <c r="J431" s="42"/>
      <c r="K431" s="42"/>
      <c r="L431" s="46"/>
      <c r="M431" s="230"/>
      <c r="N431" s="231"/>
      <c r="O431" s="86"/>
      <c r="P431" s="86"/>
      <c r="Q431" s="86"/>
      <c r="R431" s="86"/>
      <c r="S431" s="86"/>
      <c r="T431" s="86"/>
      <c r="U431" s="87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205</v>
      </c>
      <c r="AU431" s="19" t="s">
        <v>81</v>
      </c>
    </row>
    <row r="432" s="13" customFormat="1">
      <c r="A432" s="13"/>
      <c r="B432" s="232"/>
      <c r="C432" s="233"/>
      <c r="D432" s="234" t="s">
        <v>212</v>
      </c>
      <c r="E432" s="235" t="s">
        <v>19</v>
      </c>
      <c r="F432" s="236" t="s">
        <v>2483</v>
      </c>
      <c r="G432" s="233"/>
      <c r="H432" s="237">
        <v>58.488999999999997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1"/>
      <c r="U432" s="242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212</v>
      </c>
      <c r="AU432" s="243" t="s">
        <v>81</v>
      </c>
      <c r="AV432" s="13" t="s">
        <v>81</v>
      </c>
      <c r="AW432" s="13" t="s">
        <v>33</v>
      </c>
      <c r="AX432" s="13" t="s">
        <v>72</v>
      </c>
      <c r="AY432" s="243" t="s">
        <v>196</v>
      </c>
    </row>
    <row r="433" s="13" customFormat="1">
      <c r="A433" s="13"/>
      <c r="B433" s="232"/>
      <c r="C433" s="233"/>
      <c r="D433" s="234" t="s">
        <v>212</v>
      </c>
      <c r="E433" s="235" t="s">
        <v>19</v>
      </c>
      <c r="F433" s="236" t="s">
        <v>2470</v>
      </c>
      <c r="G433" s="233"/>
      <c r="H433" s="237">
        <v>-3.3730000000000002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1"/>
      <c r="U433" s="242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212</v>
      </c>
      <c r="AU433" s="243" t="s">
        <v>81</v>
      </c>
      <c r="AV433" s="13" t="s">
        <v>81</v>
      </c>
      <c r="AW433" s="13" t="s">
        <v>33</v>
      </c>
      <c r="AX433" s="13" t="s">
        <v>72</v>
      </c>
      <c r="AY433" s="243" t="s">
        <v>196</v>
      </c>
    </row>
    <row r="434" s="13" customFormat="1">
      <c r="A434" s="13"/>
      <c r="B434" s="232"/>
      <c r="C434" s="233"/>
      <c r="D434" s="234" t="s">
        <v>212</v>
      </c>
      <c r="E434" s="235" t="s">
        <v>19</v>
      </c>
      <c r="F434" s="236" t="s">
        <v>2471</v>
      </c>
      <c r="G434" s="233"/>
      <c r="H434" s="237">
        <v>-2.25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1"/>
      <c r="U434" s="242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212</v>
      </c>
      <c r="AU434" s="243" t="s">
        <v>81</v>
      </c>
      <c r="AV434" s="13" t="s">
        <v>81</v>
      </c>
      <c r="AW434" s="13" t="s">
        <v>33</v>
      </c>
      <c r="AX434" s="13" t="s">
        <v>72</v>
      </c>
      <c r="AY434" s="243" t="s">
        <v>196</v>
      </c>
    </row>
    <row r="435" s="14" customFormat="1">
      <c r="A435" s="14"/>
      <c r="B435" s="254"/>
      <c r="C435" s="255"/>
      <c r="D435" s="234" t="s">
        <v>212</v>
      </c>
      <c r="E435" s="256" t="s">
        <v>19</v>
      </c>
      <c r="F435" s="257" t="s">
        <v>233</v>
      </c>
      <c r="G435" s="255"/>
      <c r="H435" s="258">
        <v>52.866</v>
      </c>
      <c r="I435" s="259"/>
      <c r="J435" s="255"/>
      <c r="K435" s="255"/>
      <c r="L435" s="260"/>
      <c r="M435" s="261"/>
      <c r="N435" s="262"/>
      <c r="O435" s="262"/>
      <c r="P435" s="262"/>
      <c r="Q435" s="262"/>
      <c r="R435" s="262"/>
      <c r="S435" s="262"/>
      <c r="T435" s="262"/>
      <c r="U435" s="263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4" t="s">
        <v>212</v>
      </c>
      <c r="AU435" s="264" t="s">
        <v>81</v>
      </c>
      <c r="AV435" s="14" t="s">
        <v>203</v>
      </c>
      <c r="AW435" s="14" t="s">
        <v>33</v>
      </c>
      <c r="AX435" s="14" t="s">
        <v>79</v>
      </c>
      <c r="AY435" s="264" t="s">
        <v>196</v>
      </c>
    </row>
    <row r="436" s="2" customFormat="1" ht="24.15" customHeight="1">
      <c r="A436" s="40"/>
      <c r="B436" s="41"/>
      <c r="C436" s="244" t="s">
        <v>878</v>
      </c>
      <c r="D436" s="244" t="s">
        <v>214</v>
      </c>
      <c r="E436" s="245" t="s">
        <v>836</v>
      </c>
      <c r="F436" s="246" t="s">
        <v>837</v>
      </c>
      <c r="G436" s="247" t="s">
        <v>244</v>
      </c>
      <c r="H436" s="248">
        <v>58.734000000000002</v>
      </c>
      <c r="I436" s="249"/>
      <c r="J436" s="250">
        <f>ROUND(I436*H436,2)</f>
        <v>0</v>
      </c>
      <c r="K436" s="246" t="s">
        <v>202</v>
      </c>
      <c r="L436" s="251"/>
      <c r="M436" s="252" t="s">
        <v>19</v>
      </c>
      <c r="N436" s="253" t="s">
        <v>43</v>
      </c>
      <c r="O436" s="86"/>
      <c r="P436" s="223">
        <f>O436*H436</f>
        <v>0</v>
      </c>
      <c r="Q436" s="223">
        <v>0.00027</v>
      </c>
      <c r="R436" s="223">
        <f>Q436*H436</f>
        <v>0.015858179999999999</v>
      </c>
      <c r="S436" s="223">
        <v>0</v>
      </c>
      <c r="T436" s="223">
        <f>S436*H436</f>
        <v>0</v>
      </c>
      <c r="U436" s="224" t="s">
        <v>19</v>
      </c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5" t="s">
        <v>278</v>
      </c>
      <c r="AT436" s="225" t="s">
        <v>214</v>
      </c>
      <c r="AU436" s="225" t="s">
        <v>81</v>
      </c>
      <c r="AY436" s="19" t="s">
        <v>196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9" t="s">
        <v>79</v>
      </c>
      <c r="BK436" s="226">
        <f>ROUND(I436*H436,2)</f>
        <v>0</v>
      </c>
      <c r="BL436" s="19" t="s">
        <v>266</v>
      </c>
      <c r="BM436" s="225" t="s">
        <v>2580</v>
      </c>
    </row>
    <row r="437" s="13" customFormat="1">
      <c r="A437" s="13"/>
      <c r="B437" s="232"/>
      <c r="C437" s="233"/>
      <c r="D437" s="234" t="s">
        <v>212</v>
      </c>
      <c r="E437" s="233"/>
      <c r="F437" s="236" t="s">
        <v>2581</v>
      </c>
      <c r="G437" s="233"/>
      <c r="H437" s="237">
        <v>58.734000000000002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1"/>
      <c r="U437" s="242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212</v>
      </c>
      <c r="AU437" s="243" t="s">
        <v>81</v>
      </c>
      <c r="AV437" s="13" t="s">
        <v>81</v>
      </c>
      <c r="AW437" s="13" t="s">
        <v>4</v>
      </c>
      <c r="AX437" s="13" t="s">
        <v>79</v>
      </c>
      <c r="AY437" s="243" t="s">
        <v>196</v>
      </c>
    </row>
    <row r="438" s="2" customFormat="1" ht="24.15" customHeight="1">
      <c r="A438" s="40"/>
      <c r="B438" s="41"/>
      <c r="C438" s="214" t="s">
        <v>883</v>
      </c>
      <c r="D438" s="214" t="s">
        <v>198</v>
      </c>
      <c r="E438" s="215" t="s">
        <v>841</v>
      </c>
      <c r="F438" s="216" t="s">
        <v>842</v>
      </c>
      <c r="G438" s="217" t="s">
        <v>209</v>
      </c>
      <c r="H438" s="218">
        <v>18.52</v>
      </c>
      <c r="I438" s="219"/>
      <c r="J438" s="220">
        <f>ROUND(I438*H438,2)</f>
        <v>0</v>
      </c>
      <c r="K438" s="216" t="s">
        <v>202</v>
      </c>
      <c r="L438" s="46"/>
      <c r="M438" s="221" t="s">
        <v>19</v>
      </c>
      <c r="N438" s="222" t="s">
        <v>43</v>
      </c>
      <c r="O438" s="86"/>
      <c r="P438" s="223">
        <f>O438*H438</f>
        <v>0</v>
      </c>
      <c r="Q438" s="223">
        <v>0</v>
      </c>
      <c r="R438" s="223">
        <f>Q438*H438</f>
        <v>0</v>
      </c>
      <c r="S438" s="223">
        <v>0</v>
      </c>
      <c r="T438" s="223">
        <f>S438*H438</f>
        <v>0</v>
      </c>
      <c r="U438" s="224" t="s">
        <v>19</v>
      </c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5" t="s">
        <v>266</v>
      </c>
      <c r="AT438" s="225" t="s">
        <v>198</v>
      </c>
      <c r="AU438" s="225" t="s">
        <v>81</v>
      </c>
      <c r="AY438" s="19" t="s">
        <v>196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9" t="s">
        <v>79</v>
      </c>
      <c r="BK438" s="226">
        <f>ROUND(I438*H438,2)</f>
        <v>0</v>
      </c>
      <c r="BL438" s="19" t="s">
        <v>266</v>
      </c>
      <c r="BM438" s="225" t="s">
        <v>2582</v>
      </c>
    </row>
    <row r="439" s="2" customFormat="1">
      <c r="A439" s="40"/>
      <c r="B439" s="41"/>
      <c r="C439" s="42"/>
      <c r="D439" s="227" t="s">
        <v>205</v>
      </c>
      <c r="E439" s="42"/>
      <c r="F439" s="228" t="s">
        <v>844</v>
      </c>
      <c r="G439" s="42"/>
      <c r="H439" s="42"/>
      <c r="I439" s="229"/>
      <c r="J439" s="42"/>
      <c r="K439" s="42"/>
      <c r="L439" s="46"/>
      <c r="M439" s="230"/>
      <c r="N439" s="231"/>
      <c r="O439" s="86"/>
      <c r="P439" s="86"/>
      <c r="Q439" s="86"/>
      <c r="R439" s="86"/>
      <c r="S439" s="86"/>
      <c r="T439" s="86"/>
      <c r="U439" s="87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205</v>
      </c>
      <c r="AU439" s="19" t="s">
        <v>81</v>
      </c>
    </row>
    <row r="440" s="13" customFormat="1">
      <c r="A440" s="13"/>
      <c r="B440" s="232"/>
      <c r="C440" s="233"/>
      <c r="D440" s="234" t="s">
        <v>212</v>
      </c>
      <c r="E440" s="235" t="s">
        <v>19</v>
      </c>
      <c r="F440" s="236" t="s">
        <v>2583</v>
      </c>
      <c r="G440" s="233"/>
      <c r="H440" s="237">
        <v>10.039999999999999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1"/>
      <c r="U440" s="242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212</v>
      </c>
      <c r="AU440" s="243" t="s">
        <v>81</v>
      </c>
      <c r="AV440" s="13" t="s">
        <v>81</v>
      </c>
      <c r="AW440" s="13" t="s">
        <v>33</v>
      </c>
      <c r="AX440" s="13" t="s">
        <v>72</v>
      </c>
      <c r="AY440" s="243" t="s">
        <v>196</v>
      </c>
    </row>
    <row r="441" s="13" customFormat="1">
      <c r="A441" s="13"/>
      <c r="B441" s="232"/>
      <c r="C441" s="233"/>
      <c r="D441" s="234" t="s">
        <v>212</v>
      </c>
      <c r="E441" s="235" t="s">
        <v>19</v>
      </c>
      <c r="F441" s="236" t="s">
        <v>2584</v>
      </c>
      <c r="G441" s="233"/>
      <c r="H441" s="237">
        <v>1.03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1"/>
      <c r="U441" s="242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212</v>
      </c>
      <c r="AU441" s="243" t="s">
        <v>81</v>
      </c>
      <c r="AV441" s="13" t="s">
        <v>81</v>
      </c>
      <c r="AW441" s="13" t="s">
        <v>33</v>
      </c>
      <c r="AX441" s="13" t="s">
        <v>72</v>
      </c>
      <c r="AY441" s="243" t="s">
        <v>196</v>
      </c>
    </row>
    <row r="442" s="13" customFormat="1">
      <c r="A442" s="13"/>
      <c r="B442" s="232"/>
      <c r="C442" s="233"/>
      <c r="D442" s="234" t="s">
        <v>212</v>
      </c>
      <c r="E442" s="235" t="s">
        <v>19</v>
      </c>
      <c r="F442" s="236" t="s">
        <v>2585</v>
      </c>
      <c r="G442" s="233"/>
      <c r="H442" s="237">
        <v>3.21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1"/>
      <c r="U442" s="242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212</v>
      </c>
      <c r="AU442" s="243" t="s">
        <v>81</v>
      </c>
      <c r="AV442" s="13" t="s">
        <v>81</v>
      </c>
      <c r="AW442" s="13" t="s">
        <v>33</v>
      </c>
      <c r="AX442" s="13" t="s">
        <v>72</v>
      </c>
      <c r="AY442" s="243" t="s">
        <v>196</v>
      </c>
    </row>
    <row r="443" s="13" customFormat="1">
      <c r="A443" s="13"/>
      <c r="B443" s="232"/>
      <c r="C443" s="233"/>
      <c r="D443" s="234" t="s">
        <v>212</v>
      </c>
      <c r="E443" s="235" t="s">
        <v>19</v>
      </c>
      <c r="F443" s="236" t="s">
        <v>2586</v>
      </c>
      <c r="G443" s="233"/>
      <c r="H443" s="237">
        <v>1.1850000000000001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1"/>
      <c r="U443" s="242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212</v>
      </c>
      <c r="AU443" s="243" t="s">
        <v>81</v>
      </c>
      <c r="AV443" s="13" t="s">
        <v>81</v>
      </c>
      <c r="AW443" s="13" t="s">
        <v>33</v>
      </c>
      <c r="AX443" s="13" t="s">
        <v>72</v>
      </c>
      <c r="AY443" s="243" t="s">
        <v>196</v>
      </c>
    </row>
    <row r="444" s="13" customFormat="1">
      <c r="A444" s="13"/>
      <c r="B444" s="232"/>
      <c r="C444" s="233"/>
      <c r="D444" s="234" t="s">
        <v>212</v>
      </c>
      <c r="E444" s="235" t="s">
        <v>19</v>
      </c>
      <c r="F444" s="236" t="s">
        <v>2587</v>
      </c>
      <c r="G444" s="233"/>
      <c r="H444" s="237">
        <v>3.0550000000000002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1"/>
      <c r="U444" s="242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212</v>
      </c>
      <c r="AU444" s="243" t="s">
        <v>81</v>
      </c>
      <c r="AV444" s="13" t="s">
        <v>81</v>
      </c>
      <c r="AW444" s="13" t="s">
        <v>33</v>
      </c>
      <c r="AX444" s="13" t="s">
        <v>72</v>
      </c>
      <c r="AY444" s="243" t="s">
        <v>196</v>
      </c>
    </row>
    <row r="445" s="14" customFormat="1">
      <c r="A445" s="14"/>
      <c r="B445" s="254"/>
      <c r="C445" s="255"/>
      <c r="D445" s="234" t="s">
        <v>212</v>
      </c>
      <c r="E445" s="256" t="s">
        <v>19</v>
      </c>
      <c r="F445" s="257" t="s">
        <v>233</v>
      </c>
      <c r="G445" s="255"/>
      <c r="H445" s="258">
        <v>18.52</v>
      </c>
      <c r="I445" s="259"/>
      <c r="J445" s="255"/>
      <c r="K445" s="255"/>
      <c r="L445" s="260"/>
      <c r="M445" s="261"/>
      <c r="N445" s="262"/>
      <c r="O445" s="262"/>
      <c r="P445" s="262"/>
      <c r="Q445" s="262"/>
      <c r="R445" s="262"/>
      <c r="S445" s="262"/>
      <c r="T445" s="262"/>
      <c r="U445" s="263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4" t="s">
        <v>212</v>
      </c>
      <c r="AU445" s="264" t="s">
        <v>81</v>
      </c>
      <c r="AV445" s="14" t="s">
        <v>203</v>
      </c>
      <c r="AW445" s="14" t="s">
        <v>33</v>
      </c>
      <c r="AX445" s="14" t="s">
        <v>79</v>
      </c>
      <c r="AY445" s="264" t="s">
        <v>196</v>
      </c>
    </row>
    <row r="446" s="2" customFormat="1" ht="24.15" customHeight="1">
      <c r="A446" s="40"/>
      <c r="B446" s="41"/>
      <c r="C446" s="244" t="s">
        <v>890</v>
      </c>
      <c r="D446" s="244" t="s">
        <v>214</v>
      </c>
      <c r="E446" s="245" t="s">
        <v>850</v>
      </c>
      <c r="F446" s="246" t="s">
        <v>851</v>
      </c>
      <c r="G446" s="247" t="s">
        <v>209</v>
      </c>
      <c r="H446" s="248">
        <v>20.372</v>
      </c>
      <c r="I446" s="249"/>
      <c r="J446" s="250">
        <f>ROUND(I446*H446,2)</f>
        <v>0</v>
      </c>
      <c r="K446" s="246" t="s">
        <v>202</v>
      </c>
      <c r="L446" s="251"/>
      <c r="M446" s="252" t="s">
        <v>19</v>
      </c>
      <c r="N446" s="253" t="s">
        <v>43</v>
      </c>
      <c r="O446" s="86"/>
      <c r="P446" s="223">
        <f>O446*H446</f>
        <v>0</v>
      </c>
      <c r="Q446" s="223">
        <v>0.0010200000000000001</v>
      </c>
      <c r="R446" s="223">
        <f>Q446*H446</f>
        <v>0.02077944</v>
      </c>
      <c r="S446" s="223">
        <v>0</v>
      </c>
      <c r="T446" s="223">
        <f>S446*H446</f>
        <v>0</v>
      </c>
      <c r="U446" s="224" t="s">
        <v>19</v>
      </c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5" t="s">
        <v>278</v>
      </c>
      <c r="AT446" s="225" t="s">
        <v>214</v>
      </c>
      <c r="AU446" s="225" t="s">
        <v>81</v>
      </c>
      <c r="AY446" s="19" t="s">
        <v>196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9" t="s">
        <v>79</v>
      </c>
      <c r="BK446" s="226">
        <f>ROUND(I446*H446,2)</f>
        <v>0</v>
      </c>
      <c r="BL446" s="19" t="s">
        <v>266</v>
      </c>
      <c r="BM446" s="225" t="s">
        <v>2588</v>
      </c>
    </row>
    <row r="447" s="13" customFormat="1">
      <c r="A447" s="13"/>
      <c r="B447" s="232"/>
      <c r="C447" s="233"/>
      <c r="D447" s="234" t="s">
        <v>212</v>
      </c>
      <c r="E447" s="233"/>
      <c r="F447" s="236" t="s">
        <v>2589</v>
      </c>
      <c r="G447" s="233"/>
      <c r="H447" s="237">
        <v>20.372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1"/>
      <c r="U447" s="242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212</v>
      </c>
      <c r="AU447" s="243" t="s">
        <v>81</v>
      </c>
      <c r="AV447" s="13" t="s">
        <v>81</v>
      </c>
      <c r="AW447" s="13" t="s">
        <v>4</v>
      </c>
      <c r="AX447" s="13" t="s">
        <v>79</v>
      </c>
      <c r="AY447" s="243" t="s">
        <v>196</v>
      </c>
    </row>
    <row r="448" s="2" customFormat="1" ht="37.8" customHeight="1">
      <c r="A448" s="40"/>
      <c r="B448" s="41"/>
      <c r="C448" s="214" t="s">
        <v>895</v>
      </c>
      <c r="D448" s="214" t="s">
        <v>198</v>
      </c>
      <c r="E448" s="215" t="s">
        <v>2590</v>
      </c>
      <c r="F448" s="216" t="s">
        <v>2591</v>
      </c>
      <c r="G448" s="217" t="s">
        <v>244</v>
      </c>
      <c r="H448" s="218">
        <v>2.25</v>
      </c>
      <c r="I448" s="219"/>
      <c r="J448" s="220">
        <f>ROUND(I448*H448,2)</f>
        <v>0</v>
      </c>
      <c r="K448" s="216" t="s">
        <v>202</v>
      </c>
      <c r="L448" s="46"/>
      <c r="M448" s="221" t="s">
        <v>19</v>
      </c>
      <c r="N448" s="222" t="s">
        <v>43</v>
      </c>
      <c r="O448" s="86"/>
      <c r="P448" s="223">
        <f>O448*H448</f>
        <v>0</v>
      </c>
      <c r="Q448" s="223">
        <v>0.00024000000000000001</v>
      </c>
      <c r="R448" s="223">
        <f>Q448*H448</f>
        <v>0.00054000000000000001</v>
      </c>
      <c r="S448" s="223">
        <v>0</v>
      </c>
      <c r="T448" s="223">
        <f>S448*H448</f>
        <v>0</v>
      </c>
      <c r="U448" s="224" t="s">
        <v>19</v>
      </c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5" t="s">
        <v>266</v>
      </c>
      <c r="AT448" s="225" t="s">
        <v>198</v>
      </c>
      <c r="AU448" s="225" t="s">
        <v>81</v>
      </c>
      <c r="AY448" s="19" t="s">
        <v>196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9" t="s">
        <v>79</v>
      </c>
      <c r="BK448" s="226">
        <f>ROUND(I448*H448,2)</f>
        <v>0</v>
      </c>
      <c r="BL448" s="19" t="s">
        <v>266</v>
      </c>
      <c r="BM448" s="225" t="s">
        <v>2592</v>
      </c>
    </row>
    <row r="449" s="2" customFormat="1">
      <c r="A449" s="40"/>
      <c r="B449" s="41"/>
      <c r="C449" s="42"/>
      <c r="D449" s="227" t="s">
        <v>205</v>
      </c>
      <c r="E449" s="42"/>
      <c r="F449" s="228" t="s">
        <v>2593</v>
      </c>
      <c r="G449" s="42"/>
      <c r="H449" s="42"/>
      <c r="I449" s="229"/>
      <c r="J449" s="42"/>
      <c r="K449" s="42"/>
      <c r="L449" s="46"/>
      <c r="M449" s="230"/>
      <c r="N449" s="231"/>
      <c r="O449" s="86"/>
      <c r="P449" s="86"/>
      <c r="Q449" s="86"/>
      <c r="R449" s="86"/>
      <c r="S449" s="86"/>
      <c r="T449" s="86"/>
      <c r="U449" s="87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205</v>
      </c>
      <c r="AU449" s="19" t="s">
        <v>81</v>
      </c>
    </row>
    <row r="450" s="2" customFormat="1" ht="24.15" customHeight="1">
      <c r="A450" s="40"/>
      <c r="B450" s="41"/>
      <c r="C450" s="244" t="s">
        <v>901</v>
      </c>
      <c r="D450" s="244" t="s">
        <v>214</v>
      </c>
      <c r="E450" s="245" t="s">
        <v>2594</v>
      </c>
      <c r="F450" s="246" t="s">
        <v>2595</v>
      </c>
      <c r="G450" s="247" t="s">
        <v>244</v>
      </c>
      <c r="H450" s="248">
        <v>2.25</v>
      </c>
      <c r="I450" s="249"/>
      <c r="J450" s="250">
        <f>ROUND(I450*H450,2)</f>
        <v>0</v>
      </c>
      <c r="K450" s="246" t="s">
        <v>19</v>
      </c>
      <c r="L450" s="251"/>
      <c r="M450" s="252" t="s">
        <v>19</v>
      </c>
      <c r="N450" s="253" t="s">
        <v>43</v>
      </c>
      <c r="O450" s="86"/>
      <c r="P450" s="223">
        <f>O450*H450</f>
        <v>0</v>
      </c>
      <c r="Q450" s="223">
        <v>0.033329999999999999</v>
      </c>
      <c r="R450" s="223">
        <f>Q450*H450</f>
        <v>0.07499249999999999</v>
      </c>
      <c r="S450" s="223">
        <v>0</v>
      </c>
      <c r="T450" s="223">
        <f>S450*H450</f>
        <v>0</v>
      </c>
      <c r="U450" s="224" t="s">
        <v>19</v>
      </c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5" t="s">
        <v>278</v>
      </c>
      <c r="AT450" s="225" t="s">
        <v>214</v>
      </c>
      <c r="AU450" s="225" t="s">
        <v>81</v>
      </c>
      <c r="AY450" s="19" t="s">
        <v>196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9" t="s">
        <v>79</v>
      </c>
      <c r="BK450" s="226">
        <f>ROUND(I450*H450,2)</f>
        <v>0</v>
      </c>
      <c r="BL450" s="19" t="s">
        <v>266</v>
      </c>
      <c r="BM450" s="225" t="s">
        <v>2596</v>
      </c>
    </row>
    <row r="451" s="2" customFormat="1">
      <c r="A451" s="40"/>
      <c r="B451" s="41"/>
      <c r="C451" s="42"/>
      <c r="D451" s="234" t="s">
        <v>910</v>
      </c>
      <c r="E451" s="42"/>
      <c r="F451" s="278" t="s">
        <v>2597</v>
      </c>
      <c r="G451" s="42"/>
      <c r="H451" s="42"/>
      <c r="I451" s="229"/>
      <c r="J451" s="42"/>
      <c r="K451" s="42"/>
      <c r="L451" s="46"/>
      <c r="M451" s="230"/>
      <c r="N451" s="231"/>
      <c r="O451" s="86"/>
      <c r="P451" s="86"/>
      <c r="Q451" s="86"/>
      <c r="R451" s="86"/>
      <c r="S451" s="86"/>
      <c r="T451" s="86"/>
      <c r="U451" s="87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910</v>
      </c>
      <c r="AU451" s="19" t="s">
        <v>81</v>
      </c>
    </row>
    <row r="452" s="13" customFormat="1">
      <c r="A452" s="13"/>
      <c r="B452" s="232"/>
      <c r="C452" s="233"/>
      <c r="D452" s="234" t="s">
        <v>212</v>
      </c>
      <c r="E452" s="235" t="s">
        <v>19</v>
      </c>
      <c r="F452" s="236" t="s">
        <v>2598</v>
      </c>
      <c r="G452" s="233"/>
      <c r="H452" s="237">
        <v>2.25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1"/>
      <c r="U452" s="242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212</v>
      </c>
      <c r="AU452" s="243" t="s">
        <v>81</v>
      </c>
      <c r="AV452" s="13" t="s">
        <v>81</v>
      </c>
      <c r="AW452" s="13" t="s">
        <v>33</v>
      </c>
      <c r="AX452" s="13" t="s">
        <v>79</v>
      </c>
      <c r="AY452" s="243" t="s">
        <v>196</v>
      </c>
    </row>
    <row r="453" s="2" customFormat="1" ht="49.05" customHeight="1">
      <c r="A453" s="40"/>
      <c r="B453" s="41"/>
      <c r="C453" s="214" t="s">
        <v>906</v>
      </c>
      <c r="D453" s="214" t="s">
        <v>198</v>
      </c>
      <c r="E453" s="215" t="s">
        <v>864</v>
      </c>
      <c r="F453" s="216" t="s">
        <v>865</v>
      </c>
      <c r="G453" s="217" t="s">
        <v>237</v>
      </c>
      <c r="H453" s="218">
        <v>1.0520000000000001</v>
      </c>
      <c r="I453" s="219"/>
      <c r="J453" s="220">
        <f>ROUND(I453*H453,2)</f>
        <v>0</v>
      </c>
      <c r="K453" s="216" t="s">
        <v>202</v>
      </c>
      <c r="L453" s="46"/>
      <c r="M453" s="221" t="s">
        <v>19</v>
      </c>
      <c r="N453" s="222" t="s">
        <v>43</v>
      </c>
      <c r="O453" s="86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3">
        <f>S453*H453</f>
        <v>0</v>
      </c>
      <c r="U453" s="224" t="s">
        <v>19</v>
      </c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5" t="s">
        <v>266</v>
      </c>
      <c r="AT453" s="225" t="s">
        <v>198</v>
      </c>
      <c r="AU453" s="225" t="s">
        <v>81</v>
      </c>
      <c r="AY453" s="19" t="s">
        <v>196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9" t="s">
        <v>79</v>
      </c>
      <c r="BK453" s="226">
        <f>ROUND(I453*H453,2)</f>
        <v>0</v>
      </c>
      <c r="BL453" s="19" t="s">
        <v>266</v>
      </c>
      <c r="BM453" s="225" t="s">
        <v>2599</v>
      </c>
    </row>
    <row r="454" s="2" customFormat="1">
      <c r="A454" s="40"/>
      <c r="B454" s="41"/>
      <c r="C454" s="42"/>
      <c r="D454" s="227" t="s">
        <v>205</v>
      </c>
      <c r="E454" s="42"/>
      <c r="F454" s="228" t="s">
        <v>867</v>
      </c>
      <c r="G454" s="42"/>
      <c r="H454" s="42"/>
      <c r="I454" s="229"/>
      <c r="J454" s="42"/>
      <c r="K454" s="42"/>
      <c r="L454" s="46"/>
      <c r="M454" s="230"/>
      <c r="N454" s="231"/>
      <c r="O454" s="86"/>
      <c r="P454" s="86"/>
      <c r="Q454" s="86"/>
      <c r="R454" s="86"/>
      <c r="S454" s="86"/>
      <c r="T454" s="86"/>
      <c r="U454" s="87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205</v>
      </c>
      <c r="AU454" s="19" t="s">
        <v>81</v>
      </c>
    </row>
    <row r="455" s="12" customFormat="1" ht="22.8" customHeight="1">
      <c r="A455" s="12"/>
      <c r="B455" s="198"/>
      <c r="C455" s="199"/>
      <c r="D455" s="200" t="s">
        <v>71</v>
      </c>
      <c r="E455" s="212" t="s">
        <v>868</v>
      </c>
      <c r="F455" s="212" t="s">
        <v>869</v>
      </c>
      <c r="G455" s="199"/>
      <c r="H455" s="199"/>
      <c r="I455" s="202"/>
      <c r="J455" s="213">
        <f>BK455</f>
        <v>0</v>
      </c>
      <c r="K455" s="199"/>
      <c r="L455" s="204"/>
      <c r="M455" s="205"/>
      <c r="N455" s="206"/>
      <c r="O455" s="206"/>
      <c r="P455" s="207">
        <f>SUM(P456:P486)</f>
        <v>0</v>
      </c>
      <c r="Q455" s="206"/>
      <c r="R455" s="207">
        <f>SUM(R456:R486)</f>
        <v>0.28848398999999997</v>
      </c>
      <c r="S455" s="206"/>
      <c r="T455" s="207">
        <f>SUM(T456:T486)</f>
        <v>0</v>
      </c>
      <c r="U455" s="208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09" t="s">
        <v>81</v>
      </c>
      <c r="AT455" s="210" t="s">
        <v>71</v>
      </c>
      <c r="AU455" s="210" t="s">
        <v>79</v>
      </c>
      <c r="AY455" s="209" t="s">
        <v>196</v>
      </c>
      <c r="BK455" s="211">
        <f>SUM(BK456:BK486)</f>
        <v>0</v>
      </c>
    </row>
    <row r="456" s="2" customFormat="1" ht="16.5" customHeight="1">
      <c r="A456" s="40"/>
      <c r="B456" s="41"/>
      <c r="C456" s="214" t="s">
        <v>912</v>
      </c>
      <c r="D456" s="214" t="s">
        <v>198</v>
      </c>
      <c r="E456" s="215" t="s">
        <v>871</v>
      </c>
      <c r="F456" s="216" t="s">
        <v>872</v>
      </c>
      <c r="G456" s="217" t="s">
        <v>244</v>
      </c>
      <c r="H456" s="218">
        <v>2.847</v>
      </c>
      <c r="I456" s="219"/>
      <c r="J456" s="220">
        <f>ROUND(I456*H456,2)</f>
        <v>0</v>
      </c>
      <c r="K456" s="216" t="s">
        <v>19</v>
      </c>
      <c r="L456" s="46"/>
      <c r="M456" s="221" t="s">
        <v>19</v>
      </c>
      <c r="N456" s="222" t="s">
        <v>43</v>
      </c>
      <c r="O456" s="86"/>
      <c r="P456" s="223">
        <f>O456*H456</f>
        <v>0</v>
      </c>
      <c r="Q456" s="223">
        <v>0.00017000000000000001</v>
      </c>
      <c r="R456" s="223">
        <f>Q456*H456</f>
        <v>0.00048399000000000001</v>
      </c>
      <c r="S456" s="223">
        <v>0</v>
      </c>
      <c r="T456" s="223">
        <f>S456*H456</f>
        <v>0</v>
      </c>
      <c r="U456" s="224" t="s">
        <v>19</v>
      </c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5" t="s">
        <v>266</v>
      </c>
      <c r="AT456" s="225" t="s">
        <v>198</v>
      </c>
      <c r="AU456" s="225" t="s">
        <v>81</v>
      </c>
      <c r="AY456" s="19" t="s">
        <v>196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9" t="s">
        <v>79</v>
      </c>
      <c r="BK456" s="226">
        <f>ROUND(I456*H456,2)</f>
        <v>0</v>
      </c>
      <c r="BL456" s="19" t="s">
        <v>266</v>
      </c>
      <c r="BM456" s="225" t="s">
        <v>2600</v>
      </c>
    </row>
    <row r="457" s="13" customFormat="1">
      <c r="A457" s="13"/>
      <c r="B457" s="232"/>
      <c r="C457" s="233"/>
      <c r="D457" s="234" t="s">
        <v>212</v>
      </c>
      <c r="E457" s="235" t="s">
        <v>19</v>
      </c>
      <c r="F457" s="236" t="s">
        <v>2601</v>
      </c>
      <c r="G457" s="233"/>
      <c r="H457" s="237">
        <v>1.0940000000000001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1"/>
      <c r="U457" s="242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212</v>
      </c>
      <c r="AU457" s="243" t="s">
        <v>81</v>
      </c>
      <c r="AV457" s="13" t="s">
        <v>81</v>
      </c>
      <c r="AW457" s="13" t="s">
        <v>33</v>
      </c>
      <c r="AX457" s="13" t="s">
        <v>72</v>
      </c>
      <c r="AY457" s="243" t="s">
        <v>196</v>
      </c>
    </row>
    <row r="458" s="13" customFormat="1">
      <c r="A458" s="13"/>
      <c r="B458" s="232"/>
      <c r="C458" s="233"/>
      <c r="D458" s="234" t="s">
        <v>212</v>
      </c>
      <c r="E458" s="235" t="s">
        <v>19</v>
      </c>
      <c r="F458" s="236" t="s">
        <v>2602</v>
      </c>
      <c r="G458" s="233"/>
      <c r="H458" s="237">
        <v>0.75600000000000001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1"/>
      <c r="U458" s="242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212</v>
      </c>
      <c r="AU458" s="243" t="s">
        <v>81</v>
      </c>
      <c r="AV458" s="13" t="s">
        <v>81</v>
      </c>
      <c r="AW458" s="13" t="s">
        <v>33</v>
      </c>
      <c r="AX458" s="13" t="s">
        <v>72</v>
      </c>
      <c r="AY458" s="243" t="s">
        <v>196</v>
      </c>
    </row>
    <row r="459" s="13" customFormat="1">
      <c r="A459" s="13"/>
      <c r="B459" s="232"/>
      <c r="C459" s="233"/>
      <c r="D459" s="234" t="s">
        <v>212</v>
      </c>
      <c r="E459" s="235" t="s">
        <v>19</v>
      </c>
      <c r="F459" s="236" t="s">
        <v>2603</v>
      </c>
      <c r="G459" s="233"/>
      <c r="H459" s="237">
        <v>0.377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1"/>
      <c r="U459" s="242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212</v>
      </c>
      <c r="AU459" s="243" t="s">
        <v>81</v>
      </c>
      <c r="AV459" s="13" t="s">
        <v>81</v>
      </c>
      <c r="AW459" s="13" t="s">
        <v>33</v>
      </c>
      <c r="AX459" s="13" t="s">
        <v>72</v>
      </c>
      <c r="AY459" s="243" t="s">
        <v>196</v>
      </c>
    </row>
    <row r="460" s="13" customFormat="1">
      <c r="A460" s="13"/>
      <c r="B460" s="232"/>
      <c r="C460" s="233"/>
      <c r="D460" s="234" t="s">
        <v>212</v>
      </c>
      <c r="E460" s="235" t="s">
        <v>19</v>
      </c>
      <c r="F460" s="236" t="s">
        <v>2604</v>
      </c>
      <c r="G460" s="233"/>
      <c r="H460" s="237">
        <v>0.031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1"/>
      <c r="U460" s="242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212</v>
      </c>
      <c r="AU460" s="243" t="s">
        <v>81</v>
      </c>
      <c r="AV460" s="13" t="s">
        <v>81</v>
      </c>
      <c r="AW460" s="13" t="s">
        <v>33</v>
      </c>
      <c r="AX460" s="13" t="s">
        <v>72</v>
      </c>
      <c r="AY460" s="243" t="s">
        <v>196</v>
      </c>
    </row>
    <row r="461" s="13" customFormat="1">
      <c r="A461" s="13"/>
      <c r="B461" s="232"/>
      <c r="C461" s="233"/>
      <c r="D461" s="234" t="s">
        <v>212</v>
      </c>
      <c r="E461" s="235" t="s">
        <v>19</v>
      </c>
      <c r="F461" s="236" t="s">
        <v>2605</v>
      </c>
      <c r="G461" s="233"/>
      <c r="H461" s="237">
        <v>0.11500000000000001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1"/>
      <c r="U461" s="242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212</v>
      </c>
      <c r="AU461" s="243" t="s">
        <v>81</v>
      </c>
      <c r="AV461" s="13" t="s">
        <v>81</v>
      </c>
      <c r="AW461" s="13" t="s">
        <v>33</v>
      </c>
      <c r="AX461" s="13" t="s">
        <v>72</v>
      </c>
      <c r="AY461" s="243" t="s">
        <v>196</v>
      </c>
    </row>
    <row r="462" s="13" customFormat="1">
      <c r="A462" s="13"/>
      <c r="B462" s="232"/>
      <c r="C462" s="233"/>
      <c r="D462" s="234" t="s">
        <v>212</v>
      </c>
      <c r="E462" s="235" t="s">
        <v>19</v>
      </c>
      <c r="F462" s="236" t="s">
        <v>2606</v>
      </c>
      <c r="G462" s="233"/>
      <c r="H462" s="237">
        <v>0.28999999999999998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1"/>
      <c r="U462" s="242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212</v>
      </c>
      <c r="AU462" s="243" t="s">
        <v>81</v>
      </c>
      <c r="AV462" s="13" t="s">
        <v>81</v>
      </c>
      <c r="AW462" s="13" t="s">
        <v>33</v>
      </c>
      <c r="AX462" s="13" t="s">
        <v>72</v>
      </c>
      <c r="AY462" s="243" t="s">
        <v>196</v>
      </c>
    </row>
    <row r="463" s="13" customFormat="1">
      <c r="A463" s="13"/>
      <c r="B463" s="232"/>
      <c r="C463" s="233"/>
      <c r="D463" s="234" t="s">
        <v>212</v>
      </c>
      <c r="E463" s="235" t="s">
        <v>19</v>
      </c>
      <c r="F463" s="236" t="s">
        <v>2607</v>
      </c>
      <c r="G463" s="233"/>
      <c r="H463" s="237">
        <v>0.087999999999999995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1"/>
      <c r="U463" s="242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212</v>
      </c>
      <c r="AU463" s="243" t="s">
        <v>81</v>
      </c>
      <c r="AV463" s="13" t="s">
        <v>81</v>
      </c>
      <c r="AW463" s="13" t="s">
        <v>33</v>
      </c>
      <c r="AX463" s="13" t="s">
        <v>72</v>
      </c>
      <c r="AY463" s="243" t="s">
        <v>196</v>
      </c>
    </row>
    <row r="464" s="13" customFormat="1">
      <c r="A464" s="13"/>
      <c r="B464" s="232"/>
      <c r="C464" s="233"/>
      <c r="D464" s="234" t="s">
        <v>212</v>
      </c>
      <c r="E464" s="235" t="s">
        <v>19</v>
      </c>
      <c r="F464" s="236" t="s">
        <v>2608</v>
      </c>
      <c r="G464" s="233"/>
      <c r="H464" s="237">
        <v>0.096000000000000002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1"/>
      <c r="U464" s="242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212</v>
      </c>
      <c r="AU464" s="243" t="s">
        <v>81</v>
      </c>
      <c r="AV464" s="13" t="s">
        <v>81</v>
      </c>
      <c r="AW464" s="13" t="s">
        <v>33</v>
      </c>
      <c r="AX464" s="13" t="s">
        <v>72</v>
      </c>
      <c r="AY464" s="243" t="s">
        <v>196</v>
      </c>
    </row>
    <row r="465" s="14" customFormat="1">
      <c r="A465" s="14"/>
      <c r="B465" s="254"/>
      <c r="C465" s="255"/>
      <c r="D465" s="234" t="s">
        <v>212</v>
      </c>
      <c r="E465" s="256" t="s">
        <v>19</v>
      </c>
      <c r="F465" s="257" t="s">
        <v>233</v>
      </c>
      <c r="G465" s="255"/>
      <c r="H465" s="258">
        <v>2.847</v>
      </c>
      <c r="I465" s="259"/>
      <c r="J465" s="255"/>
      <c r="K465" s="255"/>
      <c r="L465" s="260"/>
      <c r="M465" s="261"/>
      <c r="N465" s="262"/>
      <c r="O465" s="262"/>
      <c r="P465" s="262"/>
      <c r="Q465" s="262"/>
      <c r="R465" s="262"/>
      <c r="S465" s="262"/>
      <c r="T465" s="262"/>
      <c r="U465" s="263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4" t="s">
        <v>212</v>
      </c>
      <c r="AU465" s="264" t="s">
        <v>81</v>
      </c>
      <c r="AV465" s="14" t="s">
        <v>203</v>
      </c>
      <c r="AW465" s="14" t="s">
        <v>33</v>
      </c>
      <c r="AX465" s="14" t="s">
        <v>79</v>
      </c>
      <c r="AY465" s="264" t="s">
        <v>196</v>
      </c>
    </row>
    <row r="466" s="2" customFormat="1" ht="16.5" customHeight="1">
      <c r="A466" s="40"/>
      <c r="B466" s="41"/>
      <c r="C466" s="244" t="s">
        <v>919</v>
      </c>
      <c r="D466" s="244" t="s">
        <v>214</v>
      </c>
      <c r="E466" s="245" t="s">
        <v>879</v>
      </c>
      <c r="F466" s="246" t="s">
        <v>880</v>
      </c>
      <c r="G466" s="247" t="s">
        <v>237</v>
      </c>
      <c r="H466" s="248">
        <v>0.012999999999999999</v>
      </c>
      <c r="I466" s="249"/>
      <c r="J466" s="250">
        <f>ROUND(I466*H466,2)</f>
        <v>0</v>
      </c>
      <c r="K466" s="246" t="s">
        <v>202</v>
      </c>
      <c r="L466" s="251"/>
      <c r="M466" s="252" t="s">
        <v>19</v>
      </c>
      <c r="N466" s="253" t="s">
        <v>43</v>
      </c>
      <c r="O466" s="86"/>
      <c r="P466" s="223">
        <f>O466*H466</f>
        <v>0</v>
      </c>
      <c r="Q466" s="223">
        <v>1</v>
      </c>
      <c r="R466" s="223">
        <f>Q466*H466</f>
        <v>0.012999999999999999</v>
      </c>
      <c r="S466" s="223">
        <v>0</v>
      </c>
      <c r="T466" s="223">
        <f>S466*H466</f>
        <v>0</v>
      </c>
      <c r="U466" s="224" t="s">
        <v>19</v>
      </c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5" t="s">
        <v>278</v>
      </c>
      <c r="AT466" s="225" t="s">
        <v>214</v>
      </c>
      <c r="AU466" s="225" t="s">
        <v>81</v>
      </c>
      <c r="AY466" s="19" t="s">
        <v>196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9" t="s">
        <v>79</v>
      </c>
      <c r="BK466" s="226">
        <f>ROUND(I466*H466,2)</f>
        <v>0</v>
      </c>
      <c r="BL466" s="19" t="s">
        <v>266</v>
      </c>
      <c r="BM466" s="225" t="s">
        <v>2609</v>
      </c>
    </row>
    <row r="467" s="13" customFormat="1">
      <c r="A467" s="13"/>
      <c r="B467" s="232"/>
      <c r="C467" s="233"/>
      <c r="D467" s="234" t="s">
        <v>212</v>
      </c>
      <c r="E467" s="233"/>
      <c r="F467" s="236" t="s">
        <v>2610</v>
      </c>
      <c r="G467" s="233"/>
      <c r="H467" s="237">
        <v>0.012999999999999999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1"/>
      <c r="U467" s="242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212</v>
      </c>
      <c r="AU467" s="243" t="s">
        <v>81</v>
      </c>
      <c r="AV467" s="13" t="s">
        <v>81</v>
      </c>
      <c r="AW467" s="13" t="s">
        <v>4</v>
      </c>
      <c r="AX467" s="13" t="s">
        <v>79</v>
      </c>
      <c r="AY467" s="243" t="s">
        <v>196</v>
      </c>
    </row>
    <row r="468" s="2" customFormat="1" ht="24.15" customHeight="1">
      <c r="A468" s="40"/>
      <c r="B468" s="41"/>
      <c r="C468" s="214" t="s">
        <v>924</v>
      </c>
      <c r="D468" s="214" t="s">
        <v>198</v>
      </c>
      <c r="E468" s="215" t="s">
        <v>884</v>
      </c>
      <c r="F468" s="216" t="s">
        <v>885</v>
      </c>
      <c r="G468" s="217" t="s">
        <v>209</v>
      </c>
      <c r="H468" s="218">
        <v>29.16</v>
      </c>
      <c r="I468" s="219"/>
      <c r="J468" s="220">
        <f>ROUND(I468*H468,2)</f>
        <v>0</v>
      </c>
      <c r="K468" s="216" t="s">
        <v>202</v>
      </c>
      <c r="L468" s="46"/>
      <c r="M468" s="221" t="s">
        <v>19</v>
      </c>
      <c r="N468" s="222" t="s">
        <v>43</v>
      </c>
      <c r="O468" s="86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3">
        <f>S468*H468</f>
        <v>0</v>
      </c>
      <c r="U468" s="224" t="s">
        <v>19</v>
      </c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5" t="s">
        <v>266</v>
      </c>
      <c r="AT468" s="225" t="s">
        <v>198</v>
      </c>
      <c r="AU468" s="225" t="s">
        <v>81</v>
      </c>
      <c r="AY468" s="19" t="s">
        <v>196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9" t="s">
        <v>79</v>
      </c>
      <c r="BK468" s="226">
        <f>ROUND(I468*H468,2)</f>
        <v>0</v>
      </c>
      <c r="BL468" s="19" t="s">
        <v>266</v>
      </c>
      <c r="BM468" s="225" t="s">
        <v>2611</v>
      </c>
    </row>
    <row r="469" s="2" customFormat="1">
      <c r="A469" s="40"/>
      <c r="B469" s="41"/>
      <c r="C469" s="42"/>
      <c r="D469" s="227" t="s">
        <v>205</v>
      </c>
      <c r="E469" s="42"/>
      <c r="F469" s="228" t="s">
        <v>887</v>
      </c>
      <c r="G469" s="42"/>
      <c r="H469" s="42"/>
      <c r="I469" s="229"/>
      <c r="J469" s="42"/>
      <c r="K469" s="42"/>
      <c r="L469" s="46"/>
      <c r="M469" s="230"/>
      <c r="N469" s="231"/>
      <c r="O469" s="86"/>
      <c r="P469" s="86"/>
      <c r="Q469" s="86"/>
      <c r="R469" s="86"/>
      <c r="S469" s="86"/>
      <c r="T469" s="86"/>
      <c r="U469" s="87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205</v>
      </c>
      <c r="AU469" s="19" t="s">
        <v>81</v>
      </c>
    </row>
    <row r="470" s="13" customFormat="1">
      <c r="A470" s="13"/>
      <c r="B470" s="232"/>
      <c r="C470" s="233"/>
      <c r="D470" s="234" t="s">
        <v>212</v>
      </c>
      <c r="E470" s="235" t="s">
        <v>19</v>
      </c>
      <c r="F470" s="236" t="s">
        <v>2612</v>
      </c>
      <c r="G470" s="233"/>
      <c r="H470" s="237">
        <v>9.7200000000000006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1"/>
      <c r="U470" s="242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212</v>
      </c>
      <c r="AU470" s="243" t="s">
        <v>81</v>
      </c>
      <c r="AV470" s="13" t="s">
        <v>81</v>
      </c>
      <c r="AW470" s="13" t="s">
        <v>33</v>
      </c>
      <c r="AX470" s="13" t="s">
        <v>72</v>
      </c>
      <c r="AY470" s="243" t="s">
        <v>196</v>
      </c>
    </row>
    <row r="471" s="13" customFormat="1">
      <c r="A471" s="13"/>
      <c r="B471" s="232"/>
      <c r="C471" s="233"/>
      <c r="D471" s="234" t="s">
        <v>212</v>
      </c>
      <c r="E471" s="235" t="s">
        <v>19</v>
      </c>
      <c r="F471" s="236" t="s">
        <v>2613</v>
      </c>
      <c r="G471" s="233"/>
      <c r="H471" s="237">
        <v>9.7200000000000006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1"/>
      <c r="U471" s="242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212</v>
      </c>
      <c r="AU471" s="243" t="s">
        <v>81</v>
      </c>
      <c r="AV471" s="13" t="s">
        <v>81</v>
      </c>
      <c r="AW471" s="13" t="s">
        <v>33</v>
      </c>
      <c r="AX471" s="13" t="s">
        <v>72</v>
      </c>
      <c r="AY471" s="243" t="s">
        <v>196</v>
      </c>
    </row>
    <row r="472" s="13" customFormat="1">
      <c r="A472" s="13"/>
      <c r="B472" s="232"/>
      <c r="C472" s="233"/>
      <c r="D472" s="234" t="s">
        <v>212</v>
      </c>
      <c r="E472" s="235" t="s">
        <v>19</v>
      </c>
      <c r="F472" s="236" t="s">
        <v>2614</v>
      </c>
      <c r="G472" s="233"/>
      <c r="H472" s="237">
        <v>9.7200000000000006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1"/>
      <c r="U472" s="242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212</v>
      </c>
      <c r="AU472" s="243" t="s">
        <v>81</v>
      </c>
      <c r="AV472" s="13" t="s">
        <v>81</v>
      </c>
      <c r="AW472" s="13" t="s">
        <v>33</v>
      </c>
      <c r="AX472" s="13" t="s">
        <v>72</v>
      </c>
      <c r="AY472" s="243" t="s">
        <v>196</v>
      </c>
    </row>
    <row r="473" s="14" customFormat="1">
      <c r="A473" s="14"/>
      <c r="B473" s="254"/>
      <c r="C473" s="255"/>
      <c r="D473" s="234" t="s">
        <v>212</v>
      </c>
      <c r="E473" s="256" t="s">
        <v>19</v>
      </c>
      <c r="F473" s="257" t="s">
        <v>233</v>
      </c>
      <c r="G473" s="255"/>
      <c r="H473" s="258">
        <v>29.16</v>
      </c>
      <c r="I473" s="259"/>
      <c r="J473" s="255"/>
      <c r="K473" s="255"/>
      <c r="L473" s="260"/>
      <c r="M473" s="261"/>
      <c r="N473" s="262"/>
      <c r="O473" s="262"/>
      <c r="P473" s="262"/>
      <c r="Q473" s="262"/>
      <c r="R473" s="262"/>
      <c r="S473" s="262"/>
      <c r="T473" s="262"/>
      <c r="U473" s="263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64" t="s">
        <v>212</v>
      </c>
      <c r="AU473" s="264" t="s">
        <v>81</v>
      </c>
      <c r="AV473" s="14" t="s">
        <v>203</v>
      </c>
      <c r="AW473" s="14" t="s">
        <v>33</v>
      </c>
      <c r="AX473" s="14" t="s">
        <v>79</v>
      </c>
      <c r="AY473" s="264" t="s">
        <v>196</v>
      </c>
    </row>
    <row r="474" s="2" customFormat="1" ht="21.75" customHeight="1">
      <c r="A474" s="40"/>
      <c r="B474" s="41"/>
      <c r="C474" s="244" t="s">
        <v>929</v>
      </c>
      <c r="D474" s="244" t="s">
        <v>214</v>
      </c>
      <c r="E474" s="245" t="s">
        <v>896</v>
      </c>
      <c r="F474" s="246" t="s">
        <v>897</v>
      </c>
      <c r="G474" s="247" t="s">
        <v>237</v>
      </c>
      <c r="H474" s="248">
        <v>0.025999999999999999</v>
      </c>
      <c r="I474" s="249"/>
      <c r="J474" s="250">
        <f>ROUND(I474*H474,2)</f>
        <v>0</v>
      </c>
      <c r="K474" s="246" t="s">
        <v>202</v>
      </c>
      <c r="L474" s="251"/>
      <c r="M474" s="252" t="s">
        <v>19</v>
      </c>
      <c r="N474" s="253" t="s">
        <v>43</v>
      </c>
      <c r="O474" s="86"/>
      <c r="P474" s="223">
        <f>O474*H474</f>
        <v>0</v>
      </c>
      <c r="Q474" s="223">
        <v>1</v>
      </c>
      <c r="R474" s="223">
        <f>Q474*H474</f>
        <v>0.025999999999999999</v>
      </c>
      <c r="S474" s="223">
        <v>0</v>
      </c>
      <c r="T474" s="223">
        <f>S474*H474</f>
        <v>0</v>
      </c>
      <c r="U474" s="224" t="s">
        <v>19</v>
      </c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5" t="s">
        <v>278</v>
      </c>
      <c r="AT474" s="225" t="s">
        <v>214</v>
      </c>
      <c r="AU474" s="225" t="s">
        <v>81</v>
      </c>
      <c r="AY474" s="19" t="s">
        <v>196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9" t="s">
        <v>79</v>
      </c>
      <c r="BK474" s="226">
        <f>ROUND(I474*H474,2)</f>
        <v>0</v>
      </c>
      <c r="BL474" s="19" t="s">
        <v>266</v>
      </c>
      <c r="BM474" s="225" t="s">
        <v>2615</v>
      </c>
    </row>
    <row r="475" s="13" customFormat="1">
      <c r="A475" s="13"/>
      <c r="B475" s="232"/>
      <c r="C475" s="233"/>
      <c r="D475" s="234" t="s">
        <v>212</v>
      </c>
      <c r="E475" s="235" t="s">
        <v>19</v>
      </c>
      <c r="F475" s="236" t="s">
        <v>2616</v>
      </c>
      <c r="G475" s="233"/>
      <c r="H475" s="237">
        <v>0.025000000000000001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1"/>
      <c r="U475" s="242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212</v>
      </c>
      <c r="AU475" s="243" t="s">
        <v>81</v>
      </c>
      <c r="AV475" s="13" t="s">
        <v>81</v>
      </c>
      <c r="AW475" s="13" t="s">
        <v>33</v>
      </c>
      <c r="AX475" s="13" t="s">
        <v>79</v>
      </c>
      <c r="AY475" s="243" t="s">
        <v>196</v>
      </c>
    </row>
    <row r="476" s="13" customFormat="1">
      <c r="A476" s="13"/>
      <c r="B476" s="232"/>
      <c r="C476" s="233"/>
      <c r="D476" s="234" t="s">
        <v>212</v>
      </c>
      <c r="E476" s="233"/>
      <c r="F476" s="236" t="s">
        <v>2617</v>
      </c>
      <c r="G476" s="233"/>
      <c r="H476" s="237">
        <v>0.025999999999999999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1"/>
      <c r="U476" s="242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212</v>
      </c>
      <c r="AU476" s="243" t="s">
        <v>81</v>
      </c>
      <c r="AV476" s="13" t="s">
        <v>81</v>
      </c>
      <c r="AW476" s="13" t="s">
        <v>4</v>
      </c>
      <c r="AX476" s="13" t="s">
        <v>79</v>
      </c>
      <c r="AY476" s="243" t="s">
        <v>196</v>
      </c>
    </row>
    <row r="477" s="2" customFormat="1" ht="21.75" customHeight="1">
      <c r="A477" s="40"/>
      <c r="B477" s="41"/>
      <c r="C477" s="244" t="s">
        <v>935</v>
      </c>
      <c r="D477" s="244" t="s">
        <v>214</v>
      </c>
      <c r="E477" s="245" t="s">
        <v>891</v>
      </c>
      <c r="F477" s="246" t="s">
        <v>892</v>
      </c>
      <c r="G477" s="247" t="s">
        <v>237</v>
      </c>
      <c r="H477" s="248">
        <v>0.01</v>
      </c>
      <c r="I477" s="249"/>
      <c r="J477" s="250">
        <f>ROUND(I477*H477,2)</f>
        <v>0</v>
      </c>
      <c r="K477" s="246" t="s">
        <v>202</v>
      </c>
      <c r="L477" s="251"/>
      <c r="M477" s="252" t="s">
        <v>19</v>
      </c>
      <c r="N477" s="253" t="s">
        <v>43</v>
      </c>
      <c r="O477" s="86"/>
      <c r="P477" s="223">
        <f>O477*H477</f>
        <v>0</v>
      </c>
      <c r="Q477" s="223">
        <v>1</v>
      </c>
      <c r="R477" s="223">
        <f>Q477*H477</f>
        <v>0.01</v>
      </c>
      <c r="S477" s="223">
        <v>0</v>
      </c>
      <c r="T477" s="223">
        <f>S477*H477</f>
        <v>0</v>
      </c>
      <c r="U477" s="224" t="s">
        <v>19</v>
      </c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5" t="s">
        <v>278</v>
      </c>
      <c r="AT477" s="225" t="s">
        <v>214</v>
      </c>
      <c r="AU477" s="225" t="s">
        <v>81</v>
      </c>
      <c r="AY477" s="19" t="s">
        <v>196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9" t="s">
        <v>79</v>
      </c>
      <c r="BK477" s="226">
        <f>ROUND(I477*H477,2)</f>
        <v>0</v>
      </c>
      <c r="BL477" s="19" t="s">
        <v>266</v>
      </c>
      <c r="BM477" s="225" t="s">
        <v>2618</v>
      </c>
    </row>
    <row r="478" s="13" customFormat="1">
      <c r="A478" s="13"/>
      <c r="B478" s="232"/>
      <c r="C478" s="233"/>
      <c r="D478" s="234" t="s">
        <v>212</v>
      </c>
      <c r="E478" s="235" t="s">
        <v>19</v>
      </c>
      <c r="F478" s="236" t="s">
        <v>2619</v>
      </c>
      <c r="G478" s="233"/>
      <c r="H478" s="237">
        <v>0.01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1"/>
      <c r="U478" s="242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212</v>
      </c>
      <c r="AU478" s="243" t="s">
        <v>81</v>
      </c>
      <c r="AV478" s="13" t="s">
        <v>81</v>
      </c>
      <c r="AW478" s="13" t="s">
        <v>33</v>
      </c>
      <c r="AX478" s="13" t="s">
        <v>79</v>
      </c>
      <c r="AY478" s="243" t="s">
        <v>196</v>
      </c>
    </row>
    <row r="479" s="2" customFormat="1" ht="21.75" customHeight="1">
      <c r="A479" s="40"/>
      <c r="B479" s="41"/>
      <c r="C479" s="244" t="s">
        <v>940</v>
      </c>
      <c r="D479" s="244" t="s">
        <v>214</v>
      </c>
      <c r="E479" s="245" t="s">
        <v>2029</v>
      </c>
      <c r="F479" s="246" t="s">
        <v>2030</v>
      </c>
      <c r="G479" s="247" t="s">
        <v>237</v>
      </c>
      <c r="H479" s="248">
        <v>0.0080000000000000002</v>
      </c>
      <c r="I479" s="249"/>
      <c r="J479" s="250">
        <f>ROUND(I479*H479,2)</f>
        <v>0</v>
      </c>
      <c r="K479" s="246" t="s">
        <v>202</v>
      </c>
      <c r="L479" s="251"/>
      <c r="M479" s="252" t="s">
        <v>19</v>
      </c>
      <c r="N479" s="253" t="s">
        <v>43</v>
      </c>
      <c r="O479" s="86"/>
      <c r="P479" s="223">
        <f>O479*H479</f>
        <v>0</v>
      </c>
      <c r="Q479" s="223">
        <v>1</v>
      </c>
      <c r="R479" s="223">
        <f>Q479*H479</f>
        <v>0.0080000000000000002</v>
      </c>
      <c r="S479" s="223">
        <v>0</v>
      </c>
      <c r="T479" s="223">
        <f>S479*H479</f>
        <v>0</v>
      </c>
      <c r="U479" s="224" t="s">
        <v>19</v>
      </c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5" t="s">
        <v>278</v>
      </c>
      <c r="AT479" s="225" t="s">
        <v>214</v>
      </c>
      <c r="AU479" s="225" t="s">
        <v>81</v>
      </c>
      <c r="AY479" s="19" t="s">
        <v>196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9" t="s">
        <v>79</v>
      </c>
      <c r="BK479" s="226">
        <f>ROUND(I479*H479,2)</f>
        <v>0</v>
      </c>
      <c r="BL479" s="19" t="s">
        <v>266</v>
      </c>
      <c r="BM479" s="225" t="s">
        <v>2620</v>
      </c>
    </row>
    <row r="480" s="13" customFormat="1">
      <c r="A480" s="13"/>
      <c r="B480" s="232"/>
      <c r="C480" s="233"/>
      <c r="D480" s="234" t="s">
        <v>212</v>
      </c>
      <c r="E480" s="235" t="s">
        <v>19</v>
      </c>
      <c r="F480" s="236" t="s">
        <v>2621</v>
      </c>
      <c r="G480" s="233"/>
      <c r="H480" s="237">
        <v>0.0080000000000000002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1"/>
      <c r="U480" s="242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212</v>
      </c>
      <c r="AU480" s="243" t="s">
        <v>81</v>
      </c>
      <c r="AV480" s="13" t="s">
        <v>81</v>
      </c>
      <c r="AW480" s="13" t="s">
        <v>33</v>
      </c>
      <c r="AX480" s="13" t="s">
        <v>79</v>
      </c>
      <c r="AY480" s="243" t="s">
        <v>196</v>
      </c>
    </row>
    <row r="481" s="2" customFormat="1" ht="24.15" customHeight="1">
      <c r="A481" s="40"/>
      <c r="B481" s="41"/>
      <c r="C481" s="214" t="s">
        <v>945</v>
      </c>
      <c r="D481" s="214" t="s">
        <v>198</v>
      </c>
      <c r="E481" s="215" t="s">
        <v>902</v>
      </c>
      <c r="F481" s="216" t="s">
        <v>903</v>
      </c>
      <c r="G481" s="217" t="s">
        <v>222</v>
      </c>
      <c r="H481" s="218">
        <v>3</v>
      </c>
      <c r="I481" s="219"/>
      <c r="J481" s="220">
        <f>ROUND(I481*H481,2)</f>
        <v>0</v>
      </c>
      <c r="K481" s="216" t="s">
        <v>202</v>
      </c>
      <c r="L481" s="46"/>
      <c r="M481" s="221" t="s">
        <v>19</v>
      </c>
      <c r="N481" s="222" t="s">
        <v>43</v>
      </c>
      <c r="O481" s="86"/>
      <c r="P481" s="223">
        <f>O481*H481</f>
        <v>0</v>
      </c>
      <c r="Q481" s="223">
        <v>0</v>
      </c>
      <c r="R481" s="223">
        <f>Q481*H481</f>
        <v>0</v>
      </c>
      <c r="S481" s="223">
        <v>0</v>
      </c>
      <c r="T481" s="223">
        <f>S481*H481</f>
        <v>0</v>
      </c>
      <c r="U481" s="224" t="s">
        <v>19</v>
      </c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5" t="s">
        <v>266</v>
      </c>
      <c r="AT481" s="225" t="s">
        <v>198</v>
      </c>
      <c r="AU481" s="225" t="s">
        <v>81</v>
      </c>
      <c r="AY481" s="19" t="s">
        <v>196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9" t="s">
        <v>79</v>
      </c>
      <c r="BK481" s="226">
        <f>ROUND(I481*H481,2)</f>
        <v>0</v>
      </c>
      <c r="BL481" s="19" t="s">
        <v>266</v>
      </c>
      <c r="BM481" s="225" t="s">
        <v>2622</v>
      </c>
    </row>
    <row r="482" s="2" customFormat="1">
      <c r="A482" s="40"/>
      <c r="B482" s="41"/>
      <c r="C482" s="42"/>
      <c r="D482" s="227" t="s">
        <v>205</v>
      </c>
      <c r="E482" s="42"/>
      <c r="F482" s="228" t="s">
        <v>905</v>
      </c>
      <c r="G482" s="42"/>
      <c r="H482" s="42"/>
      <c r="I482" s="229"/>
      <c r="J482" s="42"/>
      <c r="K482" s="42"/>
      <c r="L482" s="46"/>
      <c r="M482" s="230"/>
      <c r="N482" s="231"/>
      <c r="O482" s="86"/>
      <c r="P482" s="86"/>
      <c r="Q482" s="86"/>
      <c r="R482" s="86"/>
      <c r="S482" s="86"/>
      <c r="T482" s="86"/>
      <c r="U482" s="87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205</v>
      </c>
      <c r="AU482" s="19" t="s">
        <v>81</v>
      </c>
    </row>
    <row r="483" s="2" customFormat="1" ht="24.15" customHeight="1">
      <c r="A483" s="40"/>
      <c r="B483" s="41"/>
      <c r="C483" s="244" t="s">
        <v>950</v>
      </c>
      <c r="D483" s="244" t="s">
        <v>214</v>
      </c>
      <c r="E483" s="245" t="s">
        <v>907</v>
      </c>
      <c r="F483" s="246" t="s">
        <v>2623</v>
      </c>
      <c r="G483" s="247" t="s">
        <v>222</v>
      </c>
      <c r="H483" s="248">
        <v>3</v>
      </c>
      <c r="I483" s="249"/>
      <c r="J483" s="250">
        <f>ROUND(I483*H483,2)</f>
        <v>0</v>
      </c>
      <c r="K483" s="246" t="s">
        <v>202</v>
      </c>
      <c r="L483" s="251"/>
      <c r="M483" s="252" t="s">
        <v>19</v>
      </c>
      <c r="N483" s="253" t="s">
        <v>43</v>
      </c>
      <c r="O483" s="86"/>
      <c r="P483" s="223">
        <f>O483*H483</f>
        <v>0</v>
      </c>
      <c r="Q483" s="223">
        <v>0.076999999999999999</v>
      </c>
      <c r="R483" s="223">
        <f>Q483*H483</f>
        <v>0.23099999999999998</v>
      </c>
      <c r="S483" s="223">
        <v>0</v>
      </c>
      <c r="T483" s="223">
        <f>S483*H483</f>
        <v>0</v>
      </c>
      <c r="U483" s="224" t="s">
        <v>19</v>
      </c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5" t="s">
        <v>278</v>
      </c>
      <c r="AT483" s="225" t="s">
        <v>214</v>
      </c>
      <c r="AU483" s="225" t="s">
        <v>81</v>
      </c>
      <c r="AY483" s="19" t="s">
        <v>196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9" t="s">
        <v>79</v>
      </c>
      <c r="BK483" s="226">
        <f>ROUND(I483*H483,2)</f>
        <v>0</v>
      </c>
      <c r="BL483" s="19" t="s">
        <v>266</v>
      </c>
      <c r="BM483" s="225" t="s">
        <v>2624</v>
      </c>
    </row>
    <row r="484" s="2" customFormat="1">
      <c r="A484" s="40"/>
      <c r="B484" s="41"/>
      <c r="C484" s="42"/>
      <c r="D484" s="234" t="s">
        <v>910</v>
      </c>
      <c r="E484" s="42"/>
      <c r="F484" s="278" t="s">
        <v>911</v>
      </c>
      <c r="G484" s="42"/>
      <c r="H484" s="42"/>
      <c r="I484" s="229"/>
      <c r="J484" s="42"/>
      <c r="K484" s="42"/>
      <c r="L484" s="46"/>
      <c r="M484" s="230"/>
      <c r="N484" s="231"/>
      <c r="O484" s="86"/>
      <c r="P484" s="86"/>
      <c r="Q484" s="86"/>
      <c r="R484" s="86"/>
      <c r="S484" s="86"/>
      <c r="T484" s="86"/>
      <c r="U484" s="87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910</v>
      </c>
      <c r="AU484" s="19" t="s">
        <v>81</v>
      </c>
    </row>
    <row r="485" s="2" customFormat="1" ht="49.05" customHeight="1">
      <c r="A485" s="40"/>
      <c r="B485" s="41"/>
      <c r="C485" s="214" t="s">
        <v>955</v>
      </c>
      <c r="D485" s="214" t="s">
        <v>198</v>
      </c>
      <c r="E485" s="215" t="s">
        <v>913</v>
      </c>
      <c r="F485" s="216" t="s">
        <v>914</v>
      </c>
      <c r="G485" s="217" t="s">
        <v>237</v>
      </c>
      <c r="H485" s="218">
        <v>0.28799999999999998</v>
      </c>
      <c r="I485" s="219"/>
      <c r="J485" s="220">
        <f>ROUND(I485*H485,2)</f>
        <v>0</v>
      </c>
      <c r="K485" s="216" t="s">
        <v>202</v>
      </c>
      <c r="L485" s="46"/>
      <c r="M485" s="221" t="s">
        <v>19</v>
      </c>
      <c r="N485" s="222" t="s">
        <v>43</v>
      </c>
      <c r="O485" s="86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3">
        <f>S485*H485</f>
        <v>0</v>
      </c>
      <c r="U485" s="224" t="s">
        <v>19</v>
      </c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5" t="s">
        <v>266</v>
      </c>
      <c r="AT485" s="225" t="s">
        <v>198</v>
      </c>
      <c r="AU485" s="225" t="s">
        <v>81</v>
      </c>
      <c r="AY485" s="19" t="s">
        <v>196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9" t="s">
        <v>79</v>
      </c>
      <c r="BK485" s="226">
        <f>ROUND(I485*H485,2)</f>
        <v>0</v>
      </c>
      <c r="BL485" s="19" t="s">
        <v>266</v>
      </c>
      <c r="BM485" s="225" t="s">
        <v>2625</v>
      </c>
    </row>
    <row r="486" s="2" customFormat="1">
      <c r="A486" s="40"/>
      <c r="B486" s="41"/>
      <c r="C486" s="42"/>
      <c r="D486" s="227" t="s">
        <v>205</v>
      </c>
      <c r="E486" s="42"/>
      <c r="F486" s="228" t="s">
        <v>916</v>
      </c>
      <c r="G486" s="42"/>
      <c r="H486" s="42"/>
      <c r="I486" s="229"/>
      <c r="J486" s="42"/>
      <c r="K486" s="42"/>
      <c r="L486" s="46"/>
      <c r="M486" s="230"/>
      <c r="N486" s="231"/>
      <c r="O486" s="86"/>
      <c r="P486" s="86"/>
      <c r="Q486" s="86"/>
      <c r="R486" s="86"/>
      <c r="S486" s="86"/>
      <c r="T486" s="86"/>
      <c r="U486" s="87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205</v>
      </c>
      <c r="AU486" s="19" t="s">
        <v>81</v>
      </c>
    </row>
    <row r="487" s="12" customFormat="1" ht="22.8" customHeight="1">
      <c r="A487" s="12"/>
      <c r="B487" s="198"/>
      <c r="C487" s="199"/>
      <c r="D487" s="200" t="s">
        <v>71</v>
      </c>
      <c r="E487" s="212" t="s">
        <v>917</v>
      </c>
      <c r="F487" s="212" t="s">
        <v>918</v>
      </c>
      <c r="G487" s="199"/>
      <c r="H487" s="199"/>
      <c r="I487" s="202"/>
      <c r="J487" s="213">
        <f>BK487</f>
        <v>0</v>
      </c>
      <c r="K487" s="199"/>
      <c r="L487" s="204"/>
      <c r="M487" s="205"/>
      <c r="N487" s="206"/>
      <c r="O487" s="206"/>
      <c r="P487" s="207">
        <f>SUM(P488:P496)</f>
        <v>0</v>
      </c>
      <c r="Q487" s="206"/>
      <c r="R487" s="207">
        <f>SUM(R488:R496)</f>
        <v>0.032992</v>
      </c>
      <c r="S487" s="206"/>
      <c r="T487" s="207">
        <f>SUM(T488:T496)</f>
        <v>0</v>
      </c>
      <c r="U487" s="208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09" t="s">
        <v>81</v>
      </c>
      <c r="AT487" s="210" t="s">
        <v>71</v>
      </c>
      <c r="AU487" s="210" t="s">
        <v>79</v>
      </c>
      <c r="AY487" s="209" t="s">
        <v>196</v>
      </c>
      <c r="BK487" s="211">
        <f>SUM(BK488:BK496)</f>
        <v>0</v>
      </c>
    </row>
    <row r="488" s="2" customFormat="1" ht="21.75" customHeight="1">
      <c r="A488" s="40"/>
      <c r="B488" s="41"/>
      <c r="C488" s="214" t="s">
        <v>960</v>
      </c>
      <c r="D488" s="214" t="s">
        <v>198</v>
      </c>
      <c r="E488" s="215" t="s">
        <v>920</v>
      </c>
      <c r="F488" s="216" t="s">
        <v>921</v>
      </c>
      <c r="G488" s="217" t="s">
        <v>244</v>
      </c>
      <c r="H488" s="218">
        <v>20.620000000000001</v>
      </c>
      <c r="I488" s="219"/>
      <c r="J488" s="220">
        <f>ROUND(I488*H488,2)</f>
        <v>0</v>
      </c>
      <c r="K488" s="216" t="s">
        <v>202</v>
      </c>
      <c r="L488" s="46"/>
      <c r="M488" s="221" t="s">
        <v>19</v>
      </c>
      <c r="N488" s="222" t="s">
        <v>43</v>
      </c>
      <c r="O488" s="86"/>
      <c r="P488" s="223">
        <f>O488*H488</f>
        <v>0</v>
      </c>
      <c r="Q488" s="223">
        <v>0</v>
      </c>
      <c r="R488" s="223">
        <f>Q488*H488</f>
        <v>0</v>
      </c>
      <c r="S488" s="223">
        <v>0</v>
      </c>
      <c r="T488" s="223">
        <f>S488*H488</f>
        <v>0</v>
      </c>
      <c r="U488" s="224" t="s">
        <v>19</v>
      </c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5" t="s">
        <v>266</v>
      </c>
      <c r="AT488" s="225" t="s">
        <v>198</v>
      </c>
      <c r="AU488" s="225" t="s">
        <v>81</v>
      </c>
      <c r="AY488" s="19" t="s">
        <v>196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9" t="s">
        <v>79</v>
      </c>
      <c r="BK488" s="226">
        <f>ROUND(I488*H488,2)</f>
        <v>0</v>
      </c>
      <c r="BL488" s="19" t="s">
        <v>266</v>
      </c>
      <c r="BM488" s="225" t="s">
        <v>2626</v>
      </c>
    </row>
    <row r="489" s="2" customFormat="1">
      <c r="A489" s="40"/>
      <c r="B489" s="41"/>
      <c r="C489" s="42"/>
      <c r="D489" s="227" t="s">
        <v>205</v>
      </c>
      <c r="E489" s="42"/>
      <c r="F489" s="228" t="s">
        <v>923</v>
      </c>
      <c r="G489" s="42"/>
      <c r="H489" s="42"/>
      <c r="I489" s="229"/>
      <c r="J489" s="42"/>
      <c r="K489" s="42"/>
      <c r="L489" s="46"/>
      <c r="M489" s="230"/>
      <c r="N489" s="231"/>
      <c r="O489" s="86"/>
      <c r="P489" s="86"/>
      <c r="Q489" s="86"/>
      <c r="R489" s="86"/>
      <c r="S489" s="86"/>
      <c r="T489" s="86"/>
      <c r="U489" s="87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205</v>
      </c>
      <c r="AU489" s="19" t="s">
        <v>81</v>
      </c>
    </row>
    <row r="490" s="2" customFormat="1" ht="24.15" customHeight="1">
      <c r="A490" s="40"/>
      <c r="B490" s="41"/>
      <c r="C490" s="214" t="s">
        <v>966</v>
      </c>
      <c r="D490" s="214" t="s">
        <v>198</v>
      </c>
      <c r="E490" s="215" t="s">
        <v>925</v>
      </c>
      <c r="F490" s="216" t="s">
        <v>926</v>
      </c>
      <c r="G490" s="217" t="s">
        <v>244</v>
      </c>
      <c r="H490" s="218">
        <v>20.620000000000001</v>
      </c>
      <c r="I490" s="219"/>
      <c r="J490" s="220">
        <f>ROUND(I490*H490,2)</f>
        <v>0</v>
      </c>
      <c r="K490" s="216" t="s">
        <v>202</v>
      </c>
      <c r="L490" s="46"/>
      <c r="M490" s="221" t="s">
        <v>19</v>
      </c>
      <c r="N490" s="222" t="s">
        <v>43</v>
      </c>
      <c r="O490" s="86"/>
      <c r="P490" s="223">
        <f>O490*H490</f>
        <v>0</v>
      </c>
      <c r="Q490" s="223">
        <v>0.00020000000000000001</v>
      </c>
      <c r="R490" s="223">
        <f>Q490*H490</f>
        <v>0.0041240000000000001</v>
      </c>
      <c r="S490" s="223">
        <v>0</v>
      </c>
      <c r="T490" s="223">
        <f>S490*H490</f>
        <v>0</v>
      </c>
      <c r="U490" s="224" t="s">
        <v>19</v>
      </c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5" t="s">
        <v>266</v>
      </c>
      <c r="AT490" s="225" t="s">
        <v>198</v>
      </c>
      <c r="AU490" s="225" t="s">
        <v>81</v>
      </c>
      <c r="AY490" s="19" t="s">
        <v>196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9" t="s">
        <v>79</v>
      </c>
      <c r="BK490" s="226">
        <f>ROUND(I490*H490,2)</f>
        <v>0</v>
      </c>
      <c r="BL490" s="19" t="s">
        <v>266</v>
      </c>
      <c r="BM490" s="225" t="s">
        <v>2627</v>
      </c>
    </row>
    <row r="491" s="2" customFormat="1">
      <c r="A491" s="40"/>
      <c r="B491" s="41"/>
      <c r="C491" s="42"/>
      <c r="D491" s="227" t="s">
        <v>205</v>
      </c>
      <c r="E491" s="42"/>
      <c r="F491" s="228" t="s">
        <v>928</v>
      </c>
      <c r="G491" s="42"/>
      <c r="H491" s="42"/>
      <c r="I491" s="229"/>
      <c r="J491" s="42"/>
      <c r="K491" s="42"/>
      <c r="L491" s="46"/>
      <c r="M491" s="230"/>
      <c r="N491" s="231"/>
      <c r="O491" s="86"/>
      <c r="P491" s="86"/>
      <c r="Q491" s="86"/>
      <c r="R491" s="86"/>
      <c r="S491" s="86"/>
      <c r="T491" s="86"/>
      <c r="U491" s="87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205</v>
      </c>
      <c r="AU491" s="19" t="s">
        <v>81</v>
      </c>
    </row>
    <row r="492" s="2" customFormat="1" ht="24.15" customHeight="1">
      <c r="A492" s="40"/>
      <c r="B492" s="41"/>
      <c r="C492" s="214" t="s">
        <v>968</v>
      </c>
      <c r="D492" s="214" t="s">
        <v>198</v>
      </c>
      <c r="E492" s="215" t="s">
        <v>930</v>
      </c>
      <c r="F492" s="216" t="s">
        <v>931</v>
      </c>
      <c r="G492" s="217" t="s">
        <v>244</v>
      </c>
      <c r="H492" s="218">
        <v>20.620000000000001</v>
      </c>
      <c r="I492" s="219"/>
      <c r="J492" s="220">
        <f>ROUND(I492*H492,2)</f>
        <v>0</v>
      </c>
      <c r="K492" s="216" t="s">
        <v>202</v>
      </c>
      <c r="L492" s="46"/>
      <c r="M492" s="221" t="s">
        <v>19</v>
      </c>
      <c r="N492" s="222" t="s">
        <v>43</v>
      </c>
      <c r="O492" s="86"/>
      <c r="P492" s="223">
        <f>O492*H492</f>
        <v>0</v>
      </c>
      <c r="Q492" s="223">
        <v>0.0014</v>
      </c>
      <c r="R492" s="223">
        <f>Q492*H492</f>
        <v>0.028868000000000001</v>
      </c>
      <c r="S492" s="223">
        <v>0</v>
      </c>
      <c r="T492" s="223">
        <f>S492*H492</f>
        <v>0</v>
      </c>
      <c r="U492" s="224" t="s">
        <v>19</v>
      </c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5" t="s">
        <v>266</v>
      </c>
      <c r="AT492" s="225" t="s">
        <v>198</v>
      </c>
      <c r="AU492" s="225" t="s">
        <v>81</v>
      </c>
      <c r="AY492" s="19" t="s">
        <v>196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9" t="s">
        <v>79</v>
      </c>
      <c r="BK492" s="226">
        <f>ROUND(I492*H492,2)</f>
        <v>0</v>
      </c>
      <c r="BL492" s="19" t="s">
        <v>266</v>
      </c>
      <c r="BM492" s="225" t="s">
        <v>2628</v>
      </c>
    </row>
    <row r="493" s="2" customFormat="1">
      <c r="A493" s="40"/>
      <c r="B493" s="41"/>
      <c r="C493" s="42"/>
      <c r="D493" s="227" t="s">
        <v>205</v>
      </c>
      <c r="E493" s="42"/>
      <c r="F493" s="228" t="s">
        <v>933</v>
      </c>
      <c r="G493" s="42"/>
      <c r="H493" s="42"/>
      <c r="I493" s="229"/>
      <c r="J493" s="42"/>
      <c r="K493" s="42"/>
      <c r="L493" s="46"/>
      <c r="M493" s="230"/>
      <c r="N493" s="231"/>
      <c r="O493" s="86"/>
      <c r="P493" s="86"/>
      <c r="Q493" s="86"/>
      <c r="R493" s="86"/>
      <c r="S493" s="86"/>
      <c r="T493" s="86"/>
      <c r="U493" s="87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205</v>
      </c>
      <c r="AU493" s="19" t="s">
        <v>81</v>
      </c>
    </row>
    <row r="494" s="13" customFormat="1">
      <c r="A494" s="13"/>
      <c r="B494" s="232"/>
      <c r="C494" s="233"/>
      <c r="D494" s="234" t="s">
        <v>212</v>
      </c>
      <c r="E494" s="235" t="s">
        <v>19</v>
      </c>
      <c r="F494" s="236" t="s">
        <v>2418</v>
      </c>
      <c r="G494" s="233"/>
      <c r="H494" s="237">
        <v>20.620000000000001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1"/>
      <c r="U494" s="242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212</v>
      </c>
      <c r="AU494" s="243" t="s">
        <v>81</v>
      </c>
      <c r="AV494" s="13" t="s">
        <v>81</v>
      </c>
      <c r="AW494" s="13" t="s">
        <v>33</v>
      </c>
      <c r="AX494" s="13" t="s">
        <v>79</v>
      </c>
      <c r="AY494" s="243" t="s">
        <v>196</v>
      </c>
    </row>
    <row r="495" s="2" customFormat="1" ht="44.25" customHeight="1">
      <c r="A495" s="40"/>
      <c r="B495" s="41"/>
      <c r="C495" s="214" t="s">
        <v>970</v>
      </c>
      <c r="D495" s="214" t="s">
        <v>198</v>
      </c>
      <c r="E495" s="215" t="s">
        <v>936</v>
      </c>
      <c r="F495" s="216" t="s">
        <v>937</v>
      </c>
      <c r="G495" s="217" t="s">
        <v>237</v>
      </c>
      <c r="H495" s="218">
        <v>0.033000000000000002</v>
      </c>
      <c r="I495" s="219"/>
      <c r="J495" s="220">
        <f>ROUND(I495*H495,2)</f>
        <v>0</v>
      </c>
      <c r="K495" s="216" t="s">
        <v>202</v>
      </c>
      <c r="L495" s="46"/>
      <c r="M495" s="221" t="s">
        <v>19</v>
      </c>
      <c r="N495" s="222" t="s">
        <v>43</v>
      </c>
      <c r="O495" s="86"/>
      <c r="P495" s="223">
        <f>O495*H495</f>
        <v>0</v>
      </c>
      <c r="Q495" s="223">
        <v>0</v>
      </c>
      <c r="R495" s="223">
        <f>Q495*H495</f>
        <v>0</v>
      </c>
      <c r="S495" s="223">
        <v>0</v>
      </c>
      <c r="T495" s="223">
        <f>S495*H495</f>
        <v>0</v>
      </c>
      <c r="U495" s="224" t="s">
        <v>19</v>
      </c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25" t="s">
        <v>266</v>
      </c>
      <c r="AT495" s="225" t="s">
        <v>198</v>
      </c>
      <c r="AU495" s="225" t="s">
        <v>81</v>
      </c>
      <c r="AY495" s="19" t="s">
        <v>196</v>
      </c>
      <c r="BE495" s="226">
        <f>IF(N495="základní",J495,0)</f>
        <v>0</v>
      </c>
      <c r="BF495" s="226">
        <f>IF(N495="snížená",J495,0)</f>
        <v>0</v>
      </c>
      <c r="BG495" s="226">
        <f>IF(N495="zákl. přenesená",J495,0)</f>
        <v>0</v>
      </c>
      <c r="BH495" s="226">
        <f>IF(N495="sníž. přenesená",J495,0)</f>
        <v>0</v>
      </c>
      <c r="BI495" s="226">
        <f>IF(N495="nulová",J495,0)</f>
        <v>0</v>
      </c>
      <c r="BJ495" s="19" t="s">
        <v>79</v>
      </c>
      <c r="BK495" s="226">
        <f>ROUND(I495*H495,2)</f>
        <v>0</v>
      </c>
      <c r="BL495" s="19" t="s">
        <v>266</v>
      </c>
      <c r="BM495" s="225" t="s">
        <v>2629</v>
      </c>
    </row>
    <row r="496" s="2" customFormat="1">
      <c r="A496" s="40"/>
      <c r="B496" s="41"/>
      <c r="C496" s="42"/>
      <c r="D496" s="227" t="s">
        <v>205</v>
      </c>
      <c r="E496" s="42"/>
      <c r="F496" s="228" t="s">
        <v>939</v>
      </c>
      <c r="G496" s="42"/>
      <c r="H496" s="42"/>
      <c r="I496" s="229"/>
      <c r="J496" s="42"/>
      <c r="K496" s="42"/>
      <c r="L496" s="46"/>
      <c r="M496" s="230"/>
      <c r="N496" s="231"/>
      <c r="O496" s="86"/>
      <c r="P496" s="86"/>
      <c r="Q496" s="86"/>
      <c r="R496" s="86"/>
      <c r="S496" s="86"/>
      <c r="T496" s="86"/>
      <c r="U496" s="87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205</v>
      </c>
      <c r="AU496" s="19" t="s">
        <v>81</v>
      </c>
    </row>
    <row r="497" s="12" customFormat="1" ht="22.8" customHeight="1">
      <c r="A497" s="12"/>
      <c r="B497" s="198"/>
      <c r="C497" s="199"/>
      <c r="D497" s="200" t="s">
        <v>71</v>
      </c>
      <c r="E497" s="212" t="s">
        <v>318</v>
      </c>
      <c r="F497" s="212" t="s">
        <v>319</v>
      </c>
      <c r="G497" s="199"/>
      <c r="H497" s="199"/>
      <c r="I497" s="202"/>
      <c r="J497" s="213">
        <f>BK497</f>
        <v>0</v>
      </c>
      <c r="K497" s="199"/>
      <c r="L497" s="204"/>
      <c r="M497" s="205"/>
      <c r="N497" s="206"/>
      <c r="O497" s="206"/>
      <c r="P497" s="207">
        <f>SUM(P498:P528)</f>
        <v>0</v>
      </c>
      <c r="Q497" s="206"/>
      <c r="R497" s="207">
        <f>SUM(R498:R528)</f>
        <v>0.08495817</v>
      </c>
      <c r="S497" s="206"/>
      <c r="T497" s="207">
        <f>SUM(T498:T528)</f>
        <v>0</v>
      </c>
      <c r="U497" s="208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09" t="s">
        <v>81</v>
      </c>
      <c r="AT497" s="210" t="s">
        <v>71</v>
      </c>
      <c r="AU497" s="210" t="s">
        <v>79</v>
      </c>
      <c r="AY497" s="209" t="s">
        <v>196</v>
      </c>
      <c r="BK497" s="211">
        <f>SUM(BK498:BK528)</f>
        <v>0</v>
      </c>
    </row>
    <row r="498" s="2" customFormat="1" ht="37.8" customHeight="1">
      <c r="A498" s="40"/>
      <c r="B498" s="41"/>
      <c r="C498" s="214" t="s">
        <v>975</v>
      </c>
      <c r="D498" s="214" t="s">
        <v>198</v>
      </c>
      <c r="E498" s="215" t="s">
        <v>941</v>
      </c>
      <c r="F498" s="216" t="s">
        <v>942</v>
      </c>
      <c r="G498" s="217" t="s">
        <v>244</v>
      </c>
      <c r="H498" s="218">
        <v>109.742</v>
      </c>
      <c r="I498" s="219"/>
      <c r="J498" s="220">
        <f>ROUND(I498*H498,2)</f>
        <v>0</v>
      </c>
      <c r="K498" s="216" t="s">
        <v>202</v>
      </c>
      <c r="L498" s="46"/>
      <c r="M498" s="221" t="s">
        <v>19</v>
      </c>
      <c r="N498" s="222" t="s">
        <v>43</v>
      </c>
      <c r="O498" s="86"/>
      <c r="P498" s="223">
        <f>O498*H498</f>
        <v>0</v>
      </c>
      <c r="Q498" s="223">
        <v>2.0000000000000002E-05</v>
      </c>
      <c r="R498" s="223">
        <f>Q498*H498</f>
        <v>0.0021948400000000004</v>
      </c>
      <c r="S498" s="223">
        <v>0</v>
      </c>
      <c r="T498" s="223">
        <f>S498*H498</f>
        <v>0</v>
      </c>
      <c r="U498" s="224" t="s">
        <v>19</v>
      </c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25" t="s">
        <v>266</v>
      </c>
      <c r="AT498" s="225" t="s">
        <v>198</v>
      </c>
      <c r="AU498" s="225" t="s">
        <v>81</v>
      </c>
      <c r="AY498" s="19" t="s">
        <v>196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9" t="s">
        <v>79</v>
      </c>
      <c r="BK498" s="226">
        <f>ROUND(I498*H498,2)</f>
        <v>0</v>
      </c>
      <c r="BL498" s="19" t="s">
        <v>266</v>
      </c>
      <c r="BM498" s="225" t="s">
        <v>2630</v>
      </c>
    </row>
    <row r="499" s="2" customFormat="1">
      <c r="A499" s="40"/>
      <c r="B499" s="41"/>
      <c r="C499" s="42"/>
      <c r="D499" s="227" t="s">
        <v>205</v>
      </c>
      <c r="E499" s="42"/>
      <c r="F499" s="228" t="s">
        <v>944</v>
      </c>
      <c r="G499" s="42"/>
      <c r="H499" s="42"/>
      <c r="I499" s="229"/>
      <c r="J499" s="42"/>
      <c r="K499" s="42"/>
      <c r="L499" s="46"/>
      <c r="M499" s="230"/>
      <c r="N499" s="231"/>
      <c r="O499" s="86"/>
      <c r="P499" s="86"/>
      <c r="Q499" s="86"/>
      <c r="R499" s="86"/>
      <c r="S499" s="86"/>
      <c r="T499" s="86"/>
      <c r="U499" s="87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205</v>
      </c>
      <c r="AU499" s="19" t="s">
        <v>81</v>
      </c>
    </row>
    <row r="500" s="2" customFormat="1" ht="24.15" customHeight="1">
      <c r="A500" s="40"/>
      <c r="B500" s="41"/>
      <c r="C500" s="214" t="s">
        <v>977</v>
      </c>
      <c r="D500" s="214" t="s">
        <v>198</v>
      </c>
      <c r="E500" s="215" t="s">
        <v>946</v>
      </c>
      <c r="F500" s="216" t="s">
        <v>947</v>
      </c>
      <c r="G500" s="217" t="s">
        <v>244</v>
      </c>
      <c r="H500" s="218">
        <v>109.742</v>
      </c>
      <c r="I500" s="219"/>
      <c r="J500" s="220">
        <f>ROUND(I500*H500,2)</f>
        <v>0</v>
      </c>
      <c r="K500" s="216" t="s">
        <v>202</v>
      </c>
      <c r="L500" s="46"/>
      <c r="M500" s="221" t="s">
        <v>19</v>
      </c>
      <c r="N500" s="222" t="s">
        <v>43</v>
      </c>
      <c r="O500" s="86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3">
        <f>S500*H500</f>
        <v>0</v>
      </c>
      <c r="U500" s="224" t="s">
        <v>19</v>
      </c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25" t="s">
        <v>266</v>
      </c>
      <c r="AT500" s="225" t="s">
        <v>198</v>
      </c>
      <c r="AU500" s="225" t="s">
        <v>81</v>
      </c>
      <c r="AY500" s="19" t="s">
        <v>196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9" t="s">
        <v>79</v>
      </c>
      <c r="BK500" s="226">
        <f>ROUND(I500*H500,2)</f>
        <v>0</v>
      </c>
      <c r="BL500" s="19" t="s">
        <v>266</v>
      </c>
      <c r="BM500" s="225" t="s">
        <v>2631</v>
      </c>
    </row>
    <row r="501" s="2" customFormat="1">
      <c r="A501" s="40"/>
      <c r="B501" s="41"/>
      <c r="C501" s="42"/>
      <c r="D501" s="227" t="s">
        <v>205</v>
      </c>
      <c r="E501" s="42"/>
      <c r="F501" s="228" t="s">
        <v>949</v>
      </c>
      <c r="G501" s="42"/>
      <c r="H501" s="42"/>
      <c r="I501" s="229"/>
      <c r="J501" s="42"/>
      <c r="K501" s="42"/>
      <c r="L501" s="46"/>
      <c r="M501" s="230"/>
      <c r="N501" s="231"/>
      <c r="O501" s="86"/>
      <c r="P501" s="86"/>
      <c r="Q501" s="86"/>
      <c r="R501" s="86"/>
      <c r="S501" s="86"/>
      <c r="T501" s="86"/>
      <c r="U501" s="87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9" t="s">
        <v>205</v>
      </c>
      <c r="AU501" s="19" t="s">
        <v>81</v>
      </c>
    </row>
    <row r="502" s="2" customFormat="1" ht="24.15" customHeight="1">
      <c r="A502" s="40"/>
      <c r="B502" s="41"/>
      <c r="C502" s="214" t="s">
        <v>1570</v>
      </c>
      <c r="D502" s="214" t="s">
        <v>198</v>
      </c>
      <c r="E502" s="215" t="s">
        <v>951</v>
      </c>
      <c r="F502" s="216" t="s">
        <v>952</v>
      </c>
      <c r="G502" s="217" t="s">
        <v>244</v>
      </c>
      <c r="H502" s="218">
        <v>109.742</v>
      </c>
      <c r="I502" s="219"/>
      <c r="J502" s="220">
        <f>ROUND(I502*H502,2)</f>
        <v>0</v>
      </c>
      <c r="K502" s="216" t="s">
        <v>202</v>
      </c>
      <c r="L502" s="46"/>
      <c r="M502" s="221" t="s">
        <v>19</v>
      </c>
      <c r="N502" s="222" t="s">
        <v>43</v>
      </c>
      <c r="O502" s="86"/>
      <c r="P502" s="223">
        <f>O502*H502</f>
        <v>0</v>
      </c>
      <c r="Q502" s="223">
        <v>0.00017000000000000001</v>
      </c>
      <c r="R502" s="223">
        <f>Q502*H502</f>
        <v>0.018656140000000002</v>
      </c>
      <c r="S502" s="223">
        <v>0</v>
      </c>
      <c r="T502" s="223">
        <f>S502*H502</f>
        <v>0</v>
      </c>
      <c r="U502" s="224" t="s">
        <v>19</v>
      </c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25" t="s">
        <v>266</v>
      </c>
      <c r="AT502" s="225" t="s">
        <v>198</v>
      </c>
      <c r="AU502" s="225" t="s">
        <v>81</v>
      </c>
      <c r="AY502" s="19" t="s">
        <v>196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9" t="s">
        <v>79</v>
      </c>
      <c r="BK502" s="226">
        <f>ROUND(I502*H502,2)</f>
        <v>0</v>
      </c>
      <c r="BL502" s="19" t="s">
        <v>266</v>
      </c>
      <c r="BM502" s="225" t="s">
        <v>2632</v>
      </c>
    </row>
    <row r="503" s="2" customFormat="1">
      <c r="A503" s="40"/>
      <c r="B503" s="41"/>
      <c r="C503" s="42"/>
      <c r="D503" s="227" t="s">
        <v>205</v>
      </c>
      <c r="E503" s="42"/>
      <c r="F503" s="228" t="s">
        <v>954</v>
      </c>
      <c r="G503" s="42"/>
      <c r="H503" s="42"/>
      <c r="I503" s="229"/>
      <c r="J503" s="42"/>
      <c r="K503" s="42"/>
      <c r="L503" s="46"/>
      <c r="M503" s="230"/>
      <c r="N503" s="231"/>
      <c r="O503" s="86"/>
      <c r="P503" s="86"/>
      <c r="Q503" s="86"/>
      <c r="R503" s="86"/>
      <c r="S503" s="86"/>
      <c r="T503" s="86"/>
      <c r="U503" s="87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205</v>
      </c>
      <c r="AU503" s="19" t="s">
        <v>81</v>
      </c>
    </row>
    <row r="504" s="2" customFormat="1" ht="24.15" customHeight="1">
      <c r="A504" s="40"/>
      <c r="B504" s="41"/>
      <c r="C504" s="214" t="s">
        <v>1572</v>
      </c>
      <c r="D504" s="214" t="s">
        <v>198</v>
      </c>
      <c r="E504" s="215" t="s">
        <v>956</v>
      </c>
      <c r="F504" s="216" t="s">
        <v>957</v>
      </c>
      <c r="G504" s="217" t="s">
        <v>244</v>
      </c>
      <c r="H504" s="218">
        <v>109.742</v>
      </c>
      <c r="I504" s="219"/>
      <c r="J504" s="220">
        <f>ROUND(I504*H504,2)</f>
        <v>0</v>
      </c>
      <c r="K504" s="216" t="s">
        <v>202</v>
      </c>
      <c r="L504" s="46"/>
      <c r="M504" s="221" t="s">
        <v>19</v>
      </c>
      <c r="N504" s="222" t="s">
        <v>43</v>
      </c>
      <c r="O504" s="86"/>
      <c r="P504" s="223">
        <f>O504*H504</f>
        <v>0</v>
      </c>
      <c r="Q504" s="223">
        <v>0.00012999999999999999</v>
      </c>
      <c r="R504" s="223">
        <f>Q504*H504</f>
        <v>0.01426646</v>
      </c>
      <c r="S504" s="223">
        <v>0</v>
      </c>
      <c r="T504" s="223">
        <f>S504*H504</f>
        <v>0</v>
      </c>
      <c r="U504" s="224" t="s">
        <v>19</v>
      </c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25" t="s">
        <v>266</v>
      </c>
      <c r="AT504" s="225" t="s">
        <v>198</v>
      </c>
      <c r="AU504" s="225" t="s">
        <v>81</v>
      </c>
      <c r="AY504" s="19" t="s">
        <v>196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9" t="s">
        <v>79</v>
      </c>
      <c r="BK504" s="226">
        <f>ROUND(I504*H504,2)</f>
        <v>0</v>
      </c>
      <c r="BL504" s="19" t="s">
        <v>266</v>
      </c>
      <c r="BM504" s="225" t="s">
        <v>2633</v>
      </c>
    </row>
    <row r="505" s="2" customFormat="1">
      <c r="A505" s="40"/>
      <c r="B505" s="41"/>
      <c r="C505" s="42"/>
      <c r="D505" s="227" t="s">
        <v>205</v>
      </c>
      <c r="E505" s="42"/>
      <c r="F505" s="228" t="s">
        <v>959</v>
      </c>
      <c r="G505" s="42"/>
      <c r="H505" s="42"/>
      <c r="I505" s="229"/>
      <c r="J505" s="42"/>
      <c r="K505" s="42"/>
      <c r="L505" s="46"/>
      <c r="M505" s="230"/>
      <c r="N505" s="231"/>
      <c r="O505" s="86"/>
      <c r="P505" s="86"/>
      <c r="Q505" s="86"/>
      <c r="R505" s="86"/>
      <c r="S505" s="86"/>
      <c r="T505" s="86"/>
      <c r="U505" s="87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205</v>
      </c>
      <c r="AU505" s="19" t="s">
        <v>81</v>
      </c>
    </row>
    <row r="506" s="2" customFormat="1" ht="24.15" customHeight="1">
      <c r="A506" s="40"/>
      <c r="B506" s="41"/>
      <c r="C506" s="214" t="s">
        <v>1574</v>
      </c>
      <c r="D506" s="214" t="s">
        <v>198</v>
      </c>
      <c r="E506" s="215" t="s">
        <v>961</v>
      </c>
      <c r="F506" s="216" t="s">
        <v>962</v>
      </c>
      <c r="G506" s="217" t="s">
        <v>244</v>
      </c>
      <c r="H506" s="218">
        <v>109.742</v>
      </c>
      <c r="I506" s="219"/>
      <c r="J506" s="220">
        <f>ROUND(I506*H506,2)</f>
        <v>0</v>
      </c>
      <c r="K506" s="216" t="s">
        <v>202</v>
      </c>
      <c r="L506" s="46"/>
      <c r="M506" s="221" t="s">
        <v>19</v>
      </c>
      <c r="N506" s="222" t="s">
        <v>43</v>
      </c>
      <c r="O506" s="86"/>
      <c r="P506" s="223">
        <f>O506*H506</f>
        <v>0</v>
      </c>
      <c r="Q506" s="223">
        <v>0.00012</v>
      </c>
      <c r="R506" s="223">
        <f>Q506*H506</f>
        <v>0.013169040000000002</v>
      </c>
      <c r="S506" s="223">
        <v>0</v>
      </c>
      <c r="T506" s="223">
        <f>S506*H506</f>
        <v>0</v>
      </c>
      <c r="U506" s="224" t="s">
        <v>19</v>
      </c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5" t="s">
        <v>266</v>
      </c>
      <c r="AT506" s="225" t="s">
        <v>198</v>
      </c>
      <c r="AU506" s="225" t="s">
        <v>81</v>
      </c>
      <c r="AY506" s="19" t="s">
        <v>196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9" t="s">
        <v>79</v>
      </c>
      <c r="BK506" s="226">
        <f>ROUND(I506*H506,2)</f>
        <v>0</v>
      </c>
      <c r="BL506" s="19" t="s">
        <v>266</v>
      </c>
      <c r="BM506" s="225" t="s">
        <v>2634</v>
      </c>
    </row>
    <row r="507" s="2" customFormat="1">
      <c r="A507" s="40"/>
      <c r="B507" s="41"/>
      <c r="C507" s="42"/>
      <c r="D507" s="227" t="s">
        <v>205</v>
      </c>
      <c r="E507" s="42"/>
      <c r="F507" s="228" t="s">
        <v>964</v>
      </c>
      <c r="G507" s="42"/>
      <c r="H507" s="42"/>
      <c r="I507" s="229"/>
      <c r="J507" s="42"/>
      <c r="K507" s="42"/>
      <c r="L507" s="46"/>
      <c r="M507" s="230"/>
      <c r="N507" s="231"/>
      <c r="O507" s="86"/>
      <c r="P507" s="86"/>
      <c r="Q507" s="86"/>
      <c r="R507" s="86"/>
      <c r="S507" s="86"/>
      <c r="T507" s="86"/>
      <c r="U507" s="87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205</v>
      </c>
      <c r="AU507" s="19" t="s">
        <v>81</v>
      </c>
    </row>
    <row r="508" s="13" customFormat="1">
      <c r="A508" s="13"/>
      <c r="B508" s="232"/>
      <c r="C508" s="233"/>
      <c r="D508" s="234" t="s">
        <v>212</v>
      </c>
      <c r="E508" s="235" t="s">
        <v>19</v>
      </c>
      <c r="F508" s="236" t="s">
        <v>2635</v>
      </c>
      <c r="G508" s="233"/>
      <c r="H508" s="237">
        <v>109.742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1"/>
      <c r="U508" s="242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212</v>
      </c>
      <c r="AU508" s="243" t="s">
        <v>81</v>
      </c>
      <c r="AV508" s="13" t="s">
        <v>81</v>
      </c>
      <c r="AW508" s="13" t="s">
        <v>33</v>
      </c>
      <c r="AX508" s="13" t="s">
        <v>79</v>
      </c>
      <c r="AY508" s="243" t="s">
        <v>196</v>
      </c>
    </row>
    <row r="509" s="2" customFormat="1" ht="24.15" customHeight="1">
      <c r="A509" s="40"/>
      <c r="B509" s="41"/>
      <c r="C509" s="214" t="s">
        <v>1578</v>
      </c>
      <c r="D509" s="214" t="s">
        <v>198</v>
      </c>
      <c r="E509" s="215" t="s">
        <v>321</v>
      </c>
      <c r="F509" s="216" t="s">
        <v>322</v>
      </c>
      <c r="G509" s="217" t="s">
        <v>244</v>
      </c>
      <c r="H509" s="218">
        <v>85.283000000000001</v>
      </c>
      <c r="I509" s="219"/>
      <c r="J509" s="220">
        <f>ROUND(I509*H509,2)</f>
        <v>0</v>
      </c>
      <c r="K509" s="216" t="s">
        <v>202</v>
      </c>
      <c r="L509" s="46"/>
      <c r="M509" s="221" t="s">
        <v>19</v>
      </c>
      <c r="N509" s="222" t="s">
        <v>43</v>
      </c>
      <c r="O509" s="86"/>
      <c r="P509" s="223">
        <f>O509*H509</f>
        <v>0</v>
      </c>
      <c r="Q509" s="223">
        <v>2.0000000000000002E-05</v>
      </c>
      <c r="R509" s="223">
        <f>Q509*H509</f>
        <v>0.0017056600000000001</v>
      </c>
      <c r="S509" s="223">
        <v>0</v>
      </c>
      <c r="T509" s="223">
        <f>S509*H509</f>
        <v>0</v>
      </c>
      <c r="U509" s="224" t="s">
        <v>19</v>
      </c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25" t="s">
        <v>266</v>
      </c>
      <c r="AT509" s="225" t="s">
        <v>198</v>
      </c>
      <c r="AU509" s="225" t="s">
        <v>81</v>
      </c>
      <c r="AY509" s="19" t="s">
        <v>196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9" t="s">
        <v>79</v>
      </c>
      <c r="BK509" s="226">
        <f>ROUND(I509*H509,2)</f>
        <v>0</v>
      </c>
      <c r="BL509" s="19" t="s">
        <v>266</v>
      </c>
      <c r="BM509" s="225" t="s">
        <v>2636</v>
      </c>
    </row>
    <row r="510" s="2" customFormat="1">
      <c r="A510" s="40"/>
      <c r="B510" s="41"/>
      <c r="C510" s="42"/>
      <c r="D510" s="227" t="s">
        <v>205</v>
      </c>
      <c r="E510" s="42"/>
      <c r="F510" s="228" t="s">
        <v>324</v>
      </c>
      <c r="G510" s="42"/>
      <c r="H510" s="42"/>
      <c r="I510" s="229"/>
      <c r="J510" s="42"/>
      <c r="K510" s="42"/>
      <c r="L510" s="46"/>
      <c r="M510" s="230"/>
      <c r="N510" s="231"/>
      <c r="O510" s="86"/>
      <c r="P510" s="86"/>
      <c r="Q510" s="86"/>
      <c r="R510" s="86"/>
      <c r="S510" s="86"/>
      <c r="T510" s="86"/>
      <c r="U510" s="87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205</v>
      </c>
      <c r="AU510" s="19" t="s">
        <v>81</v>
      </c>
    </row>
    <row r="511" s="2" customFormat="1" ht="24.15" customHeight="1">
      <c r="A511" s="40"/>
      <c r="B511" s="41"/>
      <c r="C511" s="214" t="s">
        <v>1580</v>
      </c>
      <c r="D511" s="214" t="s">
        <v>198</v>
      </c>
      <c r="E511" s="215" t="s">
        <v>326</v>
      </c>
      <c r="F511" s="216" t="s">
        <v>327</v>
      </c>
      <c r="G511" s="217" t="s">
        <v>244</v>
      </c>
      <c r="H511" s="218">
        <v>85.283000000000001</v>
      </c>
      <c r="I511" s="219"/>
      <c r="J511" s="220">
        <f>ROUND(I511*H511,2)</f>
        <v>0</v>
      </c>
      <c r="K511" s="216" t="s">
        <v>202</v>
      </c>
      <c r="L511" s="46"/>
      <c r="M511" s="221" t="s">
        <v>19</v>
      </c>
      <c r="N511" s="222" t="s">
        <v>43</v>
      </c>
      <c r="O511" s="86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3">
        <f>S511*H511</f>
        <v>0</v>
      </c>
      <c r="U511" s="224" t="s">
        <v>19</v>
      </c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5" t="s">
        <v>266</v>
      </c>
      <c r="AT511" s="225" t="s">
        <v>198</v>
      </c>
      <c r="AU511" s="225" t="s">
        <v>81</v>
      </c>
      <c r="AY511" s="19" t="s">
        <v>196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9" t="s">
        <v>79</v>
      </c>
      <c r="BK511" s="226">
        <f>ROUND(I511*H511,2)</f>
        <v>0</v>
      </c>
      <c r="BL511" s="19" t="s">
        <v>266</v>
      </c>
      <c r="BM511" s="225" t="s">
        <v>2637</v>
      </c>
    </row>
    <row r="512" s="2" customFormat="1">
      <c r="A512" s="40"/>
      <c r="B512" s="41"/>
      <c r="C512" s="42"/>
      <c r="D512" s="227" t="s">
        <v>205</v>
      </c>
      <c r="E512" s="42"/>
      <c r="F512" s="228" t="s">
        <v>329</v>
      </c>
      <c r="G512" s="42"/>
      <c r="H512" s="42"/>
      <c r="I512" s="229"/>
      <c r="J512" s="42"/>
      <c r="K512" s="42"/>
      <c r="L512" s="46"/>
      <c r="M512" s="230"/>
      <c r="N512" s="231"/>
      <c r="O512" s="86"/>
      <c r="P512" s="86"/>
      <c r="Q512" s="86"/>
      <c r="R512" s="86"/>
      <c r="S512" s="86"/>
      <c r="T512" s="86"/>
      <c r="U512" s="87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205</v>
      </c>
      <c r="AU512" s="19" t="s">
        <v>81</v>
      </c>
    </row>
    <row r="513" s="2" customFormat="1" ht="49.05" customHeight="1">
      <c r="A513" s="40"/>
      <c r="B513" s="41"/>
      <c r="C513" s="214" t="s">
        <v>1582</v>
      </c>
      <c r="D513" s="214" t="s">
        <v>198</v>
      </c>
      <c r="E513" s="215" t="s">
        <v>971</v>
      </c>
      <c r="F513" s="216" t="s">
        <v>972</v>
      </c>
      <c r="G513" s="217" t="s">
        <v>244</v>
      </c>
      <c r="H513" s="218">
        <v>85.283000000000001</v>
      </c>
      <c r="I513" s="219"/>
      <c r="J513" s="220">
        <f>ROUND(I513*H513,2)</f>
        <v>0</v>
      </c>
      <c r="K513" s="216" t="s">
        <v>202</v>
      </c>
      <c r="L513" s="46"/>
      <c r="M513" s="221" t="s">
        <v>19</v>
      </c>
      <c r="N513" s="222" t="s">
        <v>43</v>
      </c>
      <c r="O513" s="86"/>
      <c r="P513" s="223">
        <f>O513*H513</f>
        <v>0</v>
      </c>
      <c r="Q513" s="223">
        <v>0.00013999999999999999</v>
      </c>
      <c r="R513" s="223">
        <f>Q513*H513</f>
        <v>0.01193962</v>
      </c>
      <c r="S513" s="223">
        <v>0</v>
      </c>
      <c r="T513" s="223">
        <f>S513*H513</f>
        <v>0</v>
      </c>
      <c r="U513" s="224" t="s">
        <v>19</v>
      </c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5" t="s">
        <v>266</v>
      </c>
      <c r="AT513" s="225" t="s">
        <v>198</v>
      </c>
      <c r="AU513" s="225" t="s">
        <v>81</v>
      </c>
      <c r="AY513" s="19" t="s">
        <v>196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9" t="s">
        <v>79</v>
      </c>
      <c r="BK513" s="226">
        <f>ROUND(I513*H513,2)</f>
        <v>0</v>
      </c>
      <c r="BL513" s="19" t="s">
        <v>266</v>
      </c>
      <c r="BM513" s="225" t="s">
        <v>2638</v>
      </c>
    </row>
    <row r="514" s="2" customFormat="1">
      <c r="A514" s="40"/>
      <c r="B514" s="41"/>
      <c r="C514" s="42"/>
      <c r="D514" s="227" t="s">
        <v>205</v>
      </c>
      <c r="E514" s="42"/>
      <c r="F514" s="228" t="s">
        <v>974</v>
      </c>
      <c r="G514" s="42"/>
      <c r="H514" s="42"/>
      <c r="I514" s="229"/>
      <c r="J514" s="42"/>
      <c r="K514" s="42"/>
      <c r="L514" s="46"/>
      <c r="M514" s="230"/>
      <c r="N514" s="231"/>
      <c r="O514" s="86"/>
      <c r="P514" s="86"/>
      <c r="Q514" s="86"/>
      <c r="R514" s="86"/>
      <c r="S514" s="86"/>
      <c r="T514" s="86"/>
      <c r="U514" s="87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205</v>
      </c>
      <c r="AU514" s="19" t="s">
        <v>81</v>
      </c>
    </row>
    <row r="515" s="2" customFormat="1" ht="24.15" customHeight="1">
      <c r="A515" s="40"/>
      <c r="B515" s="41"/>
      <c r="C515" s="214" t="s">
        <v>1584</v>
      </c>
      <c r="D515" s="214" t="s">
        <v>198</v>
      </c>
      <c r="E515" s="215" t="s">
        <v>335</v>
      </c>
      <c r="F515" s="216" t="s">
        <v>336</v>
      </c>
      <c r="G515" s="217" t="s">
        <v>244</v>
      </c>
      <c r="H515" s="218">
        <v>85.283000000000001</v>
      </c>
      <c r="I515" s="219"/>
      <c r="J515" s="220">
        <f>ROUND(I515*H515,2)</f>
        <v>0</v>
      </c>
      <c r="K515" s="216" t="s">
        <v>202</v>
      </c>
      <c r="L515" s="46"/>
      <c r="M515" s="221" t="s">
        <v>19</v>
      </c>
      <c r="N515" s="222" t="s">
        <v>43</v>
      </c>
      <c r="O515" s="86"/>
      <c r="P515" s="223">
        <f>O515*H515</f>
        <v>0</v>
      </c>
      <c r="Q515" s="223">
        <v>0.00012999999999999999</v>
      </c>
      <c r="R515" s="223">
        <f>Q515*H515</f>
        <v>0.011086789999999999</v>
      </c>
      <c r="S515" s="223">
        <v>0</v>
      </c>
      <c r="T515" s="223">
        <f>S515*H515</f>
        <v>0</v>
      </c>
      <c r="U515" s="224" t="s">
        <v>19</v>
      </c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25" t="s">
        <v>266</v>
      </c>
      <c r="AT515" s="225" t="s">
        <v>198</v>
      </c>
      <c r="AU515" s="225" t="s">
        <v>81</v>
      </c>
      <c r="AY515" s="19" t="s">
        <v>196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9" t="s">
        <v>79</v>
      </c>
      <c r="BK515" s="226">
        <f>ROUND(I515*H515,2)</f>
        <v>0</v>
      </c>
      <c r="BL515" s="19" t="s">
        <v>266</v>
      </c>
      <c r="BM515" s="225" t="s">
        <v>2639</v>
      </c>
    </row>
    <row r="516" s="2" customFormat="1">
      <c r="A516" s="40"/>
      <c r="B516" s="41"/>
      <c r="C516" s="42"/>
      <c r="D516" s="227" t="s">
        <v>205</v>
      </c>
      <c r="E516" s="42"/>
      <c r="F516" s="228" t="s">
        <v>338</v>
      </c>
      <c r="G516" s="42"/>
      <c r="H516" s="42"/>
      <c r="I516" s="229"/>
      <c r="J516" s="42"/>
      <c r="K516" s="42"/>
      <c r="L516" s="46"/>
      <c r="M516" s="230"/>
      <c r="N516" s="231"/>
      <c r="O516" s="86"/>
      <c r="P516" s="86"/>
      <c r="Q516" s="86"/>
      <c r="R516" s="86"/>
      <c r="S516" s="86"/>
      <c r="T516" s="86"/>
      <c r="U516" s="87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205</v>
      </c>
      <c r="AU516" s="19" t="s">
        <v>81</v>
      </c>
    </row>
    <row r="517" s="2" customFormat="1" ht="24.15" customHeight="1">
      <c r="A517" s="40"/>
      <c r="B517" s="41"/>
      <c r="C517" s="214" t="s">
        <v>1586</v>
      </c>
      <c r="D517" s="214" t="s">
        <v>198</v>
      </c>
      <c r="E517" s="215" t="s">
        <v>340</v>
      </c>
      <c r="F517" s="216" t="s">
        <v>341</v>
      </c>
      <c r="G517" s="217" t="s">
        <v>244</v>
      </c>
      <c r="H517" s="218">
        <v>85.283000000000001</v>
      </c>
      <c r="I517" s="219"/>
      <c r="J517" s="220">
        <f>ROUND(I517*H517,2)</f>
        <v>0</v>
      </c>
      <c r="K517" s="216" t="s">
        <v>202</v>
      </c>
      <c r="L517" s="46"/>
      <c r="M517" s="221" t="s">
        <v>19</v>
      </c>
      <c r="N517" s="222" t="s">
        <v>43</v>
      </c>
      <c r="O517" s="86"/>
      <c r="P517" s="223">
        <f>O517*H517</f>
        <v>0</v>
      </c>
      <c r="Q517" s="223">
        <v>0.00013999999999999999</v>
      </c>
      <c r="R517" s="223">
        <f>Q517*H517</f>
        <v>0.01193962</v>
      </c>
      <c r="S517" s="223">
        <v>0</v>
      </c>
      <c r="T517" s="223">
        <f>S517*H517</f>
        <v>0</v>
      </c>
      <c r="U517" s="224" t="s">
        <v>19</v>
      </c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25" t="s">
        <v>266</v>
      </c>
      <c r="AT517" s="225" t="s">
        <v>198</v>
      </c>
      <c r="AU517" s="225" t="s">
        <v>81</v>
      </c>
      <c r="AY517" s="19" t="s">
        <v>196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9" t="s">
        <v>79</v>
      </c>
      <c r="BK517" s="226">
        <f>ROUND(I517*H517,2)</f>
        <v>0</v>
      </c>
      <c r="BL517" s="19" t="s">
        <v>266</v>
      </c>
      <c r="BM517" s="225" t="s">
        <v>2640</v>
      </c>
    </row>
    <row r="518" s="2" customFormat="1">
      <c r="A518" s="40"/>
      <c r="B518" s="41"/>
      <c r="C518" s="42"/>
      <c r="D518" s="227" t="s">
        <v>205</v>
      </c>
      <c r="E518" s="42"/>
      <c r="F518" s="228" t="s">
        <v>343</v>
      </c>
      <c r="G518" s="42"/>
      <c r="H518" s="42"/>
      <c r="I518" s="229"/>
      <c r="J518" s="42"/>
      <c r="K518" s="42"/>
      <c r="L518" s="46"/>
      <c r="M518" s="230"/>
      <c r="N518" s="231"/>
      <c r="O518" s="86"/>
      <c r="P518" s="86"/>
      <c r="Q518" s="86"/>
      <c r="R518" s="86"/>
      <c r="S518" s="86"/>
      <c r="T518" s="86"/>
      <c r="U518" s="87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205</v>
      </c>
      <c r="AU518" s="19" t="s">
        <v>81</v>
      </c>
    </row>
    <row r="519" s="13" customFormat="1">
      <c r="A519" s="13"/>
      <c r="B519" s="232"/>
      <c r="C519" s="233"/>
      <c r="D519" s="234" t="s">
        <v>212</v>
      </c>
      <c r="E519" s="235" t="s">
        <v>19</v>
      </c>
      <c r="F519" s="236" t="s">
        <v>2641</v>
      </c>
      <c r="G519" s="233"/>
      <c r="H519" s="237">
        <v>35.764000000000003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1"/>
      <c r="U519" s="242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212</v>
      </c>
      <c r="AU519" s="243" t="s">
        <v>81</v>
      </c>
      <c r="AV519" s="13" t="s">
        <v>81</v>
      </c>
      <c r="AW519" s="13" t="s">
        <v>33</v>
      </c>
      <c r="AX519" s="13" t="s">
        <v>72</v>
      </c>
      <c r="AY519" s="243" t="s">
        <v>196</v>
      </c>
    </row>
    <row r="520" s="13" customFormat="1">
      <c r="A520" s="13"/>
      <c r="B520" s="232"/>
      <c r="C520" s="233"/>
      <c r="D520" s="234" t="s">
        <v>212</v>
      </c>
      <c r="E520" s="235" t="s">
        <v>19</v>
      </c>
      <c r="F520" s="236" t="s">
        <v>709</v>
      </c>
      <c r="G520" s="233"/>
      <c r="H520" s="237">
        <v>-1.6870000000000001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1"/>
      <c r="U520" s="242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212</v>
      </c>
      <c r="AU520" s="243" t="s">
        <v>81</v>
      </c>
      <c r="AV520" s="13" t="s">
        <v>81</v>
      </c>
      <c r="AW520" s="13" t="s">
        <v>33</v>
      </c>
      <c r="AX520" s="13" t="s">
        <v>72</v>
      </c>
      <c r="AY520" s="243" t="s">
        <v>196</v>
      </c>
    </row>
    <row r="521" s="13" customFormat="1">
      <c r="A521" s="13"/>
      <c r="B521" s="232"/>
      <c r="C521" s="233"/>
      <c r="D521" s="234" t="s">
        <v>212</v>
      </c>
      <c r="E521" s="235" t="s">
        <v>19</v>
      </c>
      <c r="F521" s="236" t="s">
        <v>2481</v>
      </c>
      <c r="G521" s="233"/>
      <c r="H521" s="237">
        <v>-1.48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1"/>
      <c r="U521" s="242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212</v>
      </c>
      <c r="AU521" s="243" t="s">
        <v>81</v>
      </c>
      <c r="AV521" s="13" t="s">
        <v>81</v>
      </c>
      <c r="AW521" s="13" t="s">
        <v>33</v>
      </c>
      <c r="AX521" s="13" t="s">
        <v>72</v>
      </c>
      <c r="AY521" s="243" t="s">
        <v>196</v>
      </c>
    </row>
    <row r="522" s="13" customFormat="1">
      <c r="A522" s="13"/>
      <c r="B522" s="232"/>
      <c r="C522" s="233"/>
      <c r="D522" s="234" t="s">
        <v>212</v>
      </c>
      <c r="E522" s="235" t="s">
        <v>19</v>
      </c>
      <c r="F522" s="236" t="s">
        <v>2642</v>
      </c>
      <c r="G522" s="233"/>
      <c r="H522" s="237">
        <v>9.5800000000000001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1"/>
      <c r="U522" s="242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212</v>
      </c>
      <c r="AU522" s="243" t="s">
        <v>81</v>
      </c>
      <c r="AV522" s="13" t="s">
        <v>81</v>
      </c>
      <c r="AW522" s="13" t="s">
        <v>33</v>
      </c>
      <c r="AX522" s="13" t="s">
        <v>72</v>
      </c>
      <c r="AY522" s="243" t="s">
        <v>196</v>
      </c>
    </row>
    <row r="523" s="13" customFormat="1">
      <c r="A523" s="13"/>
      <c r="B523" s="232"/>
      <c r="C523" s="233"/>
      <c r="D523" s="234" t="s">
        <v>212</v>
      </c>
      <c r="E523" s="235" t="s">
        <v>19</v>
      </c>
      <c r="F523" s="236" t="s">
        <v>2482</v>
      </c>
      <c r="G523" s="233"/>
      <c r="H523" s="237">
        <v>37.482999999999997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1"/>
      <c r="U523" s="242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212</v>
      </c>
      <c r="AU523" s="243" t="s">
        <v>81</v>
      </c>
      <c r="AV523" s="13" t="s">
        <v>81</v>
      </c>
      <c r="AW523" s="13" t="s">
        <v>33</v>
      </c>
      <c r="AX523" s="13" t="s">
        <v>72</v>
      </c>
      <c r="AY523" s="243" t="s">
        <v>196</v>
      </c>
    </row>
    <row r="524" s="13" customFormat="1">
      <c r="A524" s="13"/>
      <c r="B524" s="232"/>
      <c r="C524" s="233"/>
      <c r="D524" s="234" t="s">
        <v>212</v>
      </c>
      <c r="E524" s="235" t="s">
        <v>19</v>
      </c>
      <c r="F524" s="236" t="s">
        <v>2481</v>
      </c>
      <c r="G524" s="233"/>
      <c r="H524" s="237">
        <v>-1.48</v>
      </c>
      <c r="I524" s="238"/>
      <c r="J524" s="233"/>
      <c r="K524" s="233"/>
      <c r="L524" s="239"/>
      <c r="M524" s="240"/>
      <c r="N524" s="241"/>
      <c r="O524" s="241"/>
      <c r="P524" s="241"/>
      <c r="Q524" s="241"/>
      <c r="R524" s="241"/>
      <c r="S524" s="241"/>
      <c r="T524" s="241"/>
      <c r="U524" s="242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212</v>
      </c>
      <c r="AU524" s="243" t="s">
        <v>81</v>
      </c>
      <c r="AV524" s="13" t="s">
        <v>81</v>
      </c>
      <c r="AW524" s="13" t="s">
        <v>33</v>
      </c>
      <c r="AX524" s="13" t="s">
        <v>72</v>
      </c>
      <c r="AY524" s="243" t="s">
        <v>196</v>
      </c>
    </row>
    <row r="525" s="13" customFormat="1">
      <c r="A525" s="13"/>
      <c r="B525" s="232"/>
      <c r="C525" s="233"/>
      <c r="D525" s="234" t="s">
        <v>212</v>
      </c>
      <c r="E525" s="235" t="s">
        <v>19</v>
      </c>
      <c r="F525" s="236" t="s">
        <v>709</v>
      </c>
      <c r="G525" s="233"/>
      <c r="H525" s="237">
        <v>-1.6870000000000001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1"/>
      <c r="U525" s="242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212</v>
      </c>
      <c r="AU525" s="243" t="s">
        <v>81</v>
      </c>
      <c r="AV525" s="13" t="s">
        <v>81</v>
      </c>
      <c r="AW525" s="13" t="s">
        <v>33</v>
      </c>
      <c r="AX525" s="13" t="s">
        <v>72</v>
      </c>
      <c r="AY525" s="243" t="s">
        <v>196</v>
      </c>
    </row>
    <row r="526" s="13" customFormat="1">
      <c r="A526" s="13"/>
      <c r="B526" s="232"/>
      <c r="C526" s="233"/>
      <c r="D526" s="234" t="s">
        <v>212</v>
      </c>
      <c r="E526" s="235" t="s">
        <v>19</v>
      </c>
      <c r="F526" s="236" t="s">
        <v>2471</v>
      </c>
      <c r="G526" s="233"/>
      <c r="H526" s="237">
        <v>-2.25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1"/>
      <c r="U526" s="242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212</v>
      </c>
      <c r="AU526" s="243" t="s">
        <v>81</v>
      </c>
      <c r="AV526" s="13" t="s">
        <v>81</v>
      </c>
      <c r="AW526" s="13" t="s">
        <v>33</v>
      </c>
      <c r="AX526" s="13" t="s">
        <v>72</v>
      </c>
      <c r="AY526" s="243" t="s">
        <v>196</v>
      </c>
    </row>
    <row r="527" s="13" customFormat="1">
      <c r="A527" s="13"/>
      <c r="B527" s="232"/>
      <c r="C527" s="233"/>
      <c r="D527" s="234" t="s">
        <v>212</v>
      </c>
      <c r="E527" s="235" t="s">
        <v>19</v>
      </c>
      <c r="F527" s="236" t="s">
        <v>2643</v>
      </c>
      <c r="G527" s="233"/>
      <c r="H527" s="237">
        <v>11.039999999999999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1"/>
      <c r="U527" s="242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212</v>
      </c>
      <c r="AU527" s="243" t="s">
        <v>81</v>
      </c>
      <c r="AV527" s="13" t="s">
        <v>81</v>
      </c>
      <c r="AW527" s="13" t="s">
        <v>33</v>
      </c>
      <c r="AX527" s="13" t="s">
        <v>72</v>
      </c>
      <c r="AY527" s="243" t="s">
        <v>196</v>
      </c>
    </row>
    <row r="528" s="14" customFormat="1">
      <c r="A528" s="14"/>
      <c r="B528" s="254"/>
      <c r="C528" s="255"/>
      <c r="D528" s="234" t="s">
        <v>212</v>
      </c>
      <c r="E528" s="256" t="s">
        <v>19</v>
      </c>
      <c r="F528" s="257" t="s">
        <v>233</v>
      </c>
      <c r="G528" s="255"/>
      <c r="H528" s="258">
        <v>85.283000000000001</v>
      </c>
      <c r="I528" s="259"/>
      <c r="J528" s="255"/>
      <c r="K528" s="255"/>
      <c r="L528" s="260"/>
      <c r="M528" s="265"/>
      <c r="N528" s="266"/>
      <c r="O528" s="266"/>
      <c r="P528" s="266"/>
      <c r="Q528" s="266"/>
      <c r="R528" s="266"/>
      <c r="S528" s="266"/>
      <c r="T528" s="266"/>
      <c r="U528" s="267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4" t="s">
        <v>212</v>
      </c>
      <c r="AU528" s="264" t="s">
        <v>81</v>
      </c>
      <c r="AV528" s="14" t="s">
        <v>203</v>
      </c>
      <c r="AW528" s="14" t="s">
        <v>33</v>
      </c>
      <c r="AX528" s="14" t="s">
        <v>79</v>
      </c>
      <c r="AY528" s="264" t="s">
        <v>196</v>
      </c>
    </row>
    <row r="529" s="2" customFormat="1" ht="6.96" customHeight="1">
      <c r="A529" s="40"/>
      <c r="B529" s="61"/>
      <c r="C529" s="62"/>
      <c r="D529" s="62"/>
      <c r="E529" s="62"/>
      <c r="F529" s="62"/>
      <c r="G529" s="62"/>
      <c r="H529" s="62"/>
      <c r="I529" s="62"/>
      <c r="J529" s="62"/>
      <c r="K529" s="62"/>
      <c r="L529" s="46"/>
      <c r="M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</sheetData>
  <sheetProtection sheet="1" autoFilter="0" formatColumns="0" formatRows="0" objects="1" scenarios="1" spinCount="100000" saltValue="ydtaWf2CuoiRvqn9zcaysNJn//pSRa/XXMNd63jzVSMbpru5p86imENv3upEoo3V72jo1e60pUzjp9O3lPSXYw==" hashValue="5P6+K4jx13kmLx9Vy7bHypWi4Yn7kVdCv1QBSlHjKzg2YZTbVJ6MAUwSXg0BSZE1B5YI96nSej+dk0SeLh7B6w==" algorithmName="SHA-512" password="CC35"/>
  <autoFilter ref="C102:K52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1:H91"/>
    <mergeCell ref="E93:H93"/>
    <mergeCell ref="E95:H95"/>
    <mergeCell ref="L2:V2"/>
  </mergeCells>
  <hyperlinks>
    <hyperlink ref="F108" r:id="rId1" display="https://podminky.urs.cz/item/CS_URS_2025_02/115101301"/>
    <hyperlink ref="F110" r:id="rId2" display="https://podminky.urs.cz/item/CS_URS_2025_02/121151103"/>
    <hyperlink ref="F113" r:id="rId3" display="https://podminky.urs.cz/item/CS_URS_2025_02/131351100"/>
    <hyperlink ref="F116" r:id="rId4" display="https://podminky.urs.cz/item/CS_URS_2025_02/132351101"/>
    <hyperlink ref="F119" r:id="rId5" display="https://podminky.urs.cz/item/CS_URS_2025_02/162751137"/>
    <hyperlink ref="F121" r:id="rId6" display="https://podminky.urs.cz/item/CS_URS_2025_02/162751139"/>
    <hyperlink ref="F123" r:id="rId7" display="https://podminky.urs.cz/item/CS_URS_2025_02/167151102"/>
    <hyperlink ref="F128" r:id="rId8" display="https://podminky.urs.cz/item/CS_URS_2025_02/171201221"/>
    <hyperlink ref="F131" r:id="rId9" display="https://podminky.urs.cz/item/CS_URS_2025_02/171251201"/>
    <hyperlink ref="F133" r:id="rId10" display="https://podminky.urs.cz/item/CS_URS_2025_02/174151101"/>
    <hyperlink ref="F137" r:id="rId11" display="https://podminky.urs.cz/item/CS_URS_2025_02/181951114"/>
    <hyperlink ref="F141" r:id="rId12" display="https://podminky.urs.cz/item/CS_URS_2025_02/271532212"/>
    <hyperlink ref="F144" r:id="rId13" display="https://podminky.urs.cz/item/CS_URS_2025_02/273321411"/>
    <hyperlink ref="F147" r:id="rId14" display="https://podminky.urs.cz/item/CS_URS_2025_02/273351121"/>
    <hyperlink ref="F150" r:id="rId15" display="https://podminky.urs.cz/item/CS_URS_2025_02/273351122"/>
    <hyperlink ref="F152" r:id="rId16" display="https://podminky.urs.cz/item/CS_URS_2025_02/273362021"/>
    <hyperlink ref="F157" r:id="rId17" display="https://podminky.urs.cz/item/CS_URS_2025_02/274313711"/>
    <hyperlink ref="F160" r:id="rId18" display="https://podminky.urs.cz/item/CS_URS_2025_02/274351121"/>
    <hyperlink ref="F163" r:id="rId19" display="https://podminky.urs.cz/item/CS_URS_2025_02/274351122"/>
    <hyperlink ref="F166" r:id="rId20" display="https://podminky.urs.cz/item/CS_URS_2025_02/311321511"/>
    <hyperlink ref="F169" r:id="rId21" display="https://podminky.urs.cz/item/CS_URS_2025_02/311351121"/>
    <hyperlink ref="F172" r:id="rId22" display="https://podminky.urs.cz/item/CS_URS_2025_02/311351122"/>
    <hyperlink ref="F174" r:id="rId23" display="https://podminky.urs.cz/item/CS_URS_2025_02/311361821"/>
    <hyperlink ref="F178" r:id="rId24" display="https://podminky.urs.cz/item/CS_URS_2025_02/622131121"/>
    <hyperlink ref="F180" r:id="rId25" display="https://podminky.urs.cz/item/CS_URS_2025_02/622142001"/>
    <hyperlink ref="F185" r:id="rId26" display="https://podminky.urs.cz/item/CS_URS_2025_02/631311114"/>
    <hyperlink ref="F188" r:id="rId27" display="https://podminky.urs.cz/item/CS_URS_2025_02/631319011"/>
    <hyperlink ref="F190" r:id="rId28" display="https://podminky.urs.cz/item/CS_URS_2025_02/632481213"/>
    <hyperlink ref="F193" r:id="rId29" display="https://podminky.urs.cz/item/CS_URS_2025_02/634112113"/>
    <hyperlink ref="F197" r:id="rId30" display="https://podminky.urs.cz/item/CS_URS_2025_02/949101111"/>
    <hyperlink ref="F202" r:id="rId31" display="https://podminky.urs.cz/item/CS_URS_2025_02/953943211"/>
    <hyperlink ref="F207" r:id="rId32" display="https://podminky.urs.cz/item/CS_URS_2025_02/953965116"/>
    <hyperlink ref="F210" r:id="rId33" display="https://podminky.urs.cz/item/CS_URS_2025_02/998011001"/>
    <hyperlink ref="F214" r:id="rId34" display="https://podminky.urs.cz/item/CS_URS_2025_02/711111001"/>
    <hyperlink ref="F218" r:id="rId35" display="https://podminky.urs.cz/item/CS_URS_2025_02/711112001"/>
    <hyperlink ref="F222" r:id="rId36" display="https://podminky.urs.cz/item/CS_URS_2025_02/711141559"/>
    <hyperlink ref="F227" r:id="rId37" display="https://podminky.urs.cz/item/CS_URS_2025_02/711142559"/>
    <hyperlink ref="F232" r:id="rId38" display="https://podminky.urs.cz/item/CS_URS_2025_02/998711101"/>
    <hyperlink ref="F235" r:id="rId39" display="https://podminky.urs.cz/item/CS_URS_2025_02/712311115"/>
    <hyperlink ref="F240" r:id="rId40" display="https://podminky.urs.cz/item/CS_URS_2025_02/712341559"/>
    <hyperlink ref="F245" r:id="rId41" display="https://podminky.urs.cz/item/CS_URS_2025_02/712361703"/>
    <hyperlink ref="F250" r:id="rId42" display="https://podminky.urs.cz/item/CS_URS_2025_02/712811115"/>
    <hyperlink ref="F255" r:id="rId43" display="https://podminky.urs.cz/item/CS_URS_2025_02/712841559"/>
    <hyperlink ref="F260" r:id="rId44" display="https://podminky.urs.cz/item/CS_URS_2025_02/712861703"/>
    <hyperlink ref="F265" r:id="rId45" display="https://podminky.urs.cz/item/CS_URS_2025_02/998712101"/>
    <hyperlink ref="F268" r:id="rId46" display="https://podminky.urs.cz/item/CS_URS_2025_02/713121111"/>
    <hyperlink ref="F273" r:id="rId47" display="https://podminky.urs.cz/item/CS_URS_2025_02/713123111"/>
    <hyperlink ref="F278" r:id="rId48" display="https://podminky.urs.cz/item/CS_URS_2025_02/713131151"/>
    <hyperlink ref="F285" r:id="rId49" display="https://podminky.urs.cz/item/CS_URS_2025_02/713141321"/>
    <hyperlink ref="F290" r:id="rId50" display="https://podminky.urs.cz/item/CS_URS_2025_02/998713101"/>
    <hyperlink ref="F293" r:id="rId51" display="https://podminky.urs.cz/item/CS_URS_2025_02/762083111"/>
    <hyperlink ref="F295" r:id="rId52" display="https://podminky.urs.cz/item/CS_URS_2025_02/762421033"/>
    <hyperlink ref="F298" r:id="rId53" display="https://podminky.urs.cz/item/CS_URS_2025_02/762431033"/>
    <hyperlink ref="F312" r:id="rId54" display="https://podminky.urs.cz/item/CS_URS_2025_02/762495000"/>
    <hyperlink ref="F315" r:id="rId55" display="https://podminky.urs.cz/item/CS_URS_2025_02/762723311"/>
    <hyperlink ref="F367" r:id="rId56" display="https://podminky.urs.cz/item/CS_URS_2025_02/762795000"/>
    <hyperlink ref="F369" r:id="rId57" display="https://podminky.urs.cz/item/CS_URS_2025_02/762810023"/>
    <hyperlink ref="F374" r:id="rId58" display="https://podminky.urs.cz/item/CS_URS_2025_02/998762101"/>
    <hyperlink ref="F385" r:id="rId59" display="https://podminky.urs.cz/item/CS_URS_2025_02/998763301"/>
    <hyperlink ref="F388" r:id="rId60" display="https://podminky.urs.cz/item/CS_URS_2025_02/764244303"/>
    <hyperlink ref="F393" r:id="rId61" display="https://podminky.urs.cz/item/CS_URS_2025_02/764256405"/>
    <hyperlink ref="F400" r:id="rId62" display="https://podminky.urs.cz/item/CS_URS_2025_02/998764101"/>
    <hyperlink ref="F403" r:id="rId63" display="https://podminky.urs.cz/item/CS_URS_2025_02/766417211"/>
    <hyperlink ref="F419" r:id="rId64" display="https://podminky.urs.cz/item/CS_URS_2025_02/766417421"/>
    <hyperlink ref="F431" r:id="rId65" display="https://podminky.urs.cz/item/CS_URS_2025_02/766417523"/>
    <hyperlink ref="F439" r:id="rId66" display="https://podminky.urs.cz/item/CS_URS_2025_02/766417541"/>
    <hyperlink ref="F449" r:id="rId67" display="https://podminky.urs.cz/item/CS_URS_2025_02/766621502"/>
    <hyperlink ref="F454" r:id="rId68" display="https://podminky.urs.cz/item/CS_URS_2025_02/998766101"/>
    <hyperlink ref="F469" r:id="rId69" display="https://podminky.urs.cz/item/CS_URS_2025_02/767626104"/>
    <hyperlink ref="F482" r:id="rId70" display="https://podminky.urs.cz/item/CS_URS_2025_02/767640111"/>
    <hyperlink ref="F486" r:id="rId71" display="https://podminky.urs.cz/item/CS_URS_2025_02/998767101"/>
    <hyperlink ref="F489" r:id="rId72" display="https://podminky.urs.cz/item/CS_URS_2025_02/777111111"/>
    <hyperlink ref="F491" r:id="rId73" display="https://podminky.urs.cz/item/CS_URS_2025_02/777131113"/>
    <hyperlink ref="F493" r:id="rId74" display="https://podminky.urs.cz/item/CS_URS_2025_02/777521101"/>
    <hyperlink ref="F496" r:id="rId75" display="https://podminky.urs.cz/item/CS_URS_2025_02/998777101"/>
    <hyperlink ref="F499" r:id="rId76" display="https://podminky.urs.cz/item/CS_URS_2025_02/783101203"/>
    <hyperlink ref="F501" r:id="rId77" display="https://podminky.urs.cz/item/CS_URS_2025_02/783101403"/>
    <hyperlink ref="F503" r:id="rId78" display="https://podminky.urs.cz/item/CS_URS_2025_02/783113111"/>
    <hyperlink ref="F505" r:id="rId79" display="https://podminky.urs.cz/item/CS_URS_2025_02/783114101"/>
    <hyperlink ref="F507" r:id="rId80" display="https://podminky.urs.cz/item/CS_URS_2025_02/783118101"/>
    <hyperlink ref="F510" r:id="rId81" display="https://podminky.urs.cz/item/CS_URS_2025_02/783201201"/>
    <hyperlink ref="F512" r:id="rId82" display="https://podminky.urs.cz/item/CS_URS_2025_02/783201401"/>
    <hyperlink ref="F514" r:id="rId83" display="https://podminky.urs.cz/item/CS_URS_2025_02/783213011"/>
    <hyperlink ref="F516" r:id="rId84" display="https://podminky.urs.cz/item/CS_URS_2025_02/783214101"/>
    <hyperlink ref="F518" r:id="rId85" display="https://podminky.urs.cz/item/CS_URS_2025_02/78321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6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2363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2065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ROUND(J89,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ROUND((SUM(BE89:BE111)),  2)</f>
        <v>0</v>
      </c>
      <c r="G35" s="40"/>
      <c r="H35" s="40"/>
      <c r="I35" s="160">
        <v>0.20999999999999999</v>
      </c>
      <c r="J35" s="159">
        <f>ROUND(((SUM(BE89:BE111))*I35),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ROUND((SUM(BF89:BF111)),  2)</f>
        <v>0</v>
      </c>
      <c r="G36" s="40"/>
      <c r="H36" s="40"/>
      <c r="I36" s="160">
        <v>0.12</v>
      </c>
      <c r="J36" s="159">
        <f>ROUND(((SUM(BF89:BF111))*I36),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ROUND((SUM(BG89:BG111)),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ROUND((SUM(BH89:BH111)),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ROUND((SUM(BI89:BI111)),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2363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J89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2644</v>
      </c>
      <c r="E64" s="180"/>
      <c r="F64" s="180"/>
      <c r="G64" s="180"/>
      <c r="H64" s="180"/>
      <c r="I64" s="180"/>
      <c r="J64" s="181">
        <f>J90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982</v>
      </c>
      <c r="E65" s="180"/>
      <c r="F65" s="180"/>
      <c r="G65" s="180"/>
      <c r="H65" s="180"/>
      <c r="I65" s="180"/>
      <c r="J65" s="181">
        <f>J93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983</v>
      </c>
      <c r="E66" s="180"/>
      <c r="F66" s="180"/>
      <c r="G66" s="180"/>
      <c r="H66" s="180"/>
      <c r="I66" s="180"/>
      <c r="J66" s="181">
        <f>J108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984</v>
      </c>
      <c r="E67" s="180"/>
      <c r="F67" s="180"/>
      <c r="G67" s="180"/>
      <c r="H67" s="180"/>
      <c r="I67" s="180"/>
      <c r="J67" s="181">
        <f>J110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180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72" t="str">
        <f>E7</f>
        <v>Koncepční dořešení lokality Loděnice v parku B.Němcové</v>
      </c>
      <c r="F77" s="34"/>
      <c r="G77" s="34"/>
      <c r="H77" s="34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1" customFormat="1" ht="12" customHeight="1">
      <c r="B78" s="23"/>
      <c r="C78" s="34" t="s">
        <v>164</v>
      </c>
      <c r="D78" s="24"/>
      <c r="E78" s="24"/>
      <c r="F78" s="24"/>
      <c r="G78" s="24"/>
      <c r="H78" s="24"/>
      <c r="I78" s="24"/>
      <c r="J78" s="24"/>
      <c r="K78" s="24"/>
      <c r="L78" s="22"/>
    </row>
    <row r="79" s="2" customFormat="1" ht="16.5" customHeight="1">
      <c r="A79" s="40"/>
      <c r="B79" s="41"/>
      <c r="C79" s="42"/>
      <c r="D79" s="42"/>
      <c r="E79" s="172" t="s">
        <v>2363</v>
      </c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E11</f>
        <v>D.1.2.5 - TPS Silnoproud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F14</f>
        <v>Karviná</v>
      </c>
      <c r="G83" s="42"/>
      <c r="H83" s="42"/>
      <c r="I83" s="34" t="s">
        <v>23</v>
      </c>
      <c r="J83" s="74" t="str">
        <f>IF(J14="","",J14)</f>
        <v>22. 1. 2026</v>
      </c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E17</f>
        <v>Statutární město Karviná</v>
      </c>
      <c r="G85" s="42"/>
      <c r="H85" s="42"/>
      <c r="I85" s="34" t="s">
        <v>31</v>
      </c>
      <c r="J85" s="38" t="str">
        <f>E23</f>
        <v>POLYCHROME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29</v>
      </c>
      <c r="D86" s="42"/>
      <c r="E86" s="42"/>
      <c r="F86" s="29" t="str">
        <f>IF(E20="","",E20)</f>
        <v>Vyplň údaj</v>
      </c>
      <c r="G86" s="42"/>
      <c r="H86" s="42"/>
      <c r="I86" s="34" t="s">
        <v>34</v>
      </c>
      <c r="J86" s="38" t="str">
        <f>E26</f>
        <v xml:space="preserve"> 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8"/>
      <c r="B88" s="189"/>
      <c r="C88" s="190" t="s">
        <v>181</v>
      </c>
      <c r="D88" s="191" t="s">
        <v>57</v>
      </c>
      <c r="E88" s="191" t="s">
        <v>53</v>
      </c>
      <c r="F88" s="191" t="s">
        <v>54</v>
      </c>
      <c r="G88" s="191" t="s">
        <v>182</v>
      </c>
      <c r="H88" s="191" t="s">
        <v>183</v>
      </c>
      <c r="I88" s="191" t="s">
        <v>184</v>
      </c>
      <c r="J88" s="191" t="s">
        <v>171</v>
      </c>
      <c r="K88" s="192" t="s">
        <v>185</v>
      </c>
      <c r="L88" s="193"/>
      <c r="M88" s="94" t="s">
        <v>19</v>
      </c>
      <c r="N88" s="95" t="s">
        <v>42</v>
      </c>
      <c r="O88" s="95" t="s">
        <v>186</v>
      </c>
      <c r="P88" s="95" t="s">
        <v>187</v>
      </c>
      <c r="Q88" s="95" t="s">
        <v>188</v>
      </c>
      <c r="R88" s="95" t="s">
        <v>189</v>
      </c>
      <c r="S88" s="95" t="s">
        <v>190</v>
      </c>
      <c r="T88" s="95" t="s">
        <v>191</v>
      </c>
      <c r="U88" s="96" t="s">
        <v>192</v>
      </c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</row>
    <row r="89" s="2" customFormat="1" ht="22.8" customHeight="1">
      <c r="A89" s="40"/>
      <c r="B89" s="41"/>
      <c r="C89" s="101" t="s">
        <v>193</v>
      </c>
      <c r="D89" s="42"/>
      <c r="E89" s="42"/>
      <c r="F89" s="42"/>
      <c r="G89" s="42"/>
      <c r="H89" s="42"/>
      <c r="I89" s="42"/>
      <c r="J89" s="194">
        <f>BK89</f>
        <v>0</v>
      </c>
      <c r="K89" s="42"/>
      <c r="L89" s="46"/>
      <c r="M89" s="97"/>
      <c r="N89" s="195"/>
      <c r="O89" s="98"/>
      <c r="P89" s="196">
        <f>P90+P93+P108+P110</f>
        <v>0</v>
      </c>
      <c r="Q89" s="98"/>
      <c r="R89" s="196">
        <f>R90+R93+R108+R110</f>
        <v>0</v>
      </c>
      <c r="S89" s="98"/>
      <c r="T89" s="196">
        <f>T90+T93+T108+T110</f>
        <v>0</v>
      </c>
      <c r="U89" s="99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71</v>
      </c>
      <c r="AU89" s="19" t="s">
        <v>172</v>
      </c>
      <c r="BK89" s="197">
        <f>BK90+BK93+BK108+BK110</f>
        <v>0</v>
      </c>
    </row>
    <row r="90" s="12" customFormat="1" ht="25.92" customHeight="1">
      <c r="A90" s="12"/>
      <c r="B90" s="198"/>
      <c r="C90" s="199"/>
      <c r="D90" s="200" t="s">
        <v>71</v>
      </c>
      <c r="E90" s="201" t="s">
        <v>985</v>
      </c>
      <c r="F90" s="201" t="s">
        <v>2645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SUM(P91:P92)</f>
        <v>0</v>
      </c>
      <c r="Q90" s="206"/>
      <c r="R90" s="207">
        <f>SUM(R91:R92)</f>
        <v>0</v>
      </c>
      <c r="S90" s="206"/>
      <c r="T90" s="207">
        <f>SUM(T91:T92)</f>
        <v>0</v>
      </c>
      <c r="U90" s="208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79</v>
      </c>
      <c r="AT90" s="210" t="s">
        <v>71</v>
      </c>
      <c r="AU90" s="210" t="s">
        <v>72</v>
      </c>
      <c r="AY90" s="209" t="s">
        <v>196</v>
      </c>
      <c r="BK90" s="211">
        <f>SUM(BK91:BK92)</f>
        <v>0</v>
      </c>
    </row>
    <row r="91" s="2" customFormat="1" ht="16.5" customHeight="1">
      <c r="A91" s="40"/>
      <c r="B91" s="41"/>
      <c r="C91" s="214" t="s">
        <v>79</v>
      </c>
      <c r="D91" s="214" t="s">
        <v>198</v>
      </c>
      <c r="E91" s="215" t="s">
        <v>2646</v>
      </c>
      <c r="F91" s="216" t="s">
        <v>2647</v>
      </c>
      <c r="G91" s="217" t="s">
        <v>989</v>
      </c>
      <c r="H91" s="218">
        <v>1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81</v>
      </c>
    </row>
    <row r="92" s="2" customFormat="1" ht="16.5" customHeight="1">
      <c r="A92" s="40"/>
      <c r="B92" s="41"/>
      <c r="C92" s="214" t="s">
        <v>81</v>
      </c>
      <c r="D92" s="214" t="s">
        <v>198</v>
      </c>
      <c r="E92" s="215" t="s">
        <v>2648</v>
      </c>
      <c r="F92" s="216" t="s">
        <v>2649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203</v>
      </c>
    </row>
    <row r="93" s="12" customFormat="1" ht="25.92" customHeight="1">
      <c r="A93" s="12"/>
      <c r="B93" s="198"/>
      <c r="C93" s="199"/>
      <c r="D93" s="200" t="s">
        <v>71</v>
      </c>
      <c r="E93" s="201" t="s">
        <v>994</v>
      </c>
      <c r="F93" s="201" t="s">
        <v>995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SUM(P94:P107)</f>
        <v>0</v>
      </c>
      <c r="Q93" s="206"/>
      <c r="R93" s="207">
        <f>SUM(R94:R107)</f>
        <v>0</v>
      </c>
      <c r="S93" s="206"/>
      <c r="T93" s="207">
        <f>SUM(T94:T107)</f>
        <v>0</v>
      </c>
      <c r="U93" s="208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79</v>
      </c>
      <c r="AT93" s="210" t="s">
        <v>71</v>
      </c>
      <c r="AU93" s="210" t="s">
        <v>72</v>
      </c>
      <c r="AY93" s="209" t="s">
        <v>196</v>
      </c>
      <c r="BK93" s="211">
        <f>SUM(BK94:BK107)</f>
        <v>0</v>
      </c>
    </row>
    <row r="94" s="2" customFormat="1" ht="24.15" customHeight="1">
      <c r="A94" s="40"/>
      <c r="B94" s="41"/>
      <c r="C94" s="214" t="s">
        <v>155</v>
      </c>
      <c r="D94" s="214" t="s">
        <v>198</v>
      </c>
      <c r="E94" s="215" t="s">
        <v>2650</v>
      </c>
      <c r="F94" s="216" t="s">
        <v>2651</v>
      </c>
      <c r="G94" s="217" t="s">
        <v>989</v>
      </c>
      <c r="H94" s="218">
        <v>4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79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234</v>
      </c>
    </row>
    <row r="95" s="2" customFormat="1" ht="24.15" customHeight="1">
      <c r="A95" s="40"/>
      <c r="B95" s="41"/>
      <c r="C95" s="214" t="s">
        <v>203</v>
      </c>
      <c r="D95" s="214" t="s">
        <v>198</v>
      </c>
      <c r="E95" s="215" t="s">
        <v>2652</v>
      </c>
      <c r="F95" s="216" t="s">
        <v>2653</v>
      </c>
      <c r="G95" s="217" t="s">
        <v>989</v>
      </c>
      <c r="H95" s="218">
        <v>4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217</v>
      </c>
    </row>
    <row r="96" s="2" customFormat="1" ht="24.15" customHeight="1">
      <c r="A96" s="40"/>
      <c r="B96" s="41"/>
      <c r="C96" s="214" t="s">
        <v>225</v>
      </c>
      <c r="D96" s="214" t="s">
        <v>198</v>
      </c>
      <c r="E96" s="215" t="s">
        <v>2654</v>
      </c>
      <c r="F96" s="216" t="s">
        <v>1680</v>
      </c>
      <c r="G96" s="217" t="s">
        <v>989</v>
      </c>
      <c r="H96" s="218">
        <v>1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263</v>
      </c>
    </row>
    <row r="97" s="2" customFormat="1" ht="16.5" customHeight="1">
      <c r="A97" s="40"/>
      <c r="B97" s="41"/>
      <c r="C97" s="214" t="s">
        <v>234</v>
      </c>
      <c r="D97" s="214" t="s">
        <v>198</v>
      </c>
      <c r="E97" s="215" t="s">
        <v>2655</v>
      </c>
      <c r="F97" s="216" t="s">
        <v>1684</v>
      </c>
      <c r="G97" s="217" t="s">
        <v>989</v>
      </c>
      <c r="H97" s="218">
        <v>23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8</v>
      </c>
    </row>
    <row r="98" s="2" customFormat="1" ht="24.15" customHeight="1">
      <c r="A98" s="40"/>
      <c r="B98" s="41"/>
      <c r="C98" s="214" t="s">
        <v>241</v>
      </c>
      <c r="D98" s="214" t="s">
        <v>198</v>
      </c>
      <c r="E98" s="215" t="s">
        <v>2656</v>
      </c>
      <c r="F98" s="216" t="s">
        <v>1688</v>
      </c>
      <c r="G98" s="217" t="s">
        <v>209</v>
      </c>
      <c r="H98" s="218">
        <v>40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288</v>
      </c>
    </row>
    <row r="99" s="2" customFormat="1" ht="24.15" customHeight="1">
      <c r="A99" s="40"/>
      <c r="B99" s="41"/>
      <c r="C99" s="214" t="s">
        <v>217</v>
      </c>
      <c r="D99" s="214" t="s">
        <v>198</v>
      </c>
      <c r="E99" s="215" t="s">
        <v>2657</v>
      </c>
      <c r="F99" s="216" t="s">
        <v>1690</v>
      </c>
      <c r="G99" s="217" t="s">
        <v>209</v>
      </c>
      <c r="H99" s="218">
        <v>165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266</v>
      </c>
    </row>
    <row r="100" s="2" customFormat="1" ht="24.15" customHeight="1">
      <c r="A100" s="40"/>
      <c r="B100" s="41"/>
      <c r="C100" s="214" t="s">
        <v>254</v>
      </c>
      <c r="D100" s="214" t="s">
        <v>198</v>
      </c>
      <c r="E100" s="215" t="s">
        <v>2658</v>
      </c>
      <c r="F100" s="216" t="s">
        <v>1694</v>
      </c>
      <c r="G100" s="217" t="s">
        <v>209</v>
      </c>
      <c r="H100" s="218">
        <v>190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313</v>
      </c>
    </row>
    <row r="101" s="2" customFormat="1" ht="16.5" customHeight="1">
      <c r="A101" s="40"/>
      <c r="B101" s="41"/>
      <c r="C101" s="214" t="s">
        <v>263</v>
      </c>
      <c r="D101" s="214" t="s">
        <v>198</v>
      </c>
      <c r="E101" s="215" t="s">
        <v>1008</v>
      </c>
      <c r="F101" s="216" t="s">
        <v>1009</v>
      </c>
      <c r="G101" s="217" t="s">
        <v>989</v>
      </c>
      <c r="H101" s="218">
        <v>190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325</v>
      </c>
    </row>
    <row r="102" s="2" customFormat="1" ht="21.75" customHeight="1">
      <c r="A102" s="40"/>
      <c r="B102" s="41"/>
      <c r="C102" s="214" t="s">
        <v>269</v>
      </c>
      <c r="D102" s="214" t="s">
        <v>198</v>
      </c>
      <c r="E102" s="215" t="s">
        <v>2659</v>
      </c>
      <c r="F102" s="216" t="s">
        <v>2660</v>
      </c>
      <c r="G102" s="217" t="s">
        <v>209</v>
      </c>
      <c r="H102" s="218">
        <v>15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334</v>
      </c>
    </row>
    <row r="103" s="2" customFormat="1" ht="24.15" customHeight="1">
      <c r="A103" s="40"/>
      <c r="B103" s="41"/>
      <c r="C103" s="214" t="s">
        <v>8</v>
      </c>
      <c r="D103" s="214" t="s">
        <v>198</v>
      </c>
      <c r="E103" s="215" t="s">
        <v>2661</v>
      </c>
      <c r="F103" s="216" t="s">
        <v>1696</v>
      </c>
      <c r="G103" s="217" t="s">
        <v>209</v>
      </c>
      <c r="H103" s="218">
        <v>30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475</v>
      </c>
    </row>
    <row r="104" s="2" customFormat="1" ht="16.5" customHeight="1">
      <c r="A104" s="40"/>
      <c r="B104" s="41"/>
      <c r="C104" s="214" t="s">
        <v>282</v>
      </c>
      <c r="D104" s="214" t="s">
        <v>198</v>
      </c>
      <c r="E104" s="215" t="s">
        <v>2662</v>
      </c>
      <c r="F104" s="216" t="s">
        <v>1721</v>
      </c>
      <c r="G104" s="217" t="s">
        <v>989</v>
      </c>
      <c r="H104" s="218">
        <v>30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487</v>
      </c>
    </row>
    <row r="105" s="2" customFormat="1" ht="16.5" customHeight="1">
      <c r="A105" s="40"/>
      <c r="B105" s="41"/>
      <c r="C105" s="214" t="s">
        <v>288</v>
      </c>
      <c r="D105" s="214" t="s">
        <v>198</v>
      </c>
      <c r="E105" s="215" t="s">
        <v>2663</v>
      </c>
      <c r="F105" s="216" t="s">
        <v>1723</v>
      </c>
      <c r="G105" s="217" t="s">
        <v>989</v>
      </c>
      <c r="H105" s="218">
        <v>3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497</v>
      </c>
    </row>
    <row r="106" s="2" customFormat="1" ht="16.5" customHeight="1">
      <c r="A106" s="40"/>
      <c r="B106" s="41"/>
      <c r="C106" s="214" t="s">
        <v>294</v>
      </c>
      <c r="D106" s="214" t="s">
        <v>198</v>
      </c>
      <c r="E106" s="215" t="s">
        <v>2664</v>
      </c>
      <c r="F106" s="216" t="s">
        <v>2665</v>
      </c>
      <c r="G106" s="217" t="s">
        <v>989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508</v>
      </c>
    </row>
    <row r="107" s="2" customFormat="1" ht="16.5" customHeight="1">
      <c r="A107" s="40"/>
      <c r="B107" s="41"/>
      <c r="C107" s="214" t="s">
        <v>266</v>
      </c>
      <c r="D107" s="214" t="s">
        <v>198</v>
      </c>
      <c r="E107" s="215" t="s">
        <v>2666</v>
      </c>
      <c r="F107" s="216" t="s">
        <v>1019</v>
      </c>
      <c r="G107" s="217" t="s">
        <v>989</v>
      </c>
      <c r="H107" s="218">
        <v>1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79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278</v>
      </c>
    </row>
    <row r="108" s="12" customFormat="1" ht="25.92" customHeight="1">
      <c r="A108" s="12"/>
      <c r="B108" s="198"/>
      <c r="C108" s="199"/>
      <c r="D108" s="200" t="s">
        <v>71</v>
      </c>
      <c r="E108" s="201" t="s">
        <v>1020</v>
      </c>
      <c r="F108" s="201" t="s">
        <v>1021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</f>
        <v>0</v>
      </c>
      <c r="Q108" s="206"/>
      <c r="R108" s="207">
        <f>R109</f>
        <v>0</v>
      </c>
      <c r="S108" s="206"/>
      <c r="T108" s="207">
        <f>T109</f>
        <v>0</v>
      </c>
      <c r="U108" s="208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79</v>
      </c>
      <c r="AT108" s="210" t="s">
        <v>71</v>
      </c>
      <c r="AU108" s="210" t="s">
        <v>72</v>
      </c>
      <c r="AY108" s="209" t="s">
        <v>196</v>
      </c>
      <c r="BK108" s="211">
        <f>BK109</f>
        <v>0</v>
      </c>
    </row>
    <row r="109" s="2" customFormat="1" ht="44.25" customHeight="1">
      <c r="A109" s="40"/>
      <c r="B109" s="41"/>
      <c r="C109" s="214" t="s">
        <v>307</v>
      </c>
      <c r="D109" s="214" t="s">
        <v>198</v>
      </c>
      <c r="E109" s="215" t="s">
        <v>1022</v>
      </c>
      <c r="F109" s="216" t="s">
        <v>1023</v>
      </c>
      <c r="G109" s="217" t="s">
        <v>989</v>
      </c>
      <c r="H109" s="218">
        <v>1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79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530</v>
      </c>
    </row>
    <row r="110" s="12" customFormat="1" ht="25.92" customHeight="1">
      <c r="A110" s="12"/>
      <c r="B110" s="198"/>
      <c r="C110" s="199"/>
      <c r="D110" s="200" t="s">
        <v>71</v>
      </c>
      <c r="E110" s="201" t="s">
        <v>1024</v>
      </c>
      <c r="F110" s="201" t="s">
        <v>1025</v>
      </c>
      <c r="G110" s="199"/>
      <c r="H110" s="199"/>
      <c r="I110" s="202"/>
      <c r="J110" s="203">
        <f>BK110</f>
        <v>0</v>
      </c>
      <c r="K110" s="199"/>
      <c r="L110" s="204"/>
      <c r="M110" s="205"/>
      <c r="N110" s="206"/>
      <c r="O110" s="206"/>
      <c r="P110" s="207">
        <f>P111</f>
        <v>0</v>
      </c>
      <c r="Q110" s="206"/>
      <c r="R110" s="207">
        <f>R111</f>
        <v>0</v>
      </c>
      <c r="S110" s="206"/>
      <c r="T110" s="207">
        <f>T111</f>
        <v>0</v>
      </c>
      <c r="U110" s="208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79</v>
      </c>
      <c r="AT110" s="210" t="s">
        <v>71</v>
      </c>
      <c r="AU110" s="210" t="s">
        <v>72</v>
      </c>
      <c r="AY110" s="209" t="s">
        <v>196</v>
      </c>
      <c r="BK110" s="211">
        <f>BK111</f>
        <v>0</v>
      </c>
    </row>
    <row r="111" s="2" customFormat="1" ht="16.5" customHeight="1">
      <c r="A111" s="40"/>
      <c r="B111" s="41"/>
      <c r="C111" s="214" t="s">
        <v>313</v>
      </c>
      <c r="D111" s="214" t="s">
        <v>198</v>
      </c>
      <c r="E111" s="215" t="s">
        <v>2667</v>
      </c>
      <c r="F111" s="216" t="s">
        <v>1027</v>
      </c>
      <c r="G111" s="217" t="s">
        <v>364</v>
      </c>
      <c r="H111" s="218">
        <v>1</v>
      </c>
      <c r="I111" s="219"/>
      <c r="J111" s="220">
        <f>ROUND(I111*H111,2)</f>
        <v>0</v>
      </c>
      <c r="K111" s="216" t="s">
        <v>19</v>
      </c>
      <c r="L111" s="46"/>
      <c r="M111" s="279" t="s">
        <v>19</v>
      </c>
      <c r="N111" s="280" t="s">
        <v>43</v>
      </c>
      <c r="O111" s="281"/>
      <c r="P111" s="282">
        <f>O111*H111</f>
        <v>0</v>
      </c>
      <c r="Q111" s="282">
        <v>0</v>
      </c>
      <c r="R111" s="282">
        <f>Q111*H111</f>
        <v>0</v>
      </c>
      <c r="S111" s="282">
        <v>0</v>
      </c>
      <c r="T111" s="282">
        <f>S111*H111</f>
        <v>0</v>
      </c>
      <c r="U111" s="283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79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540</v>
      </c>
    </row>
    <row r="112" s="2" customFormat="1" ht="6.96" customHeight="1">
      <c r="A112" s="40"/>
      <c r="B112" s="61"/>
      <c r="C112" s="62"/>
      <c r="D112" s="62"/>
      <c r="E112" s="62"/>
      <c r="F112" s="62"/>
      <c r="G112" s="62"/>
      <c r="H112" s="62"/>
      <c r="I112" s="62"/>
      <c r="J112" s="62"/>
      <c r="K112" s="62"/>
      <c r="L112" s="46"/>
      <c r="M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</sheetData>
  <sheetProtection sheet="1" autoFilter="0" formatColumns="0" formatRows="0" objects="1" scenarios="1" spinCount="100000" saltValue="zdPYzklpSpOuTphZvjqRz58XKvYlyFLwdFe63BuGF7xhFpwsksAucM8XuBe2bLo0ylhaytxU4bKNk15XNSiXQw==" hashValue="VaN7volduEffb+FSib87ewwyRwg1yLUGB0uP4VbT8eZnTtt0gTT3T7W2bjoAjs7owTmghd4TruGuhO8gOuFxQA==" algorithmName="SHA-512" password="CC35"/>
  <autoFilter ref="C88:K1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2363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2080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1029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1030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ROUND(J94,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ROUND((SUM(BE94:BE255)),  2)</f>
        <v>0</v>
      </c>
      <c r="G35" s="40"/>
      <c r="H35" s="40"/>
      <c r="I35" s="160">
        <v>0.20999999999999999</v>
      </c>
      <c r="J35" s="159">
        <f>ROUND(((SUM(BE94:BE255))*I35),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ROUND((SUM(BF94:BF255)),  2)</f>
        <v>0</v>
      </c>
      <c r="G36" s="40"/>
      <c r="H36" s="40"/>
      <c r="I36" s="160">
        <v>0.12</v>
      </c>
      <c r="J36" s="159">
        <f>ROUND(((SUM(BF94:BF255))*I36),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ROUND((SUM(BG94:BG255)),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ROUND((SUM(BH94:BH255)),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ROUND((SUM(BI94:BI255)),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2363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ZTI , ÚT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Ing.Jan Řehoř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J94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J95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J96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J120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J123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1031</v>
      </c>
      <c r="E68" s="185"/>
      <c r="F68" s="185"/>
      <c r="G68" s="185"/>
      <c r="H68" s="185"/>
      <c r="I68" s="185"/>
      <c r="J68" s="186">
        <f>J124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2081</v>
      </c>
      <c r="E69" s="185"/>
      <c r="F69" s="185"/>
      <c r="G69" s="185"/>
      <c r="H69" s="185"/>
      <c r="I69" s="185"/>
      <c r="J69" s="186">
        <f>J160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2082</v>
      </c>
      <c r="E70" s="185"/>
      <c r="F70" s="185"/>
      <c r="G70" s="185"/>
      <c r="H70" s="185"/>
      <c r="I70" s="185"/>
      <c r="J70" s="186">
        <f>J202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2084</v>
      </c>
      <c r="E71" s="185"/>
      <c r="F71" s="185"/>
      <c r="G71" s="185"/>
      <c r="H71" s="185"/>
      <c r="I71" s="185"/>
      <c r="J71" s="186">
        <f>J228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2085</v>
      </c>
      <c r="E72" s="185"/>
      <c r="F72" s="185"/>
      <c r="G72" s="185"/>
      <c r="H72" s="185"/>
      <c r="I72" s="185"/>
      <c r="J72" s="186">
        <f>J234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180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2" t="str">
        <f>E7</f>
        <v>Koncepční dořešení lokality Loděnice v parku B.Němcové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164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2" t="s">
        <v>2363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166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E11</f>
        <v>D.1.4.1 - ZTI , ÚT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F14</f>
        <v>Karviná</v>
      </c>
      <c r="G88" s="42"/>
      <c r="H88" s="42"/>
      <c r="I88" s="34" t="s">
        <v>23</v>
      </c>
      <c r="J88" s="74" t="str">
        <f>IF(J14="","",J14)</f>
        <v>22. 1. 2026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25</v>
      </c>
      <c r="D90" s="42"/>
      <c r="E90" s="42"/>
      <c r="F90" s="29" t="str">
        <f>E17</f>
        <v>Statutární město Karviná</v>
      </c>
      <c r="G90" s="42"/>
      <c r="H90" s="42"/>
      <c r="I90" s="34" t="s">
        <v>31</v>
      </c>
      <c r="J90" s="38" t="str">
        <f>E23</f>
        <v>POLYCHROME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IF(E20="","",E20)</f>
        <v>Vyplň údaj</v>
      </c>
      <c r="G91" s="42"/>
      <c r="H91" s="42"/>
      <c r="I91" s="34" t="s">
        <v>34</v>
      </c>
      <c r="J91" s="38" t="str">
        <f>E26</f>
        <v>Ing.Jan Řehoř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181</v>
      </c>
      <c r="D93" s="191" t="s">
        <v>57</v>
      </c>
      <c r="E93" s="191" t="s">
        <v>53</v>
      </c>
      <c r="F93" s="191" t="s">
        <v>54</v>
      </c>
      <c r="G93" s="191" t="s">
        <v>182</v>
      </c>
      <c r="H93" s="191" t="s">
        <v>183</v>
      </c>
      <c r="I93" s="191" t="s">
        <v>184</v>
      </c>
      <c r="J93" s="191" t="s">
        <v>171</v>
      </c>
      <c r="K93" s="192" t="s">
        <v>185</v>
      </c>
      <c r="L93" s="193"/>
      <c r="M93" s="94" t="s">
        <v>19</v>
      </c>
      <c r="N93" s="95" t="s">
        <v>42</v>
      </c>
      <c r="O93" s="95" t="s">
        <v>186</v>
      </c>
      <c r="P93" s="95" t="s">
        <v>187</v>
      </c>
      <c r="Q93" s="95" t="s">
        <v>188</v>
      </c>
      <c r="R93" s="95" t="s">
        <v>189</v>
      </c>
      <c r="S93" s="95" t="s">
        <v>190</v>
      </c>
      <c r="T93" s="95" t="s">
        <v>191</v>
      </c>
      <c r="U93" s="96" t="s">
        <v>192</v>
      </c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193</v>
      </c>
      <c r="D94" s="42"/>
      <c r="E94" s="42"/>
      <c r="F94" s="42"/>
      <c r="G94" s="42"/>
      <c r="H94" s="42"/>
      <c r="I94" s="42"/>
      <c r="J94" s="194">
        <f>BK94</f>
        <v>0</v>
      </c>
      <c r="K94" s="42"/>
      <c r="L94" s="46"/>
      <c r="M94" s="97"/>
      <c r="N94" s="195"/>
      <c r="O94" s="98"/>
      <c r="P94" s="196">
        <f>P95+P123</f>
        <v>0</v>
      </c>
      <c r="Q94" s="98"/>
      <c r="R94" s="196">
        <f>R95+R123</f>
        <v>6.1293199999999999</v>
      </c>
      <c r="S94" s="98"/>
      <c r="T94" s="196">
        <f>T95+T123</f>
        <v>0</v>
      </c>
      <c r="U94" s="99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172</v>
      </c>
      <c r="BK94" s="197">
        <f>BK95+BK123</f>
        <v>0</v>
      </c>
    </row>
    <row r="95" s="12" customFormat="1" ht="25.92" customHeight="1">
      <c r="A95" s="12"/>
      <c r="B95" s="198"/>
      <c r="C95" s="199"/>
      <c r="D95" s="200" t="s">
        <v>71</v>
      </c>
      <c r="E95" s="201" t="s">
        <v>194</v>
      </c>
      <c r="F95" s="201" t="s">
        <v>195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P96+P120</f>
        <v>0</v>
      </c>
      <c r="Q95" s="206"/>
      <c r="R95" s="207">
        <f>R96+R120</f>
        <v>5.9199999999999999</v>
      </c>
      <c r="S95" s="206"/>
      <c r="T95" s="207">
        <f>T96+T120</f>
        <v>0</v>
      </c>
      <c r="U95" s="208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79</v>
      </c>
      <c r="AT95" s="210" t="s">
        <v>71</v>
      </c>
      <c r="AU95" s="210" t="s">
        <v>72</v>
      </c>
      <c r="AY95" s="209" t="s">
        <v>196</v>
      </c>
      <c r="BK95" s="211">
        <f>BK96+BK120</f>
        <v>0</v>
      </c>
    </row>
    <row r="96" s="12" customFormat="1" ht="22.8" customHeight="1">
      <c r="A96" s="12"/>
      <c r="B96" s="198"/>
      <c r="C96" s="199"/>
      <c r="D96" s="200" t="s">
        <v>71</v>
      </c>
      <c r="E96" s="212" t="s">
        <v>79</v>
      </c>
      <c r="F96" s="212" t="s">
        <v>361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SUM(P97:P119)</f>
        <v>0</v>
      </c>
      <c r="Q96" s="206"/>
      <c r="R96" s="207">
        <f>SUM(R97:R119)</f>
        <v>5.9199999999999999</v>
      </c>
      <c r="S96" s="206"/>
      <c r="T96" s="207">
        <f>SUM(T97:T119)</f>
        <v>0</v>
      </c>
      <c r="U96" s="208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79</v>
      </c>
      <c r="AT96" s="210" t="s">
        <v>71</v>
      </c>
      <c r="AU96" s="210" t="s">
        <v>79</v>
      </c>
      <c r="AY96" s="209" t="s">
        <v>196</v>
      </c>
      <c r="BK96" s="211">
        <f>SUM(BK97:BK119)</f>
        <v>0</v>
      </c>
    </row>
    <row r="97" s="2" customFormat="1" ht="44.25" customHeight="1">
      <c r="A97" s="40"/>
      <c r="B97" s="41"/>
      <c r="C97" s="214" t="s">
        <v>79</v>
      </c>
      <c r="D97" s="214" t="s">
        <v>198</v>
      </c>
      <c r="E97" s="215" t="s">
        <v>1032</v>
      </c>
      <c r="F97" s="216" t="s">
        <v>1033</v>
      </c>
      <c r="G97" s="217" t="s">
        <v>201</v>
      </c>
      <c r="H97" s="218">
        <v>14.43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2668</v>
      </c>
    </row>
    <row r="98" s="2" customFormat="1">
      <c r="A98" s="40"/>
      <c r="B98" s="41"/>
      <c r="C98" s="42"/>
      <c r="D98" s="227" t="s">
        <v>205</v>
      </c>
      <c r="E98" s="42"/>
      <c r="F98" s="228" t="s">
        <v>1035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2669</v>
      </c>
      <c r="G99" s="233"/>
      <c r="H99" s="237">
        <v>14.43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79</v>
      </c>
      <c r="AY99" s="243" t="s">
        <v>196</v>
      </c>
    </row>
    <row r="100" s="2" customFormat="1" ht="55.5" customHeight="1">
      <c r="A100" s="40"/>
      <c r="B100" s="41"/>
      <c r="C100" s="214" t="s">
        <v>81</v>
      </c>
      <c r="D100" s="214" t="s">
        <v>198</v>
      </c>
      <c r="E100" s="215" t="s">
        <v>1037</v>
      </c>
      <c r="F100" s="216" t="s">
        <v>1038</v>
      </c>
      <c r="G100" s="217" t="s">
        <v>201</v>
      </c>
      <c r="H100" s="218">
        <v>14.43</v>
      </c>
      <c r="I100" s="219"/>
      <c r="J100" s="220">
        <f>ROUND(I100*H100,2)</f>
        <v>0</v>
      </c>
      <c r="K100" s="216" t="s">
        <v>202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81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2670</v>
      </c>
    </row>
    <row r="101" s="2" customFormat="1">
      <c r="A101" s="40"/>
      <c r="B101" s="41"/>
      <c r="C101" s="42"/>
      <c r="D101" s="227" t="s">
        <v>205</v>
      </c>
      <c r="E101" s="42"/>
      <c r="F101" s="228" t="s">
        <v>1040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6"/>
      <c r="U101" s="87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205</v>
      </c>
      <c r="AU101" s="19" t="s">
        <v>81</v>
      </c>
    </row>
    <row r="102" s="13" customFormat="1">
      <c r="A102" s="13"/>
      <c r="B102" s="232"/>
      <c r="C102" s="233"/>
      <c r="D102" s="234" t="s">
        <v>212</v>
      </c>
      <c r="E102" s="235" t="s">
        <v>19</v>
      </c>
      <c r="F102" s="236" t="s">
        <v>2671</v>
      </c>
      <c r="G102" s="233"/>
      <c r="H102" s="237">
        <v>14.43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1"/>
      <c r="U102" s="242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212</v>
      </c>
      <c r="AU102" s="243" t="s">
        <v>81</v>
      </c>
      <c r="AV102" s="13" t="s">
        <v>81</v>
      </c>
      <c r="AW102" s="13" t="s">
        <v>33</v>
      </c>
      <c r="AX102" s="13" t="s">
        <v>79</v>
      </c>
      <c r="AY102" s="243" t="s">
        <v>196</v>
      </c>
    </row>
    <row r="103" s="2" customFormat="1" ht="55.5" customHeight="1">
      <c r="A103" s="40"/>
      <c r="B103" s="41"/>
      <c r="C103" s="214" t="s">
        <v>155</v>
      </c>
      <c r="D103" s="214" t="s">
        <v>198</v>
      </c>
      <c r="E103" s="215" t="s">
        <v>1042</v>
      </c>
      <c r="F103" s="216" t="s">
        <v>1043</v>
      </c>
      <c r="G103" s="217" t="s">
        <v>201</v>
      </c>
      <c r="H103" s="218">
        <v>14.43</v>
      </c>
      <c r="I103" s="219"/>
      <c r="J103" s="220">
        <f>ROUND(I103*H103,2)</f>
        <v>0</v>
      </c>
      <c r="K103" s="216" t="s">
        <v>202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81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2672</v>
      </c>
    </row>
    <row r="104" s="2" customFormat="1">
      <c r="A104" s="40"/>
      <c r="B104" s="41"/>
      <c r="C104" s="42"/>
      <c r="D104" s="227" t="s">
        <v>205</v>
      </c>
      <c r="E104" s="42"/>
      <c r="F104" s="228" t="s">
        <v>1045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6"/>
      <c r="U104" s="87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205</v>
      </c>
      <c r="AU104" s="19" t="s">
        <v>81</v>
      </c>
    </row>
    <row r="105" s="13" customFormat="1">
      <c r="A105" s="13"/>
      <c r="B105" s="232"/>
      <c r="C105" s="233"/>
      <c r="D105" s="234" t="s">
        <v>212</v>
      </c>
      <c r="E105" s="235" t="s">
        <v>19</v>
      </c>
      <c r="F105" s="236" t="s">
        <v>2671</v>
      </c>
      <c r="G105" s="233"/>
      <c r="H105" s="237">
        <v>14.43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1"/>
      <c r="U105" s="242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212</v>
      </c>
      <c r="AU105" s="243" t="s">
        <v>81</v>
      </c>
      <c r="AV105" s="13" t="s">
        <v>81</v>
      </c>
      <c r="AW105" s="13" t="s">
        <v>33</v>
      </c>
      <c r="AX105" s="13" t="s">
        <v>79</v>
      </c>
      <c r="AY105" s="243" t="s">
        <v>196</v>
      </c>
    </row>
    <row r="106" s="2" customFormat="1" ht="62.7" customHeight="1">
      <c r="A106" s="40"/>
      <c r="B106" s="41"/>
      <c r="C106" s="214" t="s">
        <v>203</v>
      </c>
      <c r="D106" s="214" t="s">
        <v>198</v>
      </c>
      <c r="E106" s="215" t="s">
        <v>386</v>
      </c>
      <c r="F106" s="216" t="s">
        <v>387</v>
      </c>
      <c r="G106" s="217" t="s">
        <v>201</v>
      </c>
      <c r="H106" s="218">
        <v>2.96</v>
      </c>
      <c r="I106" s="219"/>
      <c r="J106" s="220">
        <f>ROUND(I106*H106,2)</f>
        <v>0</v>
      </c>
      <c r="K106" s="216" t="s">
        <v>202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2673</v>
      </c>
    </row>
    <row r="107" s="2" customFormat="1">
      <c r="A107" s="40"/>
      <c r="B107" s="41"/>
      <c r="C107" s="42"/>
      <c r="D107" s="227" t="s">
        <v>205</v>
      </c>
      <c r="E107" s="42"/>
      <c r="F107" s="228" t="s">
        <v>389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6"/>
      <c r="U107" s="87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205</v>
      </c>
      <c r="AU107" s="19" t="s">
        <v>81</v>
      </c>
    </row>
    <row r="108" s="13" customFormat="1">
      <c r="A108" s="13"/>
      <c r="B108" s="232"/>
      <c r="C108" s="233"/>
      <c r="D108" s="234" t="s">
        <v>212</v>
      </c>
      <c r="E108" s="235" t="s">
        <v>19</v>
      </c>
      <c r="F108" s="236" t="s">
        <v>2674</v>
      </c>
      <c r="G108" s="233"/>
      <c r="H108" s="237">
        <v>2.96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1"/>
      <c r="U108" s="242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212</v>
      </c>
      <c r="AU108" s="243" t="s">
        <v>81</v>
      </c>
      <c r="AV108" s="13" t="s">
        <v>81</v>
      </c>
      <c r="AW108" s="13" t="s">
        <v>33</v>
      </c>
      <c r="AX108" s="13" t="s">
        <v>79</v>
      </c>
      <c r="AY108" s="243" t="s">
        <v>196</v>
      </c>
    </row>
    <row r="109" s="2" customFormat="1" ht="37.8" customHeight="1">
      <c r="A109" s="40"/>
      <c r="B109" s="41"/>
      <c r="C109" s="214" t="s">
        <v>225</v>
      </c>
      <c r="D109" s="214" t="s">
        <v>198</v>
      </c>
      <c r="E109" s="215" t="s">
        <v>1048</v>
      </c>
      <c r="F109" s="216" t="s">
        <v>1049</v>
      </c>
      <c r="G109" s="217" t="s">
        <v>201</v>
      </c>
      <c r="H109" s="218">
        <v>2.96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2675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1051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2676</v>
      </c>
      <c r="G111" s="233"/>
      <c r="H111" s="237">
        <v>2.96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79</v>
      </c>
      <c r="AY111" s="243" t="s">
        <v>196</v>
      </c>
    </row>
    <row r="112" s="2" customFormat="1" ht="44.25" customHeight="1">
      <c r="A112" s="40"/>
      <c r="B112" s="41"/>
      <c r="C112" s="214" t="s">
        <v>234</v>
      </c>
      <c r="D112" s="214" t="s">
        <v>198</v>
      </c>
      <c r="E112" s="215" t="s">
        <v>1053</v>
      </c>
      <c r="F112" s="216" t="s">
        <v>1054</v>
      </c>
      <c r="G112" s="217" t="s">
        <v>237</v>
      </c>
      <c r="H112" s="218">
        <v>5.9199999999999999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2677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1056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2678</v>
      </c>
      <c r="G114" s="233"/>
      <c r="H114" s="237">
        <v>5.9199999999999999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2" customFormat="1" ht="66.75" customHeight="1">
      <c r="A115" s="40"/>
      <c r="B115" s="41"/>
      <c r="C115" s="214" t="s">
        <v>241</v>
      </c>
      <c r="D115" s="214" t="s">
        <v>198</v>
      </c>
      <c r="E115" s="215" t="s">
        <v>1058</v>
      </c>
      <c r="F115" s="216" t="s">
        <v>1059</v>
      </c>
      <c r="G115" s="217" t="s">
        <v>201</v>
      </c>
      <c r="H115" s="218">
        <v>2.96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2679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1061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13" customFormat="1">
      <c r="A117" s="13"/>
      <c r="B117" s="232"/>
      <c r="C117" s="233"/>
      <c r="D117" s="234" t="s">
        <v>212</v>
      </c>
      <c r="E117" s="235" t="s">
        <v>19</v>
      </c>
      <c r="F117" s="236" t="s">
        <v>2676</v>
      </c>
      <c r="G117" s="233"/>
      <c r="H117" s="237">
        <v>2.96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33</v>
      </c>
      <c r="AX117" s="13" t="s">
        <v>79</v>
      </c>
      <c r="AY117" s="243" t="s">
        <v>196</v>
      </c>
    </row>
    <row r="118" s="2" customFormat="1" ht="16.5" customHeight="1">
      <c r="A118" s="40"/>
      <c r="B118" s="41"/>
      <c r="C118" s="244" t="s">
        <v>217</v>
      </c>
      <c r="D118" s="244" t="s">
        <v>214</v>
      </c>
      <c r="E118" s="245" t="s">
        <v>1062</v>
      </c>
      <c r="F118" s="246" t="s">
        <v>1063</v>
      </c>
      <c r="G118" s="247" t="s">
        <v>237</v>
      </c>
      <c r="H118" s="248">
        <v>5.9199999999999999</v>
      </c>
      <c r="I118" s="249"/>
      <c r="J118" s="250">
        <f>ROUND(I118*H118,2)</f>
        <v>0</v>
      </c>
      <c r="K118" s="246" t="s">
        <v>202</v>
      </c>
      <c r="L118" s="251"/>
      <c r="M118" s="252" t="s">
        <v>19</v>
      </c>
      <c r="N118" s="253" t="s">
        <v>43</v>
      </c>
      <c r="O118" s="86"/>
      <c r="P118" s="223">
        <f>O118*H118</f>
        <v>0</v>
      </c>
      <c r="Q118" s="223">
        <v>1</v>
      </c>
      <c r="R118" s="223">
        <f>Q118*H118</f>
        <v>5.9199999999999999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217</v>
      </c>
      <c r="AT118" s="225" t="s">
        <v>214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2680</v>
      </c>
    </row>
    <row r="119" s="13" customFormat="1">
      <c r="A119" s="13"/>
      <c r="B119" s="232"/>
      <c r="C119" s="233"/>
      <c r="D119" s="234" t="s">
        <v>212</v>
      </c>
      <c r="E119" s="235" t="s">
        <v>19</v>
      </c>
      <c r="F119" s="236" t="s">
        <v>2681</v>
      </c>
      <c r="G119" s="233"/>
      <c r="H119" s="237">
        <v>5.9199999999999999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1"/>
      <c r="U119" s="242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212</v>
      </c>
      <c r="AU119" s="243" t="s">
        <v>81</v>
      </c>
      <c r="AV119" s="13" t="s">
        <v>81</v>
      </c>
      <c r="AW119" s="13" t="s">
        <v>33</v>
      </c>
      <c r="AX119" s="13" t="s">
        <v>79</v>
      </c>
      <c r="AY119" s="243" t="s">
        <v>196</v>
      </c>
    </row>
    <row r="120" s="12" customFormat="1" ht="22.8" customHeight="1">
      <c r="A120" s="12"/>
      <c r="B120" s="198"/>
      <c r="C120" s="199"/>
      <c r="D120" s="200" t="s">
        <v>71</v>
      </c>
      <c r="E120" s="212" t="s">
        <v>252</v>
      </c>
      <c r="F120" s="212" t="s">
        <v>253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SUM(P121:P122)</f>
        <v>0</v>
      </c>
      <c r="Q120" s="206"/>
      <c r="R120" s="207">
        <f>SUM(R121:R122)</f>
        <v>0</v>
      </c>
      <c r="S120" s="206"/>
      <c r="T120" s="207">
        <f>SUM(T121:T122)</f>
        <v>0</v>
      </c>
      <c r="U120" s="208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79</v>
      </c>
      <c r="AT120" s="210" t="s">
        <v>71</v>
      </c>
      <c r="AU120" s="210" t="s">
        <v>79</v>
      </c>
      <c r="AY120" s="209" t="s">
        <v>196</v>
      </c>
      <c r="BK120" s="211">
        <f>SUM(BK121:BK122)</f>
        <v>0</v>
      </c>
    </row>
    <row r="121" s="2" customFormat="1" ht="66.75" customHeight="1">
      <c r="A121" s="40"/>
      <c r="B121" s="41"/>
      <c r="C121" s="214" t="s">
        <v>254</v>
      </c>
      <c r="D121" s="214" t="s">
        <v>198</v>
      </c>
      <c r="E121" s="215" t="s">
        <v>1066</v>
      </c>
      <c r="F121" s="216" t="s">
        <v>1067</v>
      </c>
      <c r="G121" s="217" t="s">
        <v>237</v>
      </c>
      <c r="H121" s="218">
        <v>5.9199999999999999</v>
      </c>
      <c r="I121" s="219"/>
      <c r="J121" s="220">
        <f>ROUND(I121*H121,2)</f>
        <v>0</v>
      </c>
      <c r="K121" s="216" t="s">
        <v>202</v>
      </c>
      <c r="L121" s="46"/>
      <c r="M121" s="221" t="s">
        <v>19</v>
      </c>
      <c r="N121" s="222" t="s">
        <v>43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3">
        <f>S121*H121</f>
        <v>0</v>
      </c>
      <c r="U121" s="224" t="s">
        <v>19</v>
      </c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203</v>
      </c>
      <c r="AT121" s="225" t="s">
        <v>198</v>
      </c>
      <c r="AU121" s="225" t="s">
        <v>81</v>
      </c>
      <c r="AY121" s="19" t="s">
        <v>196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79</v>
      </c>
      <c r="BK121" s="226">
        <f>ROUND(I121*H121,2)</f>
        <v>0</v>
      </c>
      <c r="BL121" s="19" t="s">
        <v>203</v>
      </c>
      <c r="BM121" s="225" t="s">
        <v>2682</v>
      </c>
    </row>
    <row r="122" s="2" customFormat="1">
      <c r="A122" s="40"/>
      <c r="B122" s="41"/>
      <c r="C122" s="42"/>
      <c r="D122" s="227" t="s">
        <v>205</v>
      </c>
      <c r="E122" s="42"/>
      <c r="F122" s="228" t="s">
        <v>1069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6"/>
      <c r="U122" s="87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205</v>
      </c>
      <c r="AU122" s="19" t="s">
        <v>81</v>
      </c>
    </row>
    <row r="123" s="12" customFormat="1" ht="25.92" customHeight="1">
      <c r="A123" s="12"/>
      <c r="B123" s="198"/>
      <c r="C123" s="199"/>
      <c r="D123" s="200" t="s">
        <v>71</v>
      </c>
      <c r="E123" s="201" t="s">
        <v>259</v>
      </c>
      <c r="F123" s="201" t="s">
        <v>260</v>
      </c>
      <c r="G123" s="199"/>
      <c r="H123" s="199"/>
      <c r="I123" s="202"/>
      <c r="J123" s="203">
        <f>BK123</f>
        <v>0</v>
      </c>
      <c r="K123" s="199"/>
      <c r="L123" s="204"/>
      <c r="M123" s="205"/>
      <c r="N123" s="206"/>
      <c r="O123" s="206"/>
      <c r="P123" s="207">
        <f>P124+P160+P202+P228+P234</f>
        <v>0</v>
      </c>
      <c r="Q123" s="206"/>
      <c r="R123" s="207">
        <f>R124+R160+R202+R228+R234</f>
        <v>0.20932000000000001</v>
      </c>
      <c r="S123" s="206"/>
      <c r="T123" s="207">
        <f>T124+T160+T202+T228+T234</f>
        <v>0</v>
      </c>
      <c r="U123" s="208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9" t="s">
        <v>81</v>
      </c>
      <c r="AT123" s="210" t="s">
        <v>71</v>
      </c>
      <c r="AU123" s="210" t="s">
        <v>72</v>
      </c>
      <c r="AY123" s="209" t="s">
        <v>196</v>
      </c>
      <c r="BK123" s="211">
        <f>BK124+BK160+BK202+BK228+BK234</f>
        <v>0</v>
      </c>
    </row>
    <row r="124" s="12" customFormat="1" ht="22.8" customHeight="1">
      <c r="A124" s="12"/>
      <c r="B124" s="198"/>
      <c r="C124" s="199"/>
      <c r="D124" s="200" t="s">
        <v>71</v>
      </c>
      <c r="E124" s="212" t="s">
        <v>1070</v>
      </c>
      <c r="F124" s="212" t="s">
        <v>1071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SUM(P125:P159)</f>
        <v>0</v>
      </c>
      <c r="Q124" s="206"/>
      <c r="R124" s="207">
        <f>SUM(R125:R159)</f>
        <v>0.041480000000000003</v>
      </c>
      <c r="S124" s="206"/>
      <c r="T124" s="207">
        <f>SUM(T125:T159)</f>
        <v>0</v>
      </c>
      <c r="U124" s="208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81</v>
      </c>
      <c r="AT124" s="210" t="s">
        <v>71</v>
      </c>
      <c r="AU124" s="210" t="s">
        <v>79</v>
      </c>
      <c r="AY124" s="209" t="s">
        <v>196</v>
      </c>
      <c r="BK124" s="211">
        <f>SUM(BK125:BK159)</f>
        <v>0</v>
      </c>
    </row>
    <row r="125" s="2" customFormat="1" ht="16.5" customHeight="1">
      <c r="A125" s="40"/>
      <c r="B125" s="41"/>
      <c r="C125" s="214" t="s">
        <v>263</v>
      </c>
      <c r="D125" s="214" t="s">
        <v>198</v>
      </c>
      <c r="E125" s="215" t="s">
        <v>2101</v>
      </c>
      <c r="F125" s="216" t="s">
        <v>2102</v>
      </c>
      <c r="G125" s="217" t="s">
        <v>209</v>
      </c>
      <c r="H125" s="218">
        <v>4</v>
      </c>
      <c r="I125" s="219"/>
      <c r="J125" s="220">
        <f>ROUND(I125*H125,2)</f>
        <v>0</v>
      </c>
      <c r="K125" s="216" t="s">
        <v>202</v>
      </c>
      <c r="L125" s="46"/>
      <c r="M125" s="221" t="s">
        <v>19</v>
      </c>
      <c r="N125" s="222" t="s">
        <v>43</v>
      </c>
      <c r="O125" s="86"/>
      <c r="P125" s="223">
        <f>O125*H125</f>
        <v>0</v>
      </c>
      <c r="Q125" s="223">
        <v>0.0016800000000000001</v>
      </c>
      <c r="R125" s="223">
        <f>Q125*H125</f>
        <v>0.0067200000000000003</v>
      </c>
      <c r="S125" s="223">
        <v>0</v>
      </c>
      <c r="T125" s="223">
        <f>S125*H125</f>
        <v>0</v>
      </c>
      <c r="U125" s="224" t="s">
        <v>19</v>
      </c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266</v>
      </c>
      <c r="AT125" s="225" t="s">
        <v>198</v>
      </c>
      <c r="AU125" s="225" t="s">
        <v>81</v>
      </c>
      <c r="AY125" s="19" t="s">
        <v>196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79</v>
      </c>
      <c r="BK125" s="226">
        <f>ROUND(I125*H125,2)</f>
        <v>0</v>
      </c>
      <c r="BL125" s="19" t="s">
        <v>266</v>
      </c>
      <c r="BM125" s="225" t="s">
        <v>2683</v>
      </c>
    </row>
    <row r="126" s="2" customFormat="1">
      <c r="A126" s="40"/>
      <c r="B126" s="41"/>
      <c r="C126" s="42"/>
      <c r="D126" s="227" t="s">
        <v>205</v>
      </c>
      <c r="E126" s="42"/>
      <c r="F126" s="228" t="s">
        <v>2104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6"/>
      <c r="U126" s="87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205</v>
      </c>
      <c r="AU126" s="19" t="s">
        <v>81</v>
      </c>
    </row>
    <row r="127" s="13" customFormat="1">
      <c r="A127" s="13"/>
      <c r="B127" s="232"/>
      <c r="C127" s="233"/>
      <c r="D127" s="234" t="s">
        <v>212</v>
      </c>
      <c r="E127" s="235" t="s">
        <v>19</v>
      </c>
      <c r="F127" s="236" t="s">
        <v>203</v>
      </c>
      <c r="G127" s="233"/>
      <c r="H127" s="237">
        <v>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1"/>
      <c r="U127" s="242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212</v>
      </c>
      <c r="AU127" s="243" t="s">
        <v>81</v>
      </c>
      <c r="AV127" s="13" t="s">
        <v>81</v>
      </c>
      <c r="AW127" s="13" t="s">
        <v>33</v>
      </c>
      <c r="AX127" s="13" t="s">
        <v>79</v>
      </c>
      <c r="AY127" s="243" t="s">
        <v>196</v>
      </c>
    </row>
    <row r="128" s="2" customFormat="1" ht="16.5" customHeight="1">
      <c r="A128" s="40"/>
      <c r="B128" s="41"/>
      <c r="C128" s="214" t="s">
        <v>269</v>
      </c>
      <c r="D128" s="214" t="s">
        <v>198</v>
      </c>
      <c r="E128" s="215" t="s">
        <v>1740</v>
      </c>
      <c r="F128" s="216" t="s">
        <v>1741</v>
      </c>
      <c r="G128" s="217" t="s">
        <v>209</v>
      </c>
      <c r="H128" s="218">
        <v>0.5</v>
      </c>
      <c r="I128" s="219"/>
      <c r="J128" s="220">
        <f>ROUND(I128*H128,2)</f>
        <v>0</v>
      </c>
      <c r="K128" s="216" t="s">
        <v>202</v>
      </c>
      <c r="L128" s="46"/>
      <c r="M128" s="221" t="s">
        <v>19</v>
      </c>
      <c r="N128" s="222" t="s">
        <v>43</v>
      </c>
      <c r="O128" s="86"/>
      <c r="P128" s="223">
        <f>O128*H128</f>
        <v>0</v>
      </c>
      <c r="Q128" s="223">
        <v>0.0030799999999999998</v>
      </c>
      <c r="R128" s="223">
        <f>Q128*H128</f>
        <v>0.0015399999999999999</v>
      </c>
      <c r="S128" s="223">
        <v>0</v>
      </c>
      <c r="T128" s="223">
        <f>S128*H128</f>
        <v>0</v>
      </c>
      <c r="U128" s="224" t="s">
        <v>19</v>
      </c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266</v>
      </c>
      <c r="AT128" s="225" t="s">
        <v>198</v>
      </c>
      <c r="AU128" s="225" t="s">
        <v>81</v>
      </c>
      <c r="AY128" s="19" t="s">
        <v>196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79</v>
      </c>
      <c r="BK128" s="226">
        <f>ROUND(I128*H128,2)</f>
        <v>0</v>
      </c>
      <c r="BL128" s="19" t="s">
        <v>266</v>
      </c>
      <c r="BM128" s="225" t="s">
        <v>2684</v>
      </c>
    </row>
    <row r="129" s="2" customFormat="1">
      <c r="A129" s="40"/>
      <c r="B129" s="41"/>
      <c r="C129" s="42"/>
      <c r="D129" s="227" t="s">
        <v>205</v>
      </c>
      <c r="E129" s="42"/>
      <c r="F129" s="228" t="s">
        <v>1743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6"/>
      <c r="U129" s="87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205</v>
      </c>
      <c r="AU129" s="19" t="s">
        <v>81</v>
      </c>
    </row>
    <row r="130" s="2" customFormat="1" ht="21.75" customHeight="1">
      <c r="A130" s="40"/>
      <c r="B130" s="41"/>
      <c r="C130" s="214" t="s">
        <v>8</v>
      </c>
      <c r="D130" s="214" t="s">
        <v>198</v>
      </c>
      <c r="E130" s="215" t="s">
        <v>2106</v>
      </c>
      <c r="F130" s="216" t="s">
        <v>2107</v>
      </c>
      <c r="G130" s="217" t="s">
        <v>209</v>
      </c>
      <c r="H130" s="218">
        <v>16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0.0014400000000000001</v>
      </c>
      <c r="R130" s="223">
        <f>Q130*H130</f>
        <v>0.023040000000000001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266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266</v>
      </c>
      <c r="BM130" s="225" t="s">
        <v>2685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2109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13" customFormat="1">
      <c r="A132" s="13"/>
      <c r="B132" s="232"/>
      <c r="C132" s="233"/>
      <c r="D132" s="234" t="s">
        <v>212</v>
      </c>
      <c r="E132" s="235" t="s">
        <v>19</v>
      </c>
      <c r="F132" s="236" t="s">
        <v>266</v>
      </c>
      <c r="G132" s="233"/>
      <c r="H132" s="237">
        <v>16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1"/>
      <c r="U132" s="242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212</v>
      </c>
      <c r="AU132" s="243" t="s">
        <v>81</v>
      </c>
      <c r="AV132" s="13" t="s">
        <v>81</v>
      </c>
      <c r="AW132" s="13" t="s">
        <v>33</v>
      </c>
      <c r="AX132" s="13" t="s">
        <v>79</v>
      </c>
      <c r="AY132" s="243" t="s">
        <v>196</v>
      </c>
    </row>
    <row r="133" s="2" customFormat="1" ht="24.15" customHeight="1">
      <c r="A133" s="40"/>
      <c r="B133" s="41"/>
      <c r="C133" s="214" t="s">
        <v>282</v>
      </c>
      <c r="D133" s="214" t="s">
        <v>198</v>
      </c>
      <c r="E133" s="215" t="s">
        <v>1076</v>
      </c>
      <c r="F133" s="216" t="s">
        <v>1077</v>
      </c>
      <c r="G133" s="217" t="s">
        <v>209</v>
      </c>
      <c r="H133" s="218">
        <v>1</v>
      </c>
      <c r="I133" s="219"/>
      <c r="J133" s="220">
        <f>ROUND(I133*H133,2)</f>
        <v>0</v>
      </c>
      <c r="K133" s="216" t="s">
        <v>202</v>
      </c>
      <c r="L133" s="46"/>
      <c r="M133" s="221" t="s">
        <v>19</v>
      </c>
      <c r="N133" s="222" t="s">
        <v>43</v>
      </c>
      <c r="O133" s="86"/>
      <c r="P133" s="223">
        <f>O133*H133</f>
        <v>0</v>
      </c>
      <c r="Q133" s="223">
        <v>0.00063000000000000003</v>
      </c>
      <c r="R133" s="223">
        <f>Q133*H133</f>
        <v>0.00063000000000000003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266</v>
      </c>
      <c r="AT133" s="225" t="s">
        <v>198</v>
      </c>
      <c r="AU133" s="225" t="s">
        <v>81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266</v>
      </c>
      <c r="BM133" s="225" t="s">
        <v>2686</v>
      </c>
    </row>
    <row r="134" s="2" customFormat="1">
      <c r="A134" s="40"/>
      <c r="B134" s="41"/>
      <c r="C134" s="42"/>
      <c r="D134" s="227" t="s">
        <v>205</v>
      </c>
      <c r="E134" s="42"/>
      <c r="F134" s="228" t="s">
        <v>1079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205</v>
      </c>
      <c r="AU134" s="19" t="s">
        <v>81</v>
      </c>
    </row>
    <row r="135" s="2" customFormat="1" ht="21.75" customHeight="1">
      <c r="A135" s="40"/>
      <c r="B135" s="41"/>
      <c r="C135" s="214" t="s">
        <v>288</v>
      </c>
      <c r="D135" s="214" t="s">
        <v>198</v>
      </c>
      <c r="E135" s="215" t="s">
        <v>2687</v>
      </c>
      <c r="F135" s="216" t="s">
        <v>2688</v>
      </c>
      <c r="G135" s="217" t="s">
        <v>209</v>
      </c>
      <c r="H135" s="218">
        <v>5</v>
      </c>
      <c r="I135" s="219"/>
      <c r="J135" s="220">
        <f>ROUND(I135*H135,2)</f>
        <v>0</v>
      </c>
      <c r="K135" s="216" t="s">
        <v>202</v>
      </c>
      <c r="L135" s="46"/>
      <c r="M135" s="221" t="s">
        <v>19</v>
      </c>
      <c r="N135" s="222" t="s">
        <v>43</v>
      </c>
      <c r="O135" s="86"/>
      <c r="P135" s="223">
        <f>O135*H135</f>
        <v>0</v>
      </c>
      <c r="Q135" s="223">
        <v>0.00040000000000000002</v>
      </c>
      <c r="R135" s="223">
        <f>Q135*H135</f>
        <v>0.002</v>
      </c>
      <c r="S135" s="223">
        <v>0</v>
      </c>
      <c r="T135" s="223">
        <f>S135*H135</f>
        <v>0</v>
      </c>
      <c r="U135" s="224" t="s">
        <v>19</v>
      </c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266</v>
      </c>
      <c r="AT135" s="225" t="s">
        <v>198</v>
      </c>
      <c r="AU135" s="225" t="s">
        <v>81</v>
      </c>
      <c r="AY135" s="19" t="s">
        <v>196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79</v>
      </c>
      <c r="BK135" s="226">
        <f>ROUND(I135*H135,2)</f>
        <v>0</v>
      </c>
      <c r="BL135" s="19" t="s">
        <v>266</v>
      </c>
      <c r="BM135" s="225" t="s">
        <v>2689</v>
      </c>
    </row>
    <row r="136" s="2" customFormat="1">
      <c r="A136" s="40"/>
      <c r="B136" s="41"/>
      <c r="C136" s="42"/>
      <c r="D136" s="227" t="s">
        <v>205</v>
      </c>
      <c r="E136" s="42"/>
      <c r="F136" s="228" t="s">
        <v>2690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6"/>
      <c r="U136" s="87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205</v>
      </c>
      <c r="AU136" s="19" t="s">
        <v>81</v>
      </c>
    </row>
    <row r="137" s="2" customFormat="1" ht="21.75" customHeight="1">
      <c r="A137" s="40"/>
      <c r="B137" s="41"/>
      <c r="C137" s="214" t="s">
        <v>294</v>
      </c>
      <c r="D137" s="214" t="s">
        <v>198</v>
      </c>
      <c r="E137" s="215" t="s">
        <v>2114</v>
      </c>
      <c r="F137" s="216" t="s">
        <v>2115</v>
      </c>
      <c r="G137" s="217" t="s">
        <v>209</v>
      </c>
      <c r="H137" s="218">
        <v>1</v>
      </c>
      <c r="I137" s="219"/>
      <c r="J137" s="220">
        <f>ROUND(I137*H137,2)</f>
        <v>0</v>
      </c>
      <c r="K137" s="216" t="s">
        <v>202</v>
      </c>
      <c r="L137" s="46"/>
      <c r="M137" s="221" t="s">
        <v>19</v>
      </c>
      <c r="N137" s="222" t="s">
        <v>43</v>
      </c>
      <c r="O137" s="86"/>
      <c r="P137" s="223">
        <f>O137*H137</f>
        <v>0</v>
      </c>
      <c r="Q137" s="223">
        <v>0.00042999999999999999</v>
      </c>
      <c r="R137" s="223">
        <f>Q137*H137</f>
        <v>0.00042999999999999999</v>
      </c>
      <c r="S137" s="223">
        <v>0</v>
      </c>
      <c r="T137" s="223">
        <f>S137*H137</f>
        <v>0</v>
      </c>
      <c r="U137" s="224" t="s">
        <v>19</v>
      </c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266</v>
      </c>
      <c r="AT137" s="225" t="s">
        <v>198</v>
      </c>
      <c r="AU137" s="225" t="s">
        <v>81</v>
      </c>
      <c r="AY137" s="19" t="s">
        <v>196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79</v>
      </c>
      <c r="BK137" s="226">
        <f>ROUND(I137*H137,2)</f>
        <v>0</v>
      </c>
      <c r="BL137" s="19" t="s">
        <v>266</v>
      </c>
      <c r="BM137" s="225" t="s">
        <v>2691</v>
      </c>
    </row>
    <row r="138" s="2" customFormat="1">
      <c r="A138" s="40"/>
      <c r="B138" s="41"/>
      <c r="C138" s="42"/>
      <c r="D138" s="227" t="s">
        <v>205</v>
      </c>
      <c r="E138" s="42"/>
      <c r="F138" s="228" t="s">
        <v>2117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6"/>
      <c r="U138" s="87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205</v>
      </c>
      <c r="AU138" s="19" t="s">
        <v>81</v>
      </c>
    </row>
    <row r="139" s="2" customFormat="1" ht="21.75" customHeight="1">
      <c r="A139" s="40"/>
      <c r="B139" s="41"/>
      <c r="C139" s="214" t="s">
        <v>266</v>
      </c>
      <c r="D139" s="214" t="s">
        <v>198</v>
      </c>
      <c r="E139" s="215" t="s">
        <v>2118</v>
      </c>
      <c r="F139" s="216" t="s">
        <v>2119</v>
      </c>
      <c r="G139" s="217" t="s">
        <v>209</v>
      </c>
      <c r="H139" s="218">
        <v>1</v>
      </c>
      <c r="I139" s="219"/>
      <c r="J139" s="220">
        <f>ROUND(I139*H139,2)</f>
        <v>0</v>
      </c>
      <c r="K139" s="216" t="s">
        <v>202</v>
      </c>
      <c r="L139" s="46"/>
      <c r="M139" s="221" t="s">
        <v>19</v>
      </c>
      <c r="N139" s="222" t="s">
        <v>43</v>
      </c>
      <c r="O139" s="86"/>
      <c r="P139" s="223">
        <f>O139*H139</f>
        <v>0</v>
      </c>
      <c r="Q139" s="223">
        <v>0.00050000000000000001</v>
      </c>
      <c r="R139" s="223">
        <f>Q139*H139</f>
        <v>0.00050000000000000001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266</v>
      </c>
      <c r="AT139" s="225" t="s">
        <v>198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266</v>
      </c>
      <c r="BM139" s="225" t="s">
        <v>2692</v>
      </c>
    </row>
    <row r="140" s="2" customFormat="1">
      <c r="A140" s="40"/>
      <c r="B140" s="41"/>
      <c r="C140" s="42"/>
      <c r="D140" s="227" t="s">
        <v>205</v>
      </c>
      <c r="E140" s="42"/>
      <c r="F140" s="228" t="s">
        <v>2121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81</v>
      </c>
    </row>
    <row r="141" s="2" customFormat="1" ht="16.5" customHeight="1">
      <c r="A141" s="40"/>
      <c r="B141" s="41"/>
      <c r="C141" s="214" t="s">
        <v>307</v>
      </c>
      <c r="D141" s="214" t="s">
        <v>198</v>
      </c>
      <c r="E141" s="215" t="s">
        <v>2126</v>
      </c>
      <c r="F141" s="216" t="s">
        <v>2127</v>
      </c>
      <c r="G141" s="217" t="s">
        <v>209</v>
      </c>
      <c r="H141" s="218">
        <v>3</v>
      </c>
      <c r="I141" s="219"/>
      <c r="J141" s="220">
        <f>ROUND(I141*H141,2)</f>
        <v>0</v>
      </c>
      <c r="K141" s="216" t="s">
        <v>202</v>
      </c>
      <c r="L141" s="46"/>
      <c r="M141" s="221" t="s">
        <v>19</v>
      </c>
      <c r="N141" s="222" t="s">
        <v>43</v>
      </c>
      <c r="O141" s="86"/>
      <c r="P141" s="223">
        <f>O141*H141</f>
        <v>0</v>
      </c>
      <c r="Q141" s="223">
        <v>0.00059999999999999995</v>
      </c>
      <c r="R141" s="223">
        <f>Q141*H141</f>
        <v>0.0018</v>
      </c>
      <c r="S141" s="223">
        <v>0</v>
      </c>
      <c r="T141" s="223">
        <f>S141*H141</f>
        <v>0</v>
      </c>
      <c r="U141" s="224" t="s">
        <v>19</v>
      </c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266</v>
      </c>
      <c r="AT141" s="225" t="s">
        <v>198</v>
      </c>
      <c r="AU141" s="225" t="s">
        <v>81</v>
      </c>
      <c r="AY141" s="19" t="s">
        <v>196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79</v>
      </c>
      <c r="BK141" s="226">
        <f>ROUND(I141*H141,2)</f>
        <v>0</v>
      </c>
      <c r="BL141" s="19" t="s">
        <v>266</v>
      </c>
      <c r="BM141" s="225" t="s">
        <v>2693</v>
      </c>
    </row>
    <row r="142" s="2" customFormat="1">
      <c r="A142" s="40"/>
      <c r="B142" s="41"/>
      <c r="C142" s="42"/>
      <c r="D142" s="227" t="s">
        <v>205</v>
      </c>
      <c r="E142" s="42"/>
      <c r="F142" s="228" t="s">
        <v>2129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6"/>
      <c r="U142" s="87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205</v>
      </c>
      <c r="AU142" s="19" t="s">
        <v>81</v>
      </c>
    </row>
    <row r="143" s="2" customFormat="1" ht="24.15" customHeight="1">
      <c r="A143" s="40"/>
      <c r="B143" s="41"/>
      <c r="C143" s="214" t="s">
        <v>313</v>
      </c>
      <c r="D143" s="214" t="s">
        <v>198</v>
      </c>
      <c r="E143" s="215" t="s">
        <v>2694</v>
      </c>
      <c r="F143" s="216" t="s">
        <v>2695</v>
      </c>
      <c r="G143" s="217" t="s">
        <v>222</v>
      </c>
      <c r="H143" s="218">
        <v>1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266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266</v>
      </c>
      <c r="BM143" s="225" t="s">
        <v>2696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2697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2" customFormat="1" ht="24.15" customHeight="1">
      <c r="A145" s="40"/>
      <c r="B145" s="41"/>
      <c r="C145" s="214" t="s">
        <v>320</v>
      </c>
      <c r="D145" s="214" t="s">
        <v>198</v>
      </c>
      <c r="E145" s="215" t="s">
        <v>2130</v>
      </c>
      <c r="F145" s="216" t="s">
        <v>2131</v>
      </c>
      <c r="G145" s="217" t="s">
        <v>222</v>
      </c>
      <c r="H145" s="218">
        <v>2</v>
      </c>
      <c r="I145" s="219"/>
      <c r="J145" s="220">
        <f>ROUND(I145*H145,2)</f>
        <v>0</v>
      </c>
      <c r="K145" s="216" t="s">
        <v>202</v>
      </c>
      <c r="L145" s="46"/>
      <c r="M145" s="221" t="s">
        <v>19</v>
      </c>
      <c r="N145" s="222" t="s">
        <v>43</v>
      </c>
      <c r="O145" s="86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3">
        <f>S145*H145</f>
        <v>0</v>
      </c>
      <c r="U145" s="224" t="s">
        <v>19</v>
      </c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266</v>
      </c>
      <c r="AT145" s="225" t="s">
        <v>198</v>
      </c>
      <c r="AU145" s="225" t="s">
        <v>81</v>
      </c>
      <c r="AY145" s="19" t="s">
        <v>196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79</v>
      </c>
      <c r="BK145" s="226">
        <f>ROUND(I145*H145,2)</f>
        <v>0</v>
      </c>
      <c r="BL145" s="19" t="s">
        <v>266</v>
      </c>
      <c r="BM145" s="225" t="s">
        <v>2698</v>
      </c>
    </row>
    <row r="146" s="2" customFormat="1">
      <c r="A146" s="40"/>
      <c r="B146" s="41"/>
      <c r="C146" s="42"/>
      <c r="D146" s="227" t="s">
        <v>205</v>
      </c>
      <c r="E146" s="42"/>
      <c r="F146" s="228" t="s">
        <v>2133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6"/>
      <c r="U146" s="87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205</v>
      </c>
      <c r="AU146" s="19" t="s">
        <v>81</v>
      </c>
    </row>
    <row r="147" s="2" customFormat="1" ht="24.15" customHeight="1">
      <c r="A147" s="40"/>
      <c r="B147" s="41"/>
      <c r="C147" s="214" t="s">
        <v>325</v>
      </c>
      <c r="D147" s="214" t="s">
        <v>198</v>
      </c>
      <c r="E147" s="215" t="s">
        <v>2134</v>
      </c>
      <c r="F147" s="216" t="s">
        <v>2135</v>
      </c>
      <c r="G147" s="217" t="s">
        <v>222</v>
      </c>
      <c r="H147" s="218">
        <v>3</v>
      </c>
      <c r="I147" s="219"/>
      <c r="J147" s="220">
        <f>ROUND(I147*H147,2)</f>
        <v>0</v>
      </c>
      <c r="K147" s="216" t="s">
        <v>202</v>
      </c>
      <c r="L147" s="46"/>
      <c r="M147" s="221" t="s">
        <v>19</v>
      </c>
      <c r="N147" s="222" t="s">
        <v>43</v>
      </c>
      <c r="O147" s="86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3">
        <f>S147*H147</f>
        <v>0</v>
      </c>
      <c r="U147" s="224" t="s">
        <v>19</v>
      </c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266</v>
      </c>
      <c r="AT147" s="225" t="s">
        <v>198</v>
      </c>
      <c r="AU147" s="225" t="s">
        <v>81</v>
      </c>
      <c r="AY147" s="19" t="s">
        <v>196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79</v>
      </c>
      <c r="BK147" s="226">
        <f>ROUND(I147*H147,2)</f>
        <v>0</v>
      </c>
      <c r="BL147" s="19" t="s">
        <v>266</v>
      </c>
      <c r="BM147" s="225" t="s">
        <v>2699</v>
      </c>
    </row>
    <row r="148" s="2" customFormat="1">
      <c r="A148" s="40"/>
      <c r="B148" s="41"/>
      <c r="C148" s="42"/>
      <c r="D148" s="227" t="s">
        <v>205</v>
      </c>
      <c r="E148" s="42"/>
      <c r="F148" s="228" t="s">
        <v>2137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6"/>
      <c r="U148" s="87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205</v>
      </c>
      <c r="AU148" s="19" t="s">
        <v>81</v>
      </c>
    </row>
    <row r="149" s="2" customFormat="1" ht="24.15" customHeight="1">
      <c r="A149" s="40"/>
      <c r="B149" s="41"/>
      <c r="C149" s="214" t="s">
        <v>7</v>
      </c>
      <c r="D149" s="214" t="s">
        <v>198</v>
      </c>
      <c r="E149" s="215" t="s">
        <v>2700</v>
      </c>
      <c r="F149" s="216" t="s">
        <v>2701</v>
      </c>
      <c r="G149" s="217" t="s">
        <v>222</v>
      </c>
      <c r="H149" s="218">
        <v>1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0.00034000000000000002</v>
      </c>
      <c r="R149" s="223">
        <f>Q149*H149</f>
        <v>0.00034000000000000002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266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266</v>
      </c>
      <c r="BM149" s="225" t="s">
        <v>2702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2703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2" customFormat="1" ht="37.8" customHeight="1">
      <c r="A151" s="40"/>
      <c r="B151" s="41"/>
      <c r="C151" s="214" t="s">
        <v>334</v>
      </c>
      <c r="D151" s="214" t="s">
        <v>198</v>
      </c>
      <c r="E151" s="215" t="s">
        <v>1080</v>
      </c>
      <c r="F151" s="216" t="s">
        <v>1081</v>
      </c>
      <c r="G151" s="217" t="s">
        <v>222</v>
      </c>
      <c r="H151" s="218">
        <v>1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0.0044799999999999996</v>
      </c>
      <c r="R151" s="223">
        <f>Q151*H151</f>
        <v>0.0044799999999999996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266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266</v>
      </c>
      <c r="BM151" s="225" t="s">
        <v>2704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1083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2" customFormat="1" ht="24.15" customHeight="1">
      <c r="A153" s="40"/>
      <c r="B153" s="41"/>
      <c r="C153" s="214" t="s">
        <v>339</v>
      </c>
      <c r="D153" s="214" t="s">
        <v>198</v>
      </c>
      <c r="E153" s="215" t="s">
        <v>1084</v>
      </c>
      <c r="F153" s="216" t="s">
        <v>1085</v>
      </c>
      <c r="G153" s="217" t="s">
        <v>209</v>
      </c>
      <c r="H153" s="218">
        <v>31</v>
      </c>
      <c r="I153" s="219"/>
      <c r="J153" s="220">
        <f>ROUND(I153*H153,2)</f>
        <v>0</v>
      </c>
      <c r="K153" s="216" t="s">
        <v>202</v>
      </c>
      <c r="L153" s="46"/>
      <c r="M153" s="221" t="s">
        <v>19</v>
      </c>
      <c r="N153" s="222" t="s">
        <v>43</v>
      </c>
      <c r="O153" s="86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3">
        <f>S153*H153</f>
        <v>0</v>
      </c>
      <c r="U153" s="224" t="s">
        <v>19</v>
      </c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266</v>
      </c>
      <c r="AT153" s="225" t="s">
        <v>198</v>
      </c>
      <c r="AU153" s="225" t="s">
        <v>81</v>
      </c>
      <c r="AY153" s="19" t="s">
        <v>196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79</v>
      </c>
      <c r="BK153" s="226">
        <f>ROUND(I153*H153,2)</f>
        <v>0</v>
      </c>
      <c r="BL153" s="19" t="s">
        <v>266</v>
      </c>
      <c r="BM153" s="225" t="s">
        <v>2705</v>
      </c>
    </row>
    <row r="154" s="2" customFormat="1">
      <c r="A154" s="40"/>
      <c r="B154" s="41"/>
      <c r="C154" s="42"/>
      <c r="D154" s="227" t="s">
        <v>205</v>
      </c>
      <c r="E154" s="42"/>
      <c r="F154" s="228" t="s">
        <v>1087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6"/>
      <c r="U154" s="87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205</v>
      </c>
      <c r="AU154" s="19" t="s">
        <v>81</v>
      </c>
    </row>
    <row r="155" s="13" customFormat="1">
      <c r="A155" s="13"/>
      <c r="B155" s="232"/>
      <c r="C155" s="233"/>
      <c r="D155" s="234" t="s">
        <v>212</v>
      </c>
      <c r="E155" s="235" t="s">
        <v>19</v>
      </c>
      <c r="F155" s="236" t="s">
        <v>2706</v>
      </c>
      <c r="G155" s="233"/>
      <c r="H155" s="237">
        <v>31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33</v>
      </c>
      <c r="AX155" s="13" t="s">
        <v>79</v>
      </c>
      <c r="AY155" s="243" t="s">
        <v>196</v>
      </c>
    </row>
    <row r="156" s="2" customFormat="1" ht="24.15" customHeight="1">
      <c r="A156" s="40"/>
      <c r="B156" s="41"/>
      <c r="C156" s="214" t="s">
        <v>475</v>
      </c>
      <c r="D156" s="214" t="s">
        <v>198</v>
      </c>
      <c r="E156" s="215" t="s">
        <v>1756</v>
      </c>
      <c r="F156" s="216" t="s">
        <v>1757</v>
      </c>
      <c r="G156" s="217" t="s">
        <v>209</v>
      </c>
      <c r="H156" s="218">
        <v>0.5</v>
      </c>
      <c r="I156" s="219"/>
      <c r="J156" s="220">
        <f>ROUND(I156*H156,2)</f>
        <v>0</v>
      </c>
      <c r="K156" s="216" t="s">
        <v>202</v>
      </c>
      <c r="L156" s="46"/>
      <c r="M156" s="221" t="s">
        <v>19</v>
      </c>
      <c r="N156" s="222" t="s">
        <v>43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3">
        <f>S156*H156</f>
        <v>0</v>
      </c>
      <c r="U156" s="224" t="s">
        <v>19</v>
      </c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266</v>
      </c>
      <c r="AT156" s="225" t="s">
        <v>198</v>
      </c>
      <c r="AU156" s="225" t="s">
        <v>81</v>
      </c>
      <c r="AY156" s="19" t="s">
        <v>196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79</v>
      </c>
      <c r="BK156" s="226">
        <f>ROUND(I156*H156,2)</f>
        <v>0</v>
      </c>
      <c r="BL156" s="19" t="s">
        <v>266</v>
      </c>
      <c r="BM156" s="225" t="s">
        <v>2707</v>
      </c>
    </row>
    <row r="157" s="2" customFormat="1">
      <c r="A157" s="40"/>
      <c r="B157" s="41"/>
      <c r="C157" s="42"/>
      <c r="D157" s="227" t="s">
        <v>205</v>
      </c>
      <c r="E157" s="42"/>
      <c r="F157" s="228" t="s">
        <v>1759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6"/>
      <c r="U157" s="87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205</v>
      </c>
      <c r="AU157" s="19" t="s">
        <v>81</v>
      </c>
    </row>
    <row r="158" s="2" customFormat="1" ht="44.25" customHeight="1">
      <c r="A158" s="40"/>
      <c r="B158" s="41"/>
      <c r="C158" s="214" t="s">
        <v>482</v>
      </c>
      <c r="D158" s="214" t="s">
        <v>198</v>
      </c>
      <c r="E158" s="215" t="s">
        <v>1089</v>
      </c>
      <c r="F158" s="216" t="s">
        <v>1090</v>
      </c>
      <c r="G158" s="217" t="s">
        <v>1091</v>
      </c>
      <c r="H158" s="284"/>
      <c r="I158" s="219"/>
      <c r="J158" s="220">
        <f>ROUND(I158*H158,2)</f>
        <v>0</v>
      </c>
      <c r="K158" s="216" t="s">
        <v>202</v>
      </c>
      <c r="L158" s="46"/>
      <c r="M158" s="221" t="s">
        <v>19</v>
      </c>
      <c r="N158" s="222" t="s">
        <v>43</v>
      </c>
      <c r="O158" s="86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3">
        <f>S158*H158</f>
        <v>0</v>
      </c>
      <c r="U158" s="224" t="s">
        <v>19</v>
      </c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266</v>
      </c>
      <c r="AT158" s="225" t="s">
        <v>198</v>
      </c>
      <c r="AU158" s="225" t="s">
        <v>81</v>
      </c>
      <c r="AY158" s="19" t="s">
        <v>196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79</v>
      </c>
      <c r="BK158" s="226">
        <f>ROUND(I158*H158,2)</f>
        <v>0</v>
      </c>
      <c r="BL158" s="19" t="s">
        <v>266</v>
      </c>
      <c r="BM158" s="225" t="s">
        <v>2708</v>
      </c>
    </row>
    <row r="159" s="2" customFormat="1">
      <c r="A159" s="40"/>
      <c r="B159" s="41"/>
      <c r="C159" s="42"/>
      <c r="D159" s="227" t="s">
        <v>205</v>
      </c>
      <c r="E159" s="42"/>
      <c r="F159" s="228" t="s">
        <v>1093</v>
      </c>
      <c r="G159" s="42"/>
      <c r="H159" s="42"/>
      <c r="I159" s="229"/>
      <c r="J159" s="42"/>
      <c r="K159" s="42"/>
      <c r="L159" s="46"/>
      <c r="M159" s="230"/>
      <c r="N159" s="231"/>
      <c r="O159" s="86"/>
      <c r="P159" s="86"/>
      <c r="Q159" s="86"/>
      <c r="R159" s="86"/>
      <c r="S159" s="86"/>
      <c r="T159" s="86"/>
      <c r="U159" s="87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205</v>
      </c>
      <c r="AU159" s="19" t="s">
        <v>81</v>
      </c>
    </row>
    <row r="160" s="12" customFormat="1" ht="22.8" customHeight="1">
      <c r="A160" s="12"/>
      <c r="B160" s="198"/>
      <c r="C160" s="199"/>
      <c r="D160" s="200" t="s">
        <v>71</v>
      </c>
      <c r="E160" s="212" t="s">
        <v>2155</v>
      </c>
      <c r="F160" s="212" t="s">
        <v>2156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SUM(P161:P201)</f>
        <v>0</v>
      </c>
      <c r="Q160" s="206"/>
      <c r="R160" s="207">
        <f>SUM(R161:R201)</f>
        <v>0.047899999999999998</v>
      </c>
      <c r="S160" s="206"/>
      <c r="T160" s="207">
        <f>SUM(T161:T201)</f>
        <v>0</v>
      </c>
      <c r="U160" s="208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81</v>
      </c>
      <c r="AT160" s="210" t="s">
        <v>71</v>
      </c>
      <c r="AU160" s="210" t="s">
        <v>79</v>
      </c>
      <c r="AY160" s="209" t="s">
        <v>196</v>
      </c>
      <c r="BK160" s="211">
        <f>SUM(BK161:BK201)</f>
        <v>0</v>
      </c>
    </row>
    <row r="161" s="2" customFormat="1" ht="37.8" customHeight="1">
      <c r="A161" s="40"/>
      <c r="B161" s="41"/>
      <c r="C161" s="214" t="s">
        <v>487</v>
      </c>
      <c r="D161" s="214" t="s">
        <v>198</v>
      </c>
      <c r="E161" s="215" t="s">
        <v>2157</v>
      </c>
      <c r="F161" s="216" t="s">
        <v>2158</v>
      </c>
      <c r="G161" s="217" t="s">
        <v>209</v>
      </c>
      <c r="H161" s="218">
        <v>7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0.00080999999999999996</v>
      </c>
      <c r="R161" s="223">
        <f>Q161*H161</f>
        <v>0.0056699999999999997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266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266</v>
      </c>
      <c r="BM161" s="225" t="s">
        <v>2709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2160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2" customFormat="1" ht="37.8" customHeight="1">
      <c r="A163" s="40"/>
      <c r="B163" s="41"/>
      <c r="C163" s="214" t="s">
        <v>493</v>
      </c>
      <c r="D163" s="214" t="s">
        <v>198</v>
      </c>
      <c r="E163" s="215" t="s">
        <v>2161</v>
      </c>
      <c r="F163" s="216" t="s">
        <v>2162</v>
      </c>
      <c r="G163" s="217" t="s">
        <v>209</v>
      </c>
      <c r="H163" s="218">
        <v>9</v>
      </c>
      <c r="I163" s="219"/>
      <c r="J163" s="220">
        <f>ROUND(I163*H163,2)</f>
        <v>0</v>
      </c>
      <c r="K163" s="216" t="s">
        <v>202</v>
      </c>
      <c r="L163" s="46"/>
      <c r="M163" s="221" t="s">
        <v>19</v>
      </c>
      <c r="N163" s="222" t="s">
        <v>43</v>
      </c>
      <c r="O163" s="86"/>
      <c r="P163" s="223">
        <f>O163*H163</f>
        <v>0</v>
      </c>
      <c r="Q163" s="223">
        <v>0.0011900000000000001</v>
      </c>
      <c r="R163" s="223">
        <f>Q163*H163</f>
        <v>0.010710000000000001</v>
      </c>
      <c r="S163" s="223">
        <v>0</v>
      </c>
      <c r="T163" s="223">
        <f>S163*H163</f>
        <v>0</v>
      </c>
      <c r="U163" s="224" t="s">
        <v>19</v>
      </c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266</v>
      </c>
      <c r="AT163" s="225" t="s">
        <v>198</v>
      </c>
      <c r="AU163" s="225" t="s">
        <v>81</v>
      </c>
      <c r="AY163" s="19" t="s">
        <v>196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79</v>
      </c>
      <c r="BK163" s="226">
        <f>ROUND(I163*H163,2)</f>
        <v>0</v>
      </c>
      <c r="BL163" s="19" t="s">
        <v>266</v>
      </c>
      <c r="BM163" s="225" t="s">
        <v>2710</v>
      </c>
    </row>
    <row r="164" s="2" customFormat="1">
      <c r="A164" s="40"/>
      <c r="B164" s="41"/>
      <c r="C164" s="42"/>
      <c r="D164" s="227" t="s">
        <v>205</v>
      </c>
      <c r="E164" s="42"/>
      <c r="F164" s="228" t="s">
        <v>2164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6"/>
      <c r="U164" s="87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205</v>
      </c>
      <c r="AU164" s="19" t="s">
        <v>81</v>
      </c>
    </row>
    <row r="165" s="2" customFormat="1" ht="37.8" customHeight="1">
      <c r="A165" s="40"/>
      <c r="B165" s="41"/>
      <c r="C165" s="214" t="s">
        <v>497</v>
      </c>
      <c r="D165" s="214" t="s">
        <v>198</v>
      </c>
      <c r="E165" s="215" t="s">
        <v>2165</v>
      </c>
      <c r="F165" s="216" t="s">
        <v>2166</v>
      </c>
      <c r="G165" s="217" t="s">
        <v>209</v>
      </c>
      <c r="H165" s="218">
        <v>6</v>
      </c>
      <c r="I165" s="219"/>
      <c r="J165" s="220">
        <f>ROUND(I165*H165,2)</f>
        <v>0</v>
      </c>
      <c r="K165" s="216" t="s">
        <v>202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0.0013600000000000001</v>
      </c>
      <c r="R165" s="223">
        <f>Q165*H165</f>
        <v>0.0081600000000000006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266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266</v>
      </c>
      <c r="BM165" s="225" t="s">
        <v>2711</v>
      </c>
    </row>
    <row r="166" s="2" customFormat="1">
      <c r="A166" s="40"/>
      <c r="B166" s="41"/>
      <c r="C166" s="42"/>
      <c r="D166" s="227" t="s">
        <v>205</v>
      </c>
      <c r="E166" s="42"/>
      <c r="F166" s="228" t="s">
        <v>2168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81</v>
      </c>
    </row>
    <row r="167" s="2" customFormat="1" ht="37.8" customHeight="1">
      <c r="A167" s="40"/>
      <c r="B167" s="41"/>
      <c r="C167" s="214" t="s">
        <v>503</v>
      </c>
      <c r="D167" s="214" t="s">
        <v>198</v>
      </c>
      <c r="E167" s="215" t="s">
        <v>2169</v>
      </c>
      <c r="F167" s="216" t="s">
        <v>2170</v>
      </c>
      <c r="G167" s="217" t="s">
        <v>209</v>
      </c>
      <c r="H167" s="218">
        <v>11</v>
      </c>
      <c r="I167" s="219"/>
      <c r="J167" s="220">
        <f>ROUND(I167*H167,2)</f>
        <v>0</v>
      </c>
      <c r="K167" s="216" t="s">
        <v>202</v>
      </c>
      <c r="L167" s="46"/>
      <c r="M167" s="221" t="s">
        <v>19</v>
      </c>
      <c r="N167" s="222" t="s">
        <v>43</v>
      </c>
      <c r="O167" s="86"/>
      <c r="P167" s="223">
        <f>O167*H167</f>
        <v>0</v>
      </c>
      <c r="Q167" s="223">
        <v>0.00085999999999999998</v>
      </c>
      <c r="R167" s="223">
        <f>Q167*H167</f>
        <v>0.0094599999999999997</v>
      </c>
      <c r="S167" s="223">
        <v>0</v>
      </c>
      <c r="T167" s="223">
        <f>S167*H167</f>
        <v>0</v>
      </c>
      <c r="U167" s="224" t="s">
        <v>19</v>
      </c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266</v>
      </c>
      <c r="AT167" s="225" t="s">
        <v>198</v>
      </c>
      <c r="AU167" s="225" t="s">
        <v>81</v>
      </c>
      <c r="AY167" s="19" t="s">
        <v>196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79</v>
      </c>
      <c r="BK167" s="226">
        <f>ROUND(I167*H167,2)</f>
        <v>0</v>
      </c>
      <c r="BL167" s="19" t="s">
        <v>266</v>
      </c>
      <c r="BM167" s="225" t="s">
        <v>2712</v>
      </c>
    </row>
    <row r="168" s="2" customFormat="1">
      <c r="A168" s="40"/>
      <c r="B168" s="41"/>
      <c r="C168" s="42"/>
      <c r="D168" s="227" t="s">
        <v>205</v>
      </c>
      <c r="E168" s="42"/>
      <c r="F168" s="228" t="s">
        <v>2172</v>
      </c>
      <c r="G168" s="42"/>
      <c r="H168" s="42"/>
      <c r="I168" s="229"/>
      <c r="J168" s="42"/>
      <c r="K168" s="42"/>
      <c r="L168" s="46"/>
      <c r="M168" s="230"/>
      <c r="N168" s="231"/>
      <c r="O168" s="86"/>
      <c r="P168" s="86"/>
      <c r="Q168" s="86"/>
      <c r="R168" s="86"/>
      <c r="S168" s="86"/>
      <c r="T168" s="86"/>
      <c r="U168" s="87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205</v>
      </c>
      <c r="AU168" s="19" t="s">
        <v>81</v>
      </c>
    </row>
    <row r="169" s="2" customFormat="1" ht="37.8" customHeight="1">
      <c r="A169" s="40"/>
      <c r="B169" s="41"/>
      <c r="C169" s="214" t="s">
        <v>508</v>
      </c>
      <c r="D169" s="214" t="s">
        <v>198</v>
      </c>
      <c r="E169" s="215" t="s">
        <v>2713</v>
      </c>
      <c r="F169" s="216" t="s">
        <v>2714</v>
      </c>
      <c r="G169" s="217" t="s">
        <v>209</v>
      </c>
      <c r="H169" s="218">
        <v>2</v>
      </c>
      <c r="I169" s="219"/>
      <c r="J169" s="220">
        <f>ROUND(I169*H169,2)</f>
        <v>0</v>
      </c>
      <c r="K169" s="216" t="s">
        <v>202</v>
      </c>
      <c r="L169" s="46"/>
      <c r="M169" s="221" t="s">
        <v>19</v>
      </c>
      <c r="N169" s="222" t="s">
        <v>43</v>
      </c>
      <c r="O169" s="86"/>
      <c r="P169" s="223">
        <f>O169*H169</f>
        <v>0</v>
      </c>
      <c r="Q169" s="223">
        <v>0.0012999999999999999</v>
      </c>
      <c r="R169" s="223">
        <f>Q169*H169</f>
        <v>0.0025999999999999999</v>
      </c>
      <c r="S169" s="223">
        <v>0</v>
      </c>
      <c r="T169" s="223">
        <f>S169*H169</f>
        <v>0</v>
      </c>
      <c r="U169" s="224" t="s">
        <v>19</v>
      </c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266</v>
      </c>
      <c r="AT169" s="225" t="s">
        <v>198</v>
      </c>
      <c r="AU169" s="225" t="s">
        <v>81</v>
      </c>
      <c r="AY169" s="19" t="s">
        <v>196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79</v>
      </c>
      <c r="BK169" s="226">
        <f>ROUND(I169*H169,2)</f>
        <v>0</v>
      </c>
      <c r="BL169" s="19" t="s">
        <v>266</v>
      </c>
      <c r="BM169" s="225" t="s">
        <v>2715</v>
      </c>
    </row>
    <row r="170" s="2" customFormat="1">
      <c r="A170" s="40"/>
      <c r="B170" s="41"/>
      <c r="C170" s="42"/>
      <c r="D170" s="227" t="s">
        <v>205</v>
      </c>
      <c r="E170" s="42"/>
      <c r="F170" s="228" t="s">
        <v>2716</v>
      </c>
      <c r="G170" s="42"/>
      <c r="H170" s="42"/>
      <c r="I170" s="229"/>
      <c r="J170" s="42"/>
      <c r="K170" s="42"/>
      <c r="L170" s="46"/>
      <c r="M170" s="230"/>
      <c r="N170" s="231"/>
      <c r="O170" s="86"/>
      <c r="P170" s="86"/>
      <c r="Q170" s="86"/>
      <c r="R170" s="86"/>
      <c r="S170" s="86"/>
      <c r="T170" s="86"/>
      <c r="U170" s="87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205</v>
      </c>
      <c r="AU170" s="19" t="s">
        <v>81</v>
      </c>
    </row>
    <row r="171" s="2" customFormat="1" ht="37.8" customHeight="1">
      <c r="A171" s="40"/>
      <c r="B171" s="41"/>
      <c r="C171" s="214" t="s">
        <v>515</v>
      </c>
      <c r="D171" s="214" t="s">
        <v>198</v>
      </c>
      <c r="E171" s="215" t="s">
        <v>2173</v>
      </c>
      <c r="F171" s="216" t="s">
        <v>2174</v>
      </c>
      <c r="G171" s="217" t="s">
        <v>209</v>
      </c>
      <c r="H171" s="218">
        <v>2</v>
      </c>
      <c r="I171" s="219"/>
      <c r="J171" s="220">
        <f>ROUND(I171*H171,2)</f>
        <v>0</v>
      </c>
      <c r="K171" s="216" t="s">
        <v>202</v>
      </c>
      <c r="L171" s="46"/>
      <c r="M171" s="221" t="s">
        <v>19</v>
      </c>
      <c r="N171" s="222" t="s">
        <v>43</v>
      </c>
      <c r="O171" s="86"/>
      <c r="P171" s="223">
        <f>O171*H171</f>
        <v>0</v>
      </c>
      <c r="Q171" s="223">
        <v>0.0014499999999999999</v>
      </c>
      <c r="R171" s="223">
        <f>Q171*H171</f>
        <v>0.0028999999999999998</v>
      </c>
      <c r="S171" s="223">
        <v>0</v>
      </c>
      <c r="T171" s="223">
        <f>S171*H171</f>
        <v>0</v>
      </c>
      <c r="U171" s="224" t="s">
        <v>19</v>
      </c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266</v>
      </c>
      <c r="AT171" s="225" t="s">
        <v>198</v>
      </c>
      <c r="AU171" s="225" t="s">
        <v>81</v>
      </c>
      <c r="AY171" s="19" t="s">
        <v>196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79</v>
      </c>
      <c r="BK171" s="226">
        <f>ROUND(I171*H171,2)</f>
        <v>0</v>
      </c>
      <c r="BL171" s="19" t="s">
        <v>266</v>
      </c>
      <c r="BM171" s="225" t="s">
        <v>2717</v>
      </c>
    </row>
    <row r="172" s="2" customFormat="1">
      <c r="A172" s="40"/>
      <c r="B172" s="41"/>
      <c r="C172" s="42"/>
      <c r="D172" s="227" t="s">
        <v>205</v>
      </c>
      <c r="E172" s="42"/>
      <c r="F172" s="228" t="s">
        <v>2176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6"/>
      <c r="U172" s="87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81</v>
      </c>
    </row>
    <row r="173" s="2" customFormat="1" ht="24.15" customHeight="1">
      <c r="A173" s="40"/>
      <c r="B173" s="41"/>
      <c r="C173" s="214" t="s">
        <v>278</v>
      </c>
      <c r="D173" s="214" t="s">
        <v>198</v>
      </c>
      <c r="E173" s="215" t="s">
        <v>2177</v>
      </c>
      <c r="F173" s="216" t="s">
        <v>2178</v>
      </c>
      <c r="G173" s="217" t="s">
        <v>2179</v>
      </c>
      <c r="H173" s="218">
        <v>1</v>
      </c>
      <c r="I173" s="219"/>
      <c r="J173" s="220">
        <f>ROUND(I173*H173,2)</f>
        <v>0</v>
      </c>
      <c r="K173" s="216" t="s">
        <v>202</v>
      </c>
      <c r="L173" s="46"/>
      <c r="M173" s="221" t="s">
        <v>19</v>
      </c>
      <c r="N173" s="222" t="s">
        <v>43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3">
        <f>S173*H173</f>
        <v>0</v>
      </c>
      <c r="U173" s="224" t="s">
        <v>19</v>
      </c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266</v>
      </c>
      <c r="AT173" s="225" t="s">
        <v>198</v>
      </c>
      <c r="AU173" s="225" t="s">
        <v>81</v>
      </c>
      <c r="AY173" s="19" t="s">
        <v>196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79</v>
      </c>
      <c r="BK173" s="226">
        <f>ROUND(I173*H173,2)</f>
        <v>0</v>
      </c>
      <c r="BL173" s="19" t="s">
        <v>266</v>
      </c>
      <c r="BM173" s="225" t="s">
        <v>2718</v>
      </c>
    </row>
    <row r="174" s="2" customFormat="1">
      <c r="A174" s="40"/>
      <c r="B174" s="41"/>
      <c r="C174" s="42"/>
      <c r="D174" s="227" t="s">
        <v>205</v>
      </c>
      <c r="E174" s="42"/>
      <c r="F174" s="228" t="s">
        <v>2181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6"/>
      <c r="U174" s="87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205</v>
      </c>
      <c r="AU174" s="19" t="s">
        <v>81</v>
      </c>
    </row>
    <row r="175" s="2" customFormat="1" ht="49.05" customHeight="1">
      <c r="A175" s="40"/>
      <c r="B175" s="41"/>
      <c r="C175" s="214" t="s">
        <v>526</v>
      </c>
      <c r="D175" s="214" t="s">
        <v>198</v>
      </c>
      <c r="E175" s="215" t="s">
        <v>2182</v>
      </c>
      <c r="F175" s="216" t="s">
        <v>2183</v>
      </c>
      <c r="G175" s="217" t="s">
        <v>209</v>
      </c>
      <c r="H175" s="218">
        <v>16</v>
      </c>
      <c r="I175" s="219"/>
      <c r="J175" s="220">
        <f>ROUND(I175*H175,2)</f>
        <v>0</v>
      </c>
      <c r="K175" s="216" t="s">
        <v>202</v>
      </c>
      <c r="L175" s="46"/>
      <c r="M175" s="221" t="s">
        <v>19</v>
      </c>
      <c r="N175" s="222" t="s">
        <v>43</v>
      </c>
      <c r="O175" s="86"/>
      <c r="P175" s="223">
        <f>O175*H175</f>
        <v>0</v>
      </c>
      <c r="Q175" s="223">
        <v>4.0000000000000003E-05</v>
      </c>
      <c r="R175" s="223">
        <f>Q175*H175</f>
        <v>0.00064000000000000005</v>
      </c>
      <c r="S175" s="223">
        <v>0</v>
      </c>
      <c r="T175" s="223">
        <f>S175*H175</f>
        <v>0</v>
      </c>
      <c r="U175" s="224" t="s">
        <v>19</v>
      </c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266</v>
      </c>
      <c r="AT175" s="225" t="s">
        <v>198</v>
      </c>
      <c r="AU175" s="225" t="s">
        <v>81</v>
      </c>
      <c r="AY175" s="19" t="s">
        <v>196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79</v>
      </c>
      <c r="BK175" s="226">
        <f>ROUND(I175*H175,2)</f>
        <v>0</v>
      </c>
      <c r="BL175" s="19" t="s">
        <v>266</v>
      </c>
      <c r="BM175" s="225" t="s">
        <v>2719</v>
      </c>
    </row>
    <row r="176" s="2" customFormat="1">
      <c r="A176" s="40"/>
      <c r="B176" s="41"/>
      <c r="C176" s="42"/>
      <c r="D176" s="227" t="s">
        <v>205</v>
      </c>
      <c r="E176" s="42"/>
      <c r="F176" s="228" t="s">
        <v>2185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6"/>
      <c r="U176" s="87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205</v>
      </c>
      <c r="AU176" s="19" t="s">
        <v>81</v>
      </c>
    </row>
    <row r="177" s="13" customFormat="1">
      <c r="A177" s="13"/>
      <c r="B177" s="232"/>
      <c r="C177" s="233"/>
      <c r="D177" s="234" t="s">
        <v>212</v>
      </c>
      <c r="E177" s="235" t="s">
        <v>19</v>
      </c>
      <c r="F177" s="236" t="s">
        <v>2720</v>
      </c>
      <c r="G177" s="233"/>
      <c r="H177" s="237">
        <v>16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1"/>
      <c r="U177" s="242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212</v>
      </c>
      <c r="AU177" s="243" t="s">
        <v>81</v>
      </c>
      <c r="AV177" s="13" t="s">
        <v>81</v>
      </c>
      <c r="AW177" s="13" t="s">
        <v>33</v>
      </c>
      <c r="AX177" s="13" t="s">
        <v>79</v>
      </c>
      <c r="AY177" s="243" t="s">
        <v>196</v>
      </c>
    </row>
    <row r="178" s="2" customFormat="1" ht="55.5" customHeight="1">
      <c r="A178" s="40"/>
      <c r="B178" s="41"/>
      <c r="C178" s="214" t="s">
        <v>530</v>
      </c>
      <c r="D178" s="214" t="s">
        <v>198</v>
      </c>
      <c r="E178" s="215" t="s">
        <v>2187</v>
      </c>
      <c r="F178" s="216" t="s">
        <v>2188</v>
      </c>
      <c r="G178" s="217" t="s">
        <v>209</v>
      </c>
      <c r="H178" s="218">
        <v>6</v>
      </c>
      <c r="I178" s="219"/>
      <c r="J178" s="220">
        <f>ROUND(I178*H178,2)</f>
        <v>0</v>
      </c>
      <c r="K178" s="216" t="s">
        <v>202</v>
      </c>
      <c r="L178" s="46"/>
      <c r="M178" s="221" t="s">
        <v>19</v>
      </c>
      <c r="N178" s="222" t="s">
        <v>43</v>
      </c>
      <c r="O178" s="86"/>
      <c r="P178" s="223">
        <f>O178*H178</f>
        <v>0</v>
      </c>
      <c r="Q178" s="223">
        <v>4.0000000000000003E-05</v>
      </c>
      <c r="R178" s="223">
        <f>Q178*H178</f>
        <v>0.00024000000000000003</v>
      </c>
      <c r="S178" s="223">
        <v>0</v>
      </c>
      <c r="T178" s="223">
        <f>S178*H178</f>
        <v>0</v>
      </c>
      <c r="U178" s="224" t="s">
        <v>19</v>
      </c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266</v>
      </c>
      <c r="AT178" s="225" t="s">
        <v>198</v>
      </c>
      <c r="AU178" s="225" t="s">
        <v>81</v>
      </c>
      <c r="AY178" s="19" t="s">
        <v>196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79</v>
      </c>
      <c r="BK178" s="226">
        <f>ROUND(I178*H178,2)</f>
        <v>0</v>
      </c>
      <c r="BL178" s="19" t="s">
        <v>266</v>
      </c>
      <c r="BM178" s="225" t="s">
        <v>2721</v>
      </c>
    </row>
    <row r="179" s="2" customFormat="1">
      <c r="A179" s="40"/>
      <c r="B179" s="41"/>
      <c r="C179" s="42"/>
      <c r="D179" s="227" t="s">
        <v>205</v>
      </c>
      <c r="E179" s="42"/>
      <c r="F179" s="228" t="s">
        <v>2190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6"/>
      <c r="U179" s="87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205</v>
      </c>
      <c r="AU179" s="19" t="s">
        <v>81</v>
      </c>
    </row>
    <row r="180" s="13" customFormat="1">
      <c r="A180" s="13"/>
      <c r="B180" s="232"/>
      <c r="C180" s="233"/>
      <c r="D180" s="234" t="s">
        <v>212</v>
      </c>
      <c r="E180" s="235" t="s">
        <v>19</v>
      </c>
      <c r="F180" s="236" t="s">
        <v>234</v>
      </c>
      <c r="G180" s="233"/>
      <c r="H180" s="237">
        <v>6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1"/>
      <c r="U180" s="242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212</v>
      </c>
      <c r="AU180" s="243" t="s">
        <v>81</v>
      </c>
      <c r="AV180" s="13" t="s">
        <v>81</v>
      </c>
      <c r="AW180" s="13" t="s">
        <v>33</v>
      </c>
      <c r="AX180" s="13" t="s">
        <v>79</v>
      </c>
      <c r="AY180" s="243" t="s">
        <v>196</v>
      </c>
    </row>
    <row r="181" s="2" customFormat="1" ht="55.5" customHeight="1">
      <c r="A181" s="40"/>
      <c r="B181" s="41"/>
      <c r="C181" s="214" t="s">
        <v>535</v>
      </c>
      <c r="D181" s="214" t="s">
        <v>198</v>
      </c>
      <c r="E181" s="215" t="s">
        <v>2191</v>
      </c>
      <c r="F181" s="216" t="s">
        <v>2192</v>
      </c>
      <c r="G181" s="217" t="s">
        <v>209</v>
      </c>
      <c r="H181" s="218">
        <v>15</v>
      </c>
      <c r="I181" s="219"/>
      <c r="J181" s="220">
        <f>ROUND(I181*H181,2)</f>
        <v>0</v>
      </c>
      <c r="K181" s="216" t="s">
        <v>202</v>
      </c>
      <c r="L181" s="46"/>
      <c r="M181" s="221" t="s">
        <v>19</v>
      </c>
      <c r="N181" s="222" t="s">
        <v>43</v>
      </c>
      <c r="O181" s="86"/>
      <c r="P181" s="223">
        <f>O181*H181</f>
        <v>0</v>
      </c>
      <c r="Q181" s="223">
        <v>0.00020000000000000001</v>
      </c>
      <c r="R181" s="223">
        <f>Q181*H181</f>
        <v>0.0030000000000000001</v>
      </c>
      <c r="S181" s="223">
        <v>0</v>
      </c>
      <c r="T181" s="223">
        <f>S181*H181</f>
        <v>0</v>
      </c>
      <c r="U181" s="224" t="s">
        <v>19</v>
      </c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266</v>
      </c>
      <c r="AT181" s="225" t="s">
        <v>198</v>
      </c>
      <c r="AU181" s="225" t="s">
        <v>81</v>
      </c>
      <c r="AY181" s="19" t="s">
        <v>196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79</v>
      </c>
      <c r="BK181" s="226">
        <f>ROUND(I181*H181,2)</f>
        <v>0</v>
      </c>
      <c r="BL181" s="19" t="s">
        <v>266</v>
      </c>
      <c r="BM181" s="225" t="s">
        <v>2722</v>
      </c>
    </row>
    <row r="182" s="2" customFormat="1">
      <c r="A182" s="40"/>
      <c r="B182" s="41"/>
      <c r="C182" s="42"/>
      <c r="D182" s="227" t="s">
        <v>205</v>
      </c>
      <c r="E182" s="42"/>
      <c r="F182" s="228" t="s">
        <v>2194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6"/>
      <c r="U182" s="87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205</v>
      </c>
      <c r="AU182" s="19" t="s">
        <v>81</v>
      </c>
    </row>
    <row r="183" s="13" customFormat="1">
      <c r="A183" s="13"/>
      <c r="B183" s="232"/>
      <c r="C183" s="233"/>
      <c r="D183" s="234" t="s">
        <v>212</v>
      </c>
      <c r="E183" s="235" t="s">
        <v>19</v>
      </c>
      <c r="F183" s="236" t="s">
        <v>2723</v>
      </c>
      <c r="G183" s="233"/>
      <c r="H183" s="237">
        <v>15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1"/>
      <c r="U183" s="242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212</v>
      </c>
      <c r="AU183" s="243" t="s">
        <v>81</v>
      </c>
      <c r="AV183" s="13" t="s">
        <v>81</v>
      </c>
      <c r="AW183" s="13" t="s">
        <v>33</v>
      </c>
      <c r="AX183" s="13" t="s">
        <v>79</v>
      </c>
      <c r="AY183" s="243" t="s">
        <v>196</v>
      </c>
    </row>
    <row r="184" s="2" customFormat="1" ht="24.15" customHeight="1">
      <c r="A184" s="40"/>
      <c r="B184" s="41"/>
      <c r="C184" s="214" t="s">
        <v>540</v>
      </c>
      <c r="D184" s="214" t="s">
        <v>198</v>
      </c>
      <c r="E184" s="215" t="s">
        <v>2196</v>
      </c>
      <c r="F184" s="216" t="s">
        <v>2197</v>
      </c>
      <c r="G184" s="217" t="s">
        <v>222</v>
      </c>
      <c r="H184" s="218">
        <v>10</v>
      </c>
      <c r="I184" s="219"/>
      <c r="J184" s="220">
        <f>ROUND(I184*H184,2)</f>
        <v>0</v>
      </c>
      <c r="K184" s="216" t="s">
        <v>202</v>
      </c>
      <c r="L184" s="46"/>
      <c r="M184" s="221" t="s">
        <v>19</v>
      </c>
      <c r="N184" s="222" t="s">
        <v>43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3">
        <f>S184*H184</f>
        <v>0</v>
      </c>
      <c r="U184" s="224" t="s">
        <v>19</v>
      </c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266</v>
      </c>
      <c r="AT184" s="225" t="s">
        <v>198</v>
      </c>
      <c r="AU184" s="225" t="s">
        <v>81</v>
      </c>
      <c r="AY184" s="19" t="s">
        <v>196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79</v>
      </c>
      <c r="BK184" s="226">
        <f>ROUND(I184*H184,2)</f>
        <v>0</v>
      </c>
      <c r="BL184" s="19" t="s">
        <v>266</v>
      </c>
      <c r="BM184" s="225" t="s">
        <v>2724</v>
      </c>
    </row>
    <row r="185" s="2" customFormat="1">
      <c r="A185" s="40"/>
      <c r="B185" s="41"/>
      <c r="C185" s="42"/>
      <c r="D185" s="227" t="s">
        <v>205</v>
      </c>
      <c r="E185" s="42"/>
      <c r="F185" s="228" t="s">
        <v>2199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6"/>
      <c r="U185" s="87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205</v>
      </c>
      <c r="AU185" s="19" t="s">
        <v>81</v>
      </c>
    </row>
    <row r="186" s="13" customFormat="1">
      <c r="A186" s="13"/>
      <c r="B186" s="232"/>
      <c r="C186" s="233"/>
      <c r="D186" s="234" t="s">
        <v>212</v>
      </c>
      <c r="E186" s="235" t="s">
        <v>19</v>
      </c>
      <c r="F186" s="236" t="s">
        <v>263</v>
      </c>
      <c r="G186" s="233"/>
      <c r="H186" s="237">
        <v>10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1"/>
      <c r="U186" s="242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212</v>
      </c>
      <c r="AU186" s="243" t="s">
        <v>81</v>
      </c>
      <c r="AV186" s="13" t="s">
        <v>81</v>
      </c>
      <c r="AW186" s="13" t="s">
        <v>33</v>
      </c>
      <c r="AX186" s="13" t="s">
        <v>79</v>
      </c>
      <c r="AY186" s="243" t="s">
        <v>196</v>
      </c>
    </row>
    <row r="187" s="2" customFormat="1" ht="24.15" customHeight="1">
      <c r="A187" s="40"/>
      <c r="B187" s="41"/>
      <c r="C187" s="214" t="s">
        <v>547</v>
      </c>
      <c r="D187" s="214" t="s">
        <v>198</v>
      </c>
      <c r="E187" s="215" t="s">
        <v>2725</v>
      </c>
      <c r="F187" s="216" t="s">
        <v>2726</v>
      </c>
      <c r="G187" s="217" t="s">
        <v>222</v>
      </c>
      <c r="H187" s="218">
        <v>2</v>
      </c>
      <c r="I187" s="219"/>
      <c r="J187" s="220">
        <f>ROUND(I187*H187,2)</f>
        <v>0</v>
      </c>
      <c r="K187" s="216" t="s">
        <v>202</v>
      </c>
      <c r="L187" s="46"/>
      <c r="M187" s="221" t="s">
        <v>19</v>
      </c>
      <c r="N187" s="222" t="s">
        <v>43</v>
      </c>
      <c r="O187" s="86"/>
      <c r="P187" s="223">
        <f>O187*H187</f>
        <v>0</v>
      </c>
      <c r="Q187" s="223">
        <v>0.00012999999999999999</v>
      </c>
      <c r="R187" s="223">
        <f>Q187*H187</f>
        <v>0.00025999999999999998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266</v>
      </c>
      <c r="AT187" s="225" t="s">
        <v>198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266</v>
      </c>
      <c r="BM187" s="225" t="s">
        <v>2727</v>
      </c>
    </row>
    <row r="188" s="2" customFormat="1">
      <c r="A188" s="40"/>
      <c r="B188" s="41"/>
      <c r="C188" s="42"/>
      <c r="D188" s="227" t="s">
        <v>205</v>
      </c>
      <c r="E188" s="42"/>
      <c r="F188" s="228" t="s">
        <v>2728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6"/>
      <c r="U188" s="87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81</v>
      </c>
    </row>
    <row r="189" s="2" customFormat="1" ht="24.15" customHeight="1">
      <c r="A189" s="40"/>
      <c r="B189" s="41"/>
      <c r="C189" s="214" t="s">
        <v>552</v>
      </c>
      <c r="D189" s="214" t="s">
        <v>198</v>
      </c>
      <c r="E189" s="215" t="s">
        <v>2200</v>
      </c>
      <c r="F189" s="216" t="s">
        <v>2201</v>
      </c>
      <c r="G189" s="217" t="s">
        <v>222</v>
      </c>
      <c r="H189" s="218">
        <v>6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0.00017000000000000001</v>
      </c>
      <c r="R189" s="223">
        <f>Q189*H189</f>
        <v>0.0010200000000000001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266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266</v>
      </c>
      <c r="BM189" s="225" t="s">
        <v>2729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2203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2" customFormat="1" ht="24.15" customHeight="1">
      <c r="A191" s="40"/>
      <c r="B191" s="41"/>
      <c r="C191" s="214" t="s">
        <v>557</v>
      </c>
      <c r="D191" s="214" t="s">
        <v>198</v>
      </c>
      <c r="E191" s="215" t="s">
        <v>2204</v>
      </c>
      <c r="F191" s="216" t="s">
        <v>2205</v>
      </c>
      <c r="G191" s="217" t="s">
        <v>222</v>
      </c>
      <c r="H191" s="218">
        <v>1</v>
      </c>
      <c r="I191" s="219"/>
      <c r="J191" s="220">
        <f>ROUND(I191*H191,2)</f>
        <v>0</v>
      </c>
      <c r="K191" s="216" t="s">
        <v>202</v>
      </c>
      <c r="L191" s="46"/>
      <c r="M191" s="221" t="s">
        <v>19</v>
      </c>
      <c r="N191" s="222" t="s">
        <v>43</v>
      </c>
      <c r="O191" s="86"/>
      <c r="P191" s="223">
        <f>O191*H191</f>
        <v>0</v>
      </c>
      <c r="Q191" s="223">
        <v>0.00012</v>
      </c>
      <c r="R191" s="223">
        <f>Q191*H191</f>
        <v>0.00012</v>
      </c>
      <c r="S191" s="223">
        <v>0</v>
      </c>
      <c r="T191" s="223">
        <f>S191*H191</f>
        <v>0</v>
      </c>
      <c r="U191" s="224" t="s">
        <v>19</v>
      </c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266</v>
      </c>
      <c r="AT191" s="225" t="s">
        <v>198</v>
      </c>
      <c r="AU191" s="225" t="s">
        <v>81</v>
      </c>
      <c r="AY191" s="19" t="s">
        <v>196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79</v>
      </c>
      <c r="BK191" s="226">
        <f>ROUND(I191*H191,2)</f>
        <v>0</v>
      </c>
      <c r="BL191" s="19" t="s">
        <v>266</v>
      </c>
      <c r="BM191" s="225" t="s">
        <v>2730</v>
      </c>
    </row>
    <row r="192" s="2" customFormat="1">
      <c r="A192" s="40"/>
      <c r="B192" s="41"/>
      <c r="C192" s="42"/>
      <c r="D192" s="227" t="s">
        <v>205</v>
      </c>
      <c r="E192" s="42"/>
      <c r="F192" s="228" t="s">
        <v>2207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6"/>
      <c r="U192" s="87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205</v>
      </c>
      <c r="AU192" s="19" t="s">
        <v>81</v>
      </c>
    </row>
    <row r="193" s="2" customFormat="1" ht="24.15" customHeight="1">
      <c r="A193" s="40"/>
      <c r="B193" s="41"/>
      <c r="C193" s="214" t="s">
        <v>562</v>
      </c>
      <c r="D193" s="214" t="s">
        <v>198</v>
      </c>
      <c r="E193" s="215" t="s">
        <v>2208</v>
      </c>
      <c r="F193" s="216" t="s">
        <v>2209</v>
      </c>
      <c r="G193" s="217" t="s">
        <v>222</v>
      </c>
      <c r="H193" s="218">
        <v>2</v>
      </c>
      <c r="I193" s="219"/>
      <c r="J193" s="220">
        <f>ROUND(I193*H193,2)</f>
        <v>0</v>
      </c>
      <c r="K193" s="216" t="s">
        <v>202</v>
      </c>
      <c r="L193" s="46"/>
      <c r="M193" s="221" t="s">
        <v>19</v>
      </c>
      <c r="N193" s="222" t="s">
        <v>43</v>
      </c>
      <c r="O193" s="86"/>
      <c r="P193" s="223">
        <f>O193*H193</f>
        <v>0</v>
      </c>
      <c r="Q193" s="223">
        <v>0.00059999999999999995</v>
      </c>
      <c r="R193" s="223">
        <f>Q193*H193</f>
        <v>0.0011999999999999999</v>
      </c>
      <c r="S193" s="223">
        <v>0</v>
      </c>
      <c r="T193" s="223">
        <f>S193*H193</f>
        <v>0</v>
      </c>
      <c r="U193" s="224" t="s">
        <v>19</v>
      </c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266</v>
      </c>
      <c r="AT193" s="225" t="s">
        <v>198</v>
      </c>
      <c r="AU193" s="225" t="s">
        <v>81</v>
      </c>
      <c r="AY193" s="19" t="s">
        <v>196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79</v>
      </c>
      <c r="BK193" s="226">
        <f>ROUND(I193*H193,2)</f>
        <v>0</v>
      </c>
      <c r="BL193" s="19" t="s">
        <v>266</v>
      </c>
      <c r="BM193" s="225" t="s">
        <v>2731</v>
      </c>
    </row>
    <row r="194" s="2" customFormat="1">
      <c r="A194" s="40"/>
      <c r="B194" s="41"/>
      <c r="C194" s="42"/>
      <c r="D194" s="227" t="s">
        <v>205</v>
      </c>
      <c r="E194" s="42"/>
      <c r="F194" s="228" t="s">
        <v>2211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6"/>
      <c r="U194" s="87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205</v>
      </c>
      <c r="AU194" s="19" t="s">
        <v>81</v>
      </c>
    </row>
    <row r="195" s="2" customFormat="1" ht="37.8" customHeight="1">
      <c r="A195" s="40"/>
      <c r="B195" s="41"/>
      <c r="C195" s="214" t="s">
        <v>565</v>
      </c>
      <c r="D195" s="214" t="s">
        <v>198</v>
      </c>
      <c r="E195" s="215" t="s">
        <v>2212</v>
      </c>
      <c r="F195" s="216" t="s">
        <v>2213</v>
      </c>
      <c r="G195" s="217" t="s">
        <v>222</v>
      </c>
      <c r="H195" s="218">
        <v>1</v>
      </c>
      <c r="I195" s="219"/>
      <c r="J195" s="220">
        <f>ROUND(I195*H195,2)</f>
        <v>0</v>
      </c>
      <c r="K195" s="216" t="s">
        <v>202</v>
      </c>
      <c r="L195" s="46"/>
      <c r="M195" s="221" t="s">
        <v>19</v>
      </c>
      <c r="N195" s="222" t="s">
        <v>43</v>
      </c>
      <c r="O195" s="86"/>
      <c r="P195" s="223">
        <f>O195*H195</f>
        <v>0</v>
      </c>
      <c r="Q195" s="223">
        <v>0.0011800000000000001</v>
      </c>
      <c r="R195" s="223">
        <f>Q195*H195</f>
        <v>0.0011800000000000001</v>
      </c>
      <c r="S195" s="223">
        <v>0</v>
      </c>
      <c r="T195" s="223">
        <f>S195*H195</f>
        <v>0</v>
      </c>
      <c r="U195" s="224" t="s">
        <v>19</v>
      </c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5" t="s">
        <v>266</v>
      </c>
      <c r="AT195" s="225" t="s">
        <v>198</v>
      </c>
      <c r="AU195" s="225" t="s">
        <v>81</v>
      </c>
      <c r="AY195" s="19" t="s">
        <v>196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9" t="s">
        <v>79</v>
      </c>
      <c r="BK195" s="226">
        <f>ROUND(I195*H195,2)</f>
        <v>0</v>
      </c>
      <c r="BL195" s="19" t="s">
        <v>266</v>
      </c>
      <c r="BM195" s="225" t="s">
        <v>2732</v>
      </c>
    </row>
    <row r="196" s="2" customFormat="1">
      <c r="A196" s="40"/>
      <c r="B196" s="41"/>
      <c r="C196" s="42"/>
      <c r="D196" s="227" t="s">
        <v>205</v>
      </c>
      <c r="E196" s="42"/>
      <c r="F196" s="228" t="s">
        <v>2215</v>
      </c>
      <c r="G196" s="42"/>
      <c r="H196" s="42"/>
      <c r="I196" s="229"/>
      <c r="J196" s="42"/>
      <c r="K196" s="42"/>
      <c r="L196" s="46"/>
      <c r="M196" s="230"/>
      <c r="N196" s="231"/>
      <c r="O196" s="86"/>
      <c r="P196" s="86"/>
      <c r="Q196" s="86"/>
      <c r="R196" s="86"/>
      <c r="S196" s="86"/>
      <c r="T196" s="86"/>
      <c r="U196" s="87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205</v>
      </c>
      <c r="AU196" s="19" t="s">
        <v>81</v>
      </c>
    </row>
    <row r="197" s="2" customFormat="1" ht="37.8" customHeight="1">
      <c r="A197" s="40"/>
      <c r="B197" s="41"/>
      <c r="C197" s="214" t="s">
        <v>571</v>
      </c>
      <c r="D197" s="214" t="s">
        <v>198</v>
      </c>
      <c r="E197" s="215" t="s">
        <v>2216</v>
      </c>
      <c r="F197" s="216" t="s">
        <v>2217</v>
      </c>
      <c r="G197" s="217" t="s">
        <v>209</v>
      </c>
      <c r="H197" s="218">
        <v>37</v>
      </c>
      <c r="I197" s="219"/>
      <c r="J197" s="220">
        <f>ROUND(I197*H197,2)</f>
        <v>0</v>
      </c>
      <c r="K197" s="216" t="s">
        <v>202</v>
      </c>
      <c r="L197" s="46"/>
      <c r="M197" s="221" t="s">
        <v>19</v>
      </c>
      <c r="N197" s="222" t="s">
        <v>43</v>
      </c>
      <c r="O197" s="86"/>
      <c r="P197" s="223">
        <f>O197*H197</f>
        <v>0</v>
      </c>
      <c r="Q197" s="223">
        <v>2.0000000000000002E-05</v>
      </c>
      <c r="R197" s="223">
        <f>Q197*H197</f>
        <v>0.0007400000000000001</v>
      </c>
      <c r="S197" s="223">
        <v>0</v>
      </c>
      <c r="T197" s="223">
        <f>S197*H197</f>
        <v>0</v>
      </c>
      <c r="U197" s="224" t="s">
        <v>19</v>
      </c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266</v>
      </c>
      <c r="AT197" s="225" t="s">
        <v>198</v>
      </c>
      <c r="AU197" s="225" t="s">
        <v>81</v>
      </c>
      <c r="AY197" s="19" t="s">
        <v>196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79</v>
      </c>
      <c r="BK197" s="226">
        <f>ROUND(I197*H197,2)</f>
        <v>0</v>
      </c>
      <c r="BL197" s="19" t="s">
        <v>266</v>
      </c>
      <c r="BM197" s="225" t="s">
        <v>2733</v>
      </c>
    </row>
    <row r="198" s="2" customFormat="1">
      <c r="A198" s="40"/>
      <c r="B198" s="41"/>
      <c r="C198" s="42"/>
      <c r="D198" s="227" t="s">
        <v>205</v>
      </c>
      <c r="E198" s="42"/>
      <c r="F198" s="228" t="s">
        <v>2219</v>
      </c>
      <c r="G198" s="42"/>
      <c r="H198" s="42"/>
      <c r="I198" s="229"/>
      <c r="J198" s="42"/>
      <c r="K198" s="42"/>
      <c r="L198" s="46"/>
      <c r="M198" s="230"/>
      <c r="N198" s="231"/>
      <c r="O198" s="86"/>
      <c r="P198" s="86"/>
      <c r="Q198" s="86"/>
      <c r="R198" s="86"/>
      <c r="S198" s="86"/>
      <c r="T198" s="86"/>
      <c r="U198" s="87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205</v>
      </c>
      <c r="AU198" s="19" t="s">
        <v>81</v>
      </c>
    </row>
    <row r="199" s="13" customFormat="1">
      <c r="A199" s="13"/>
      <c r="B199" s="232"/>
      <c r="C199" s="233"/>
      <c r="D199" s="234" t="s">
        <v>212</v>
      </c>
      <c r="E199" s="235" t="s">
        <v>19</v>
      </c>
      <c r="F199" s="236" t="s">
        <v>2734</v>
      </c>
      <c r="G199" s="233"/>
      <c r="H199" s="237">
        <v>37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1"/>
      <c r="U199" s="242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212</v>
      </c>
      <c r="AU199" s="243" t="s">
        <v>81</v>
      </c>
      <c r="AV199" s="13" t="s">
        <v>81</v>
      </c>
      <c r="AW199" s="13" t="s">
        <v>33</v>
      </c>
      <c r="AX199" s="13" t="s">
        <v>79</v>
      </c>
      <c r="AY199" s="243" t="s">
        <v>196</v>
      </c>
    </row>
    <row r="200" s="2" customFormat="1" ht="44.25" customHeight="1">
      <c r="A200" s="40"/>
      <c r="B200" s="41"/>
      <c r="C200" s="214" t="s">
        <v>576</v>
      </c>
      <c r="D200" s="214" t="s">
        <v>198</v>
      </c>
      <c r="E200" s="215" t="s">
        <v>2221</v>
      </c>
      <c r="F200" s="216" t="s">
        <v>2222</v>
      </c>
      <c r="G200" s="217" t="s">
        <v>1091</v>
      </c>
      <c r="H200" s="284"/>
      <c r="I200" s="219"/>
      <c r="J200" s="220">
        <f>ROUND(I200*H200,2)</f>
        <v>0</v>
      </c>
      <c r="K200" s="216" t="s">
        <v>202</v>
      </c>
      <c r="L200" s="46"/>
      <c r="M200" s="221" t="s">
        <v>19</v>
      </c>
      <c r="N200" s="222" t="s">
        <v>43</v>
      </c>
      <c r="O200" s="86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3">
        <f>S200*H200</f>
        <v>0</v>
      </c>
      <c r="U200" s="224" t="s">
        <v>19</v>
      </c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266</v>
      </c>
      <c r="AT200" s="225" t="s">
        <v>198</v>
      </c>
      <c r="AU200" s="225" t="s">
        <v>81</v>
      </c>
      <c r="AY200" s="19" t="s">
        <v>196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79</v>
      </c>
      <c r="BK200" s="226">
        <f>ROUND(I200*H200,2)</f>
        <v>0</v>
      </c>
      <c r="BL200" s="19" t="s">
        <v>266</v>
      </c>
      <c r="BM200" s="225" t="s">
        <v>2735</v>
      </c>
    </row>
    <row r="201" s="2" customFormat="1">
      <c r="A201" s="40"/>
      <c r="B201" s="41"/>
      <c r="C201" s="42"/>
      <c r="D201" s="227" t="s">
        <v>205</v>
      </c>
      <c r="E201" s="42"/>
      <c r="F201" s="228" t="s">
        <v>2224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6"/>
      <c r="U201" s="87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205</v>
      </c>
      <c r="AU201" s="19" t="s">
        <v>81</v>
      </c>
    </row>
    <row r="202" s="12" customFormat="1" ht="22.8" customHeight="1">
      <c r="A202" s="12"/>
      <c r="B202" s="198"/>
      <c r="C202" s="199"/>
      <c r="D202" s="200" t="s">
        <v>71</v>
      </c>
      <c r="E202" s="212" t="s">
        <v>2225</v>
      </c>
      <c r="F202" s="212" t="s">
        <v>2226</v>
      </c>
      <c r="G202" s="199"/>
      <c r="H202" s="199"/>
      <c r="I202" s="202"/>
      <c r="J202" s="213">
        <f>BK202</f>
        <v>0</v>
      </c>
      <c r="K202" s="199"/>
      <c r="L202" s="204"/>
      <c r="M202" s="205"/>
      <c r="N202" s="206"/>
      <c r="O202" s="206"/>
      <c r="P202" s="207">
        <f>SUM(P203:P227)</f>
        <v>0</v>
      </c>
      <c r="Q202" s="206"/>
      <c r="R202" s="207">
        <f>SUM(R203:R227)</f>
        <v>0.030800000000000001</v>
      </c>
      <c r="S202" s="206"/>
      <c r="T202" s="207">
        <f>SUM(T203:T227)</f>
        <v>0</v>
      </c>
      <c r="U202" s="208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09" t="s">
        <v>81</v>
      </c>
      <c r="AT202" s="210" t="s">
        <v>71</v>
      </c>
      <c r="AU202" s="210" t="s">
        <v>79</v>
      </c>
      <c r="AY202" s="209" t="s">
        <v>196</v>
      </c>
      <c r="BK202" s="211">
        <f>SUM(BK203:BK227)</f>
        <v>0</v>
      </c>
    </row>
    <row r="203" s="2" customFormat="1" ht="37.8" customHeight="1">
      <c r="A203" s="40"/>
      <c r="B203" s="41"/>
      <c r="C203" s="214" t="s">
        <v>582</v>
      </c>
      <c r="D203" s="214" t="s">
        <v>198</v>
      </c>
      <c r="E203" s="215" t="s">
        <v>2232</v>
      </c>
      <c r="F203" s="216" t="s">
        <v>2233</v>
      </c>
      <c r="G203" s="217" t="s">
        <v>2179</v>
      </c>
      <c r="H203" s="218">
        <v>1</v>
      </c>
      <c r="I203" s="219"/>
      <c r="J203" s="220">
        <f>ROUND(I203*H203,2)</f>
        <v>0</v>
      </c>
      <c r="K203" s="216" t="s">
        <v>202</v>
      </c>
      <c r="L203" s="46"/>
      <c r="M203" s="221" t="s">
        <v>19</v>
      </c>
      <c r="N203" s="222" t="s">
        <v>43</v>
      </c>
      <c r="O203" s="86"/>
      <c r="P203" s="223">
        <f>O203*H203</f>
        <v>0</v>
      </c>
      <c r="Q203" s="223">
        <v>0.016969999999999999</v>
      </c>
      <c r="R203" s="223">
        <f>Q203*H203</f>
        <v>0.016969999999999999</v>
      </c>
      <c r="S203" s="223">
        <v>0</v>
      </c>
      <c r="T203" s="223">
        <f>S203*H203</f>
        <v>0</v>
      </c>
      <c r="U203" s="224" t="s">
        <v>19</v>
      </c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266</v>
      </c>
      <c r="AT203" s="225" t="s">
        <v>198</v>
      </c>
      <c r="AU203" s="225" t="s">
        <v>81</v>
      </c>
      <c r="AY203" s="19" t="s">
        <v>196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79</v>
      </c>
      <c r="BK203" s="226">
        <f>ROUND(I203*H203,2)</f>
        <v>0</v>
      </c>
      <c r="BL203" s="19" t="s">
        <v>266</v>
      </c>
      <c r="BM203" s="225" t="s">
        <v>2736</v>
      </c>
    </row>
    <row r="204" s="2" customFormat="1">
      <c r="A204" s="40"/>
      <c r="B204" s="41"/>
      <c r="C204" s="42"/>
      <c r="D204" s="227" t="s">
        <v>205</v>
      </c>
      <c r="E204" s="42"/>
      <c r="F204" s="228" t="s">
        <v>2235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6"/>
      <c r="U204" s="87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205</v>
      </c>
      <c r="AU204" s="19" t="s">
        <v>81</v>
      </c>
    </row>
    <row r="205" s="2" customFormat="1" ht="24.15" customHeight="1">
      <c r="A205" s="40"/>
      <c r="B205" s="41"/>
      <c r="C205" s="214" t="s">
        <v>585</v>
      </c>
      <c r="D205" s="214" t="s">
        <v>198</v>
      </c>
      <c r="E205" s="215" t="s">
        <v>2240</v>
      </c>
      <c r="F205" s="216" t="s">
        <v>2241</v>
      </c>
      <c r="G205" s="217" t="s">
        <v>222</v>
      </c>
      <c r="H205" s="218">
        <v>1</v>
      </c>
      <c r="I205" s="219"/>
      <c r="J205" s="220">
        <f>ROUND(I205*H205,2)</f>
        <v>0</v>
      </c>
      <c r="K205" s="216" t="s">
        <v>202</v>
      </c>
      <c r="L205" s="46"/>
      <c r="M205" s="221" t="s">
        <v>19</v>
      </c>
      <c r="N205" s="222" t="s">
        <v>43</v>
      </c>
      <c r="O205" s="86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3">
        <f>S205*H205</f>
        <v>0</v>
      </c>
      <c r="U205" s="224" t="s">
        <v>19</v>
      </c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266</v>
      </c>
      <c r="AT205" s="225" t="s">
        <v>198</v>
      </c>
      <c r="AU205" s="225" t="s">
        <v>81</v>
      </c>
      <c r="AY205" s="19" t="s">
        <v>196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79</v>
      </c>
      <c r="BK205" s="226">
        <f>ROUND(I205*H205,2)</f>
        <v>0</v>
      </c>
      <c r="BL205" s="19" t="s">
        <v>266</v>
      </c>
      <c r="BM205" s="225" t="s">
        <v>2737</v>
      </c>
    </row>
    <row r="206" s="2" customFormat="1">
      <c r="A206" s="40"/>
      <c r="B206" s="41"/>
      <c r="C206" s="42"/>
      <c r="D206" s="227" t="s">
        <v>205</v>
      </c>
      <c r="E206" s="42"/>
      <c r="F206" s="228" t="s">
        <v>2243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6"/>
      <c r="U206" s="87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205</v>
      </c>
      <c r="AU206" s="19" t="s">
        <v>81</v>
      </c>
    </row>
    <row r="207" s="2" customFormat="1" ht="16.5" customHeight="1">
      <c r="A207" s="40"/>
      <c r="B207" s="41"/>
      <c r="C207" s="244" t="s">
        <v>592</v>
      </c>
      <c r="D207" s="244" t="s">
        <v>214</v>
      </c>
      <c r="E207" s="245" t="s">
        <v>2244</v>
      </c>
      <c r="F207" s="246" t="s">
        <v>2245</v>
      </c>
      <c r="G207" s="247" t="s">
        <v>222</v>
      </c>
      <c r="H207" s="248">
        <v>1</v>
      </c>
      <c r="I207" s="249"/>
      <c r="J207" s="250">
        <f>ROUND(I207*H207,2)</f>
        <v>0</v>
      </c>
      <c r="K207" s="246" t="s">
        <v>202</v>
      </c>
      <c r="L207" s="251"/>
      <c r="M207" s="252" t="s">
        <v>19</v>
      </c>
      <c r="N207" s="253" t="s">
        <v>43</v>
      </c>
      <c r="O207" s="86"/>
      <c r="P207" s="223">
        <f>O207*H207</f>
        <v>0</v>
      </c>
      <c r="Q207" s="223">
        <v>0.00050000000000000001</v>
      </c>
      <c r="R207" s="223">
        <f>Q207*H207</f>
        <v>0.00050000000000000001</v>
      </c>
      <c r="S207" s="223">
        <v>0</v>
      </c>
      <c r="T207" s="223">
        <f>S207*H207</f>
        <v>0</v>
      </c>
      <c r="U207" s="224" t="s">
        <v>19</v>
      </c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278</v>
      </c>
      <c r="AT207" s="225" t="s">
        <v>214</v>
      </c>
      <c r="AU207" s="225" t="s">
        <v>81</v>
      </c>
      <c r="AY207" s="19" t="s">
        <v>196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79</v>
      </c>
      <c r="BK207" s="226">
        <f>ROUND(I207*H207,2)</f>
        <v>0</v>
      </c>
      <c r="BL207" s="19" t="s">
        <v>266</v>
      </c>
      <c r="BM207" s="225" t="s">
        <v>2738</v>
      </c>
    </row>
    <row r="208" s="2" customFormat="1" ht="24.15" customHeight="1">
      <c r="A208" s="40"/>
      <c r="B208" s="41"/>
      <c r="C208" s="214" t="s">
        <v>598</v>
      </c>
      <c r="D208" s="214" t="s">
        <v>198</v>
      </c>
      <c r="E208" s="215" t="s">
        <v>2254</v>
      </c>
      <c r="F208" s="216" t="s">
        <v>2255</v>
      </c>
      <c r="G208" s="217" t="s">
        <v>222</v>
      </c>
      <c r="H208" s="218">
        <v>1</v>
      </c>
      <c r="I208" s="219"/>
      <c r="J208" s="220">
        <f>ROUND(I208*H208,2)</f>
        <v>0</v>
      </c>
      <c r="K208" s="216" t="s">
        <v>202</v>
      </c>
      <c r="L208" s="46"/>
      <c r="M208" s="221" t="s">
        <v>19</v>
      </c>
      <c r="N208" s="222" t="s">
        <v>43</v>
      </c>
      <c r="O208" s="86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3">
        <f>S208*H208</f>
        <v>0</v>
      </c>
      <c r="U208" s="224" t="s">
        <v>19</v>
      </c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266</v>
      </c>
      <c r="AT208" s="225" t="s">
        <v>198</v>
      </c>
      <c r="AU208" s="225" t="s">
        <v>81</v>
      </c>
      <c r="AY208" s="19" t="s">
        <v>196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79</v>
      </c>
      <c r="BK208" s="226">
        <f>ROUND(I208*H208,2)</f>
        <v>0</v>
      </c>
      <c r="BL208" s="19" t="s">
        <v>266</v>
      </c>
      <c r="BM208" s="225" t="s">
        <v>2739</v>
      </c>
    </row>
    <row r="209" s="2" customFormat="1">
      <c r="A209" s="40"/>
      <c r="B209" s="41"/>
      <c r="C209" s="42"/>
      <c r="D209" s="227" t="s">
        <v>205</v>
      </c>
      <c r="E209" s="42"/>
      <c r="F209" s="228" t="s">
        <v>2257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6"/>
      <c r="U209" s="87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205</v>
      </c>
      <c r="AU209" s="19" t="s">
        <v>81</v>
      </c>
    </row>
    <row r="210" s="2" customFormat="1" ht="21.75" customHeight="1">
      <c r="A210" s="40"/>
      <c r="B210" s="41"/>
      <c r="C210" s="244" t="s">
        <v>604</v>
      </c>
      <c r="D210" s="244" t="s">
        <v>214</v>
      </c>
      <c r="E210" s="245" t="s">
        <v>2258</v>
      </c>
      <c r="F210" s="246" t="s">
        <v>2259</v>
      </c>
      <c r="G210" s="247" t="s">
        <v>222</v>
      </c>
      <c r="H210" s="248">
        <v>1</v>
      </c>
      <c r="I210" s="249"/>
      <c r="J210" s="250">
        <f>ROUND(I210*H210,2)</f>
        <v>0</v>
      </c>
      <c r="K210" s="246" t="s">
        <v>202</v>
      </c>
      <c r="L210" s="251"/>
      <c r="M210" s="252" t="s">
        <v>19</v>
      </c>
      <c r="N210" s="253" t="s">
        <v>43</v>
      </c>
      <c r="O210" s="86"/>
      <c r="P210" s="223">
        <f>O210*H210</f>
        <v>0</v>
      </c>
      <c r="Q210" s="223">
        <v>0.00050000000000000001</v>
      </c>
      <c r="R210" s="223">
        <f>Q210*H210</f>
        <v>0.00050000000000000001</v>
      </c>
      <c r="S210" s="223">
        <v>0</v>
      </c>
      <c r="T210" s="223">
        <f>S210*H210</f>
        <v>0</v>
      </c>
      <c r="U210" s="224" t="s">
        <v>19</v>
      </c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278</v>
      </c>
      <c r="AT210" s="225" t="s">
        <v>214</v>
      </c>
      <c r="AU210" s="225" t="s">
        <v>81</v>
      </c>
      <c r="AY210" s="19" t="s">
        <v>196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79</v>
      </c>
      <c r="BK210" s="226">
        <f>ROUND(I210*H210,2)</f>
        <v>0</v>
      </c>
      <c r="BL210" s="19" t="s">
        <v>266</v>
      </c>
      <c r="BM210" s="225" t="s">
        <v>2740</v>
      </c>
    </row>
    <row r="211" s="2" customFormat="1" ht="24.15" customHeight="1">
      <c r="A211" s="40"/>
      <c r="B211" s="41"/>
      <c r="C211" s="214" t="s">
        <v>609</v>
      </c>
      <c r="D211" s="214" t="s">
        <v>198</v>
      </c>
      <c r="E211" s="215" t="s">
        <v>2268</v>
      </c>
      <c r="F211" s="216" t="s">
        <v>2269</v>
      </c>
      <c r="G211" s="217" t="s">
        <v>222</v>
      </c>
      <c r="H211" s="218">
        <v>1</v>
      </c>
      <c r="I211" s="219"/>
      <c r="J211" s="220">
        <f>ROUND(I211*H211,2)</f>
        <v>0</v>
      </c>
      <c r="K211" s="216" t="s">
        <v>202</v>
      </c>
      <c r="L211" s="46"/>
      <c r="M211" s="221" t="s">
        <v>19</v>
      </c>
      <c r="N211" s="222" t="s">
        <v>43</v>
      </c>
      <c r="O211" s="86"/>
      <c r="P211" s="223">
        <f>O211*H211</f>
        <v>0</v>
      </c>
      <c r="Q211" s="223">
        <v>0.00029999999999999997</v>
      </c>
      <c r="R211" s="223">
        <f>Q211*H211</f>
        <v>0.00029999999999999997</v>
      </c>
      <c r="S211" s="223">
        <v>0</v>
      </c>
      <c r="T211" s="223">
        <f>S211*H211</f>
        <v>0</v>
      </c>
      <c r="U211" s="224" t="s">
        <v>19</v>
      </c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266</v>
      </c>
      <c r="AT211" s="225" t="s">
        <v>198</v>
      </c>
      <c r="AU211" s="225" t="s">
        <v>81</v>
      </c>
      <c r="AY211" s="19" t="s">
        <v>196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79</v>
      </c>
      <c r="BK211" s="226">
        <f>ROUND(I211*H211,2)</f>
        <v>0</v>
      </c>
      <c r="BL211" s="19" t="s">
        <v>266</v>
      </c>
      <c r="BM211" s="225" t="s">
        <v>2741</v>
      </c>
    </row>
    <row r="212" s="2" customFormat="1">
      <c r="A212" s="40"/>
      <c r="B212" s="41"/>
      <c r="C212" s="42"/>
      <c r="D212" s="227" t="s">
        <v>205</v>
      </c>
      <c r="E212" s="42"/>
      <c r="F212" s="228" t="s">
        <v>2271</v>
      </c>
      <c r="G212" s="42"/>
      <c r="H212" s="42"/>
      <c r="I212" s="229"/>
      <c r="J212" s="42"/>
      <c r="K212" s="42"/>
      <c r="L212" s="46"/>
      <c r="M212" s="230"/>
      <c r="N212" s="231"/>
      <c r="O212" s="86"/>
      <c r="P212" s="86"/>
      <c r="Q212" s="86"/>
      <c r="R212" s="86"/>
      <c r="S212" s="86"/>
      <c r="T212" s="86"/>
      <c r="U212" s="87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205</v>
      </c>
      <c r="AU212" s="19" t="s">
        <v>81</v>
      </c>
    </row>
    <row r="213" s="2" customFormat="1" ht="37.8" customHeight="1">
      <c r="A213" s="40"/>
      <c r="B213" s="41"/>
      <c r="C213" s="214" t="s">
        <v>612</v>
      </c>
      <c r="D213" s="214" t="s">
        <v>198</v>
      </c>
      <c r="E213" s="215" t="s">
        <v>2272</v>
      </c>
      <c r="F213" s="216" t="s">
        <v>2273</v>
      </c>
      <c r="G213" s="217" t="s">
        <v>2179</v>
      </c>
      <c r="H213" s="218">
        <v>1</v>
      </c>
      <c r="I213" s="219"/>
      <c r="J213" s="220">
        <f>ROUND(I213*H213,2)</f>
        <v>0</v>
      </c>
      <c r="K213" s="216" t="s">
        <v>202</v>
      </c>
      <c r="L213" s="46"/>
      <c r="M213" s="221" t="s">
        <v>19</v>
      </c>
      <c r="N213" s="222" t="s">
        <v>43</v>
      </c>
      <c r="O213" s="86"/>
      <c r="P213" s="223">
        <f>O213*H213</f>
        <v>0</v>
      </c>
      <c r="Q213" s="223">
        <v>0.0054599999999999996</v>
      </c>
      <c r="R213" s="223">
        <f>Q213*H213</f>
        <v>0.0054599999999999996</v>
      </c>
      <c r="S213" s="223">
        <v>0</v>
      </c>
      <c r="T213" s="223">
        <f>S213*H213</f>
        <v>0</v>
      </c>
      <c r="U213" s="224" t="s">
        <v>19</v>
      </c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266</v>
      </c>
      <c r="AT213" s="225" t="s">
        <v>198</v>
      </c>
      <c r="AU213" s="225" t="s">
        <v>81</v>
      </c>
      <c r="AY213" s="19" t="s">
        <v>196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79</v>
      </c>
      <c r="BK213" s="226">
        <f>ROUND(I213*H213,2)</f>
        <v>0</v>
      </c>
      <c r="BL213" s="19" t="s">
        <v>266</v>
      </c>
      <c r="BM213" s="225" t="s">
        <v>2742</v>
      </c>
    </row>
    <row r="214" s="2" customFormat="1">
      <c r="A214" s="40"/>
      <c r="B214" s="41"/>
      <c r="C214" s="42"/>
      <c r="D214" s="227" t="s">
        <v>205</v>
      </c>
      <c r="E214" s="42"/>
      <c r="F214" s="228" t="s">
        <v>2275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6"/>
      <c r="U214" s="87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205</v>
      </c>
      <c r="AU214" s="19" t="s">
        <v>81</v>
      </c>
    </row>
    <row r="215" s="2" customFormat="1" ht="16.5" customHeight="1">
      <c r="A215" s="40"/>
      <c r="B215" s="41"/>
      <c r="C215" s="244" t="s">
        <v>618</v>
      </c>
      <c r="D215" s="244" t="s">
        <v>214</v>
      </c>
      <c r="E215" s="245" t="s">
        <v>2276</v>
      </c>
      <c r="F215" s="246" t="s">
        <v>2277</v>
      </c>
      <c r="G215" s="247" t="s">
        <v>222</v>
      </c>
      <c r="H215" s="248">
        <v>1</v>
      </c>
      <c r="I215" s="249"/>
      <c r="J215" s="250">
        <f>ROUND(I215*H215,2)</f>
        <v>0</v>
      </c>
      <c r="K215" s="246" t="s">
        <v>19</v>
      </c>
      <c r="L215" s="251"/>
      <c r="M215" s="252" t="s">
        <v>19</v>
      </c>
      <c r="N215" s="253" t="s">
        <v>43</v>
      </c>
      <c r="O215" s="86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278</v>
      </c>
      <c r="AT215" s="225" t="s">
        <v>214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266</v>
      </c>
      <c r="BM215" s="225" t="s">
        <v>2743</v>
      </c>
    </row>
    <row r="216" s="2" customFormat="1" ht="24.15" customHeight="1">
      <c r="A216" s="40"/>
      <c r="B216" s="41"/>
      <c r="C216" s="214" t="s">
        <v>623</v>
      </c>
      <c r="D216" s="214" t="s">
        <v>198</v>
      </c>
      <c r="E216" s="215" t="s">
        <v>2744</v>
      </c>
      <c r="F216" s="216" t="s">
        <v>2745</v>
      </c>
      <c r="G216" s="217" t="s">
        <v>2179</v>
      </c>
      <c r="H216" s="218">
        <v>6</v>
      </c>
      <c r="I216" s="219"/>
      <c r="J216" s="220">
        <f>ROUND(I216*H216,2)</f>
        <v>0</v>
      </c>
      <c r="K216" s="216" t="s">
        <v>202</v>
      </c>
      <c r="L216" s="46"/>
      <c r="M216" s="221" t="s">
        <v>19</v>
      </c>
      <c r="N216" s="222" t="s">
        <v>43</v>
      </c>
      <c r="O216" s="86"/>
      <c r="P216" s="223">
        <f>O216*H216</f>
        <v>0</v>
      </c>
      <c r="Q216" s="223">
        <v>0.00024000000000000001</v>
      </c>
      <c r="R216" s="223">
        <f>Q216*H216</f>
        <v>0.0014400000000000001</v>
      </c>
      <c r="S216" s="223">
        <v>0</v>
      </c>
      <c r="T216" s="223">
        <f>S216*H216</f>
        <v>0</v>
      </c>
      <c r="U216" s="224" t="s">
        <v>19</v>
      </c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266</v>
      </c>
      <c r="AT216" s="225" t="s">
        <v>198</v>
      </c>
      <c r="AU216" s="225" t="s">
        <v>81</v>
      </c>
      <c r="AY216" s="19" t="s">
        <v>196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79</v>
      </c>
      <c r="BK216" s="226">
        <f>ROUND(I216*H216,2)</f>
        <v>0</v>
      </c>
      <c r="BL216" s="19" t="s">
        <v>266</v>
      </c>
      <c r="BM216" s="225" t="s">
        <v>2746</v>
      </c>
    </row>
    <row r="217" s="2" customFormat="1">
      <c r="A217" s="40"/>
      <c r="B217" s="41"/>
      <c r="C217" s="42"/>
      <c r="D217" s="227" t="s">
        <v>205</v>
      </c>
      <c r="E217" s="42"/>
      <c r="F217" s="228" t="s">
        <v>2747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6"/>
      <c r="U217" s="87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205</v>
      </c>
      <c r="AU217" s="19" t="s">
        <v>81</v>
      </c>
    </row>
    <row r="218" s="2" customFormat="1" ht="24.15" customHeight="1">
      <c r="A218" s="40"/>
      <c r="B218" s="41"/>
      <c r="C218" s="214" t="s">
        <v>629</v>
      </c>
      <c r="D218" s="214" t="s">
        <v>198</v>
      </c>
      <c r="E218" s="215" t="s">
        <v>2748</v>
      </c>
      <c r="F218" s="216" t="s">
        <v>2749</v>
      </c>
      <c r="G218" s="217" t="s">
        <v>2179</v>
      </c>
      <c r="H218" s="218">
        <v>2</v>
      </c>
      <c r="I218" s="219"/>
      <c r="J218" s="220">
        <f>ROUND(I218*H218,2)</f>
        <v>0</v>
      </c>
      <c r="K218" s="216" t="s">
        <v>202</v>
      </c>
      <c r="L218" s="46"/>
      <c r="M218" s="221" t="s">
        <v>19</v>
      </c>
      <c r="N218" s="222" t="s">
        <v>43</v>
      </c>
      <c r="O218" s="86"/>
      <c r="P218" s="223">
        <f>O218*H218</f>
        <v>0</v>
      </c>
      <c r="Q218" s="223">
        <v>0.0018</v>
      </c>
      <c r="R218" s="223">
        <f>Q218*H218</f>
        <v>0.0035999999999999999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266</v>
      </c>
      <c r="AT218" s="225" t="s">
        <v>198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266</v>
      </c>
      <c r="BM218" s="225" t="s">
        <v>2750</v>
      </c>
    </row>
    <row r="219" s="2" customFormat="1">
      <c r="A219" s="40"/>
      <c r="B219" s="41"/>
      <c r="C219" s="42"/>
      <c r="D219" s="227" t="s">
        <v>205</v>
      </c>
      <c r="E219" s="42"/>
      <c r="F219" s="228" t="s">
        <v>2751</v>
      </c>
      <c r="G219" s="42"/>
      <c r="H219" s="42"/>
      <c r="I219" s="229"/>
      <c r="J219" s="42"/>
      <c r="K219" s="42"/>
      <c r="L219" s="46"/>
      <c r="M219" s="230"/>
      <c r="N219" s="231"/>
      <c r="O219" s="86"/>
      <c r="P219" s="86"/>
      <c r="Q219" s="86"/>
      <c r="R219" s="86"/>
      <c r="S219" s="86"/>
      <c r="T219" s="86"/>
      <c r="U219" s="87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205</v>
      </c>
      <c r="AU219" s="19" t="s">
        <v>81</v>
      </c>
    </row>
    <row r="220" s="2" customFormat="1">
      <c r="A220" s="40"/>
      <c r="B220" s="41"/>
      <c r="C220" s="42"/>
      <c r="D220" s="234" t="s">
        <v>910</v>
      </c>
      <c r="E220" s="42"/>
      <c r="F220" s="278" t="s">
        <v>2752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6"/>
      <c r="U220" s="87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910</v>
      </c>
      <c r="AU220" s="19" t="s">
        <v>81</v>
      </c>
    </row>
    <row r="221" s="2" customFormat="1" ht="21.75" customHeight="1">
      <c r="A221" s="40"/>
      <c r="B221" s="41"/>
      <c r="C221" s="214" t="s">
        <v>632</v>
      </c>
      <c r="D221" s="214" t="s">
        <v>198</v>
      </c>
      <c r="E221" s="215" t="s">
        <v>2279</v>
      </c>
      <c r="F221" s="216" t="s">
        <v>2280</v>
      </c>
      <c r="G221" s="217" t="s">
        <v>2179</v>
      </c>
      <c r="H221" s="218">
        <v>1</v>
      </c>
      <c r="I221" s="219"/>
      <c r="J221" s="220">
        <f>ROUND(I221*H221,2)</f>
        <v>0</v>
      </c>
      <c r="K221" s="216" t="s">
        <v>202</v>
      </c>
      <c r="L221" s="46"/>
      <c r="M221" s="221" t="s">
        <v>19</v>
      </c>
      <c r="N221" s="222" t="s">
        <v>43</v>
      </c>
      <c r="O221" s="86"/>
      <c r="P221" s="223">
        <f>O221*H221</f>
        <v>0</v>
      </c>
      <c r="Q221" s="223">
        <v>0.0018</v>
      </c>
      <c r="R221" s="223">
        <f>Q221*H221</f>
        <v>0.0018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266</v>
      </c>
      <c r="AT221" s="225" t="s">
        <v>198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266</v>
      </c>
      <c r="BM221" s="225" t="s">
        <v>2753</v>
      </c>
    </row>
    <row r="222" s="2" customFormat="1">
      <c r="A222" s="40"/>
      <c r="B222" s="41"/>
      <c r="C222" s="42"/>
      <c r="D222" s="227" t="s">
        <v>205</v>
      </c>
      <c r="E222" s="42"/>
      <c r="F222" s="228" t="s">
        <v>2282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6"/>
      <c r="U222" s="87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205</v>
      </c>
      <c r="AU222" s="19" t="s">
        <v>81</v>
      </c>
    </row>
    <row r="223" s="2" customFormat="1">
      <c r="A223" s="40"/>
      <c r="B223" s="41"/>
      <c r="C223" s="42"/>
      <c r="D223" s="234" t="s">
        <v>910</v>
      </c>
      <c r="E223" s="42"/>
      <c r="F223" s="278" t="s">
        <v>2283</v>
      </c>
      <c r="G223" s="42"/>
      <c r="H223" s="42"/>
      <c r="I223" s="229"/>
      <c r="J223" s="42"/>
      <c r="K223" s="42"/>
      <c r="L223" s="46"/>
      <c r="M223" s="230"/>
      <c r="N223" s="231"/>
      <c r="O223" s="86"/>
      <c r="P223" s="86"/>
      <c r="Q223" s="86"/>
      <c r="R223" s="86"/>
      <c r="S223" s="86"/>
      <c r="T223" s="86"/>
      <c r="U223" s="87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910</v>
      </c>
      <c r="AU223" s="19" t="s">
        <v>81</v>
      </c>
    </row>
    <row r="224" s="2" customFormat="1" ht="24.15" customHeight="1">
      <c r="A224" s="40"/>
      <c r="B224" s="41"/>
      <c r="C224" s="214" t="s">
        <v>637</v>
      </c>
      <c r="D224" s="214" t="s">
        <v>198</v>
      </c>
      <c r="E224" s="215" t="s">
        <v>2754</v>
      </c>
      <c r="F224" s="216" t="s">
        <v>2755</v>
      </c>
      <c r="G224" s="217" t="s">
        <v>222</v>
      </c>
      <c r="H224" s="218">
        <v>1</v>
      </c>
      <c r="I224" s="219"/>
      <c r="J224" s="220">
        <f>ROUND(I224*H224,2)</f>
        <v>0</v>
      </c>
      <c r="K224" s="216" t="s">
        <v>202</v>
      </c>
      <c r="L224" s="46"/>
      <c r="M224" s="221" t="s">
        <v>19</v>
      </c>
      <c r="N224" s="222" t="s">
        <v>43</v>
      </c>
      <c r="O224" s="86"/>
      <c r="P224" s="223">
        <f>O224*H224</f>
        <v>0</v>
      </c>
      <c r="Q224" s="223">
        <v>0.00023000000000000001</v>
      </c>
      <c r="R224" s="223">
        <f>Q224*H224</f>
        <v>0.00023000000000000001</v>
      </c>
      <c r="S224" s="223">
        <v>0</v>
      </c>
      <c r="T224" s="223">
        <f>S224*H224</f>
        <v>0</v>
      </c>
      <c r="U224" s="224" t="s">
        <v>19</v>
      </c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266</v>
      </c>
      <c r="AT224" s="225" t="s">
        <v>198</v>
      </c>
      <c r="AU224" s="225" t="s">
        <v>81</v>
      </c>
      <c r="AY224" s="19" t="s">
        <v>196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79</v>
      </c>
      <c r="BK224" s="226">
        <f>ROUND(I224*H224,2)</f>
        <v>0</v>
      </c>
      <c r="BL224" s="19" t="s">
        <v>266</v>
      </c>
      <c r="BM224" s="225" t="s">
        <v>2756</v>
      </c>
    </row>
    <row r="225" s="2" customFormat="1">
      <c r="A225" s="40"/>
      <c r="B225" s="41"/>
      <c r="C225" s="42"/>
      <c r="D225" s="227" t="s">
        <v>205</v>
      </c>
      <c r="E225" s="42"/>
      <c r="F225" s="228" t="s">
        <v>2757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6"/>
      <c r="U225" s="87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205</v>
      </c>
      <c r="AU225" s="19" t="s">
        <v>81</v>
      </c>
    </row>
    <row r="226" s="2" customFormat="1" ht="44.25" customHeight="1">
      <c r="A226" s="40"/>
      <c r="B226" s="41"/>
      <c r="C226" s="214" t="s">
        <v>639</v>
      </c>
      <c r="D226" s="214" t="s">
        <v>198</v>
      </c>
      <c r="E226" s="215" t="s">
        <v>2292</v>
      </c>
      <c r="F226" s="216" t="s">
        <v>2293</v>
      </c>
      <c r="G226" s="217" t="s">
        <v>1091</v>
      </c>
      <c r="H226" s="284"/>
      <c r="I226" s="219"/>
      <c r="J226" s="220">
        <f>ROUND(I226*H226,2)</f>
        <v>0</v>
      </c>
      <c r="K226" s="216" t="s">
        <v>202</v>
      </c>
      <c r="L226" s="46"/>
      <c r="M226" s="221" t="s">
        <v>19</v>
      </c>
      <c r="N226" s="222" t="s">
        <v>43</v>
      </c>
      <c r="O226" s="86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266</v>
      </c>
      <c r="AT226" s="225" t="s">
        <v>198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266</v>
      </c>
      <c r="BM226" s="225" t="s">
        <v>2758</v>
      </c>
    </row>
    <row r="227" s="2" customFormat="1">
      <c r="A227" s="40"/>
      <c r="B227" s="41"/>
      <c r="C227" s="42"/>
      <c r="D227" s="227" t="s">
        <v>205</v>
      </c>
      <c r="E227" s="42"/>
      <c r="F227" s="228" t="s">
        <v>2295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6"/>
      <c r="U227" s="87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205</v>
      </c>
      <c r="AU227" s="19" t="s">
        <v>81</v>
      </c>
    </row>
    <row r="228" s="12" customFormat="1" ht="22.8" customHeight="1">
      <c r="A228" s="12"/>
      <c r="B228" s="198"/>
      <c r="C228" s="199"/>
      <c r="D228" s="200" t="s">
        <v>71</v>
      </c>
      <c r="E228" s="212" t="s">
        <v>2310</v>
      </c>
      <c r="F228" s="212" t="s">
        <v>2311</v>
      </c>
      <c r="G228" s="199"/>
      <c r="H228" s="199"/>
      <c r="I228" s="202"/>
      <c r="J228" s="213">
        <f>BK228</f>
        <v>0</v>
      </c>
      <c r="K228" s="199"/>
      <c r="L228" s="204"/>
      <c r="M228" s="205"/>
      <c r="N228" s="206"/>
      <c r="O228" s="206"/>
      <c r="P228" s="207">
        <f>SUM(P229:P233)</f>
        <v>0</v>
      </c>
      <c r="Q228" s="206"/>
      <c r="R228" s="207">
        <f>SUM(R229:R233)</f>
        <v>0.0057999999999999996</v>
      </c>
      <c r="S228" s="206"/>
      <c r="T228" s="207">
        <f>SUM(T229:T233)</f>
        <v>0</v>
      </c>
      <c r="U228" s="208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09" t="s">
        <v>81</v>
      </c>
      <c r="AT228" s="210" t="s">
        <v>71</v>
      </c>
      <c r="AU228" s="210" t="s">
        <v>79</v>
      </c>
      <c r="AY228" s="209" t="s">
        <v>196</v>
      </c>
      <c r="BK228" s="211">
        <f>SUM(BK229:BK233)</f>
        <v>0</v>
      </c>
    </row>
    <row r="229" s="2" customFormat="1" ht="33" customHeight="1">
      <c r="A229" s="40"/>
      <c r="B229" s="41"/>
      <c r="C229" s="214" t="s">
        <v>645</v>
      </c>
      <c r="D229" s="214" t="s">
        <v>198</v>
      </c>
      <c r="E229" s="215" t="s">
        <v>2759</v>
      </c>
      <c r="F229" s="216" t="s">
        <v>2760</v>
      </c>
      <c r="G229" s="217" t="s">
        <v>2179</v>
      </c>
      <c r="H229" s="218">
        <v>2</v>
      </c>
      <c r="I229" s="219"/>
      <c r="J229" s="220">
        <f>ROUND(I229*H229,2)</f>
        <v>0</v>
      </c>
      <c r="K229" s="216" t="s">
        <v>202</v>
      </c>
      <c r="L229" s="46"/>
      <c r="M229" s="221" t="s">
        <v>19</v>
      </c>
      <c r="N229" s="222" t="s">
        <v>43</v>
      </c>
      <c r="O229" s="86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3">
        <f>S229*H229</f>
        <v>0</v>
      </c>
      <c r="U229" s="224" t="s">
        <v>19</v>
      </c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266</v>
      </c>
      <c r="AT229" s="225" t="s">
        <v>198</v>
      </c>
      <c r="AU229" s="225" t="s">
        <v>81</v>
      </c>
      <c r="AY229" s="19" t="s">
        <v>196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79</v>
      </c>
      <c r="BK229" s="226">
        <f>ROUND(I229*H229,2)</f>
        <v>0</v>
      </c>
      <c r="BL229" s="19" t="s">
        <v>266</v>
      </c>
      <c r="BM229" s="225" t="s">
        <v>2761</v>
      </c>
    </row>
    <row r="230" s="2" customFormat="1">
      <c r="A230" s="40"/>
      <c r="B230" s="41"/>
      <c r="C230" s="42"/>
      <c r="D230" s="227" t="s">
        <v>205</v>
      </c>
      <c r="E230" s="42"/>
      <c r="F230" s="228" t="s">
        <v>2762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6"/>
      <c r="U230" s="87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205</v>
      </c>
      <c r="AU230" s="19" t="s">
        <v>81</v>
      </c>
    </row>
    <row r="231" s="2" customFormat="1" ht="16.5" customHeight="1">
      <c r="A231" s="40"/>
      <c r="B231" s="41"/>
      <c r="C231" s="244" t="s">
        <v>648</v>
      </c>
      <c r="D231" s="244" t="s">
        <v>214</v>
      </c>
      <c r="E231" s="245" t="s">
        <v>2763</v>
      </c>
      <c r="F231" s="246" t="s">
        <v>2764</v>
      </c>
      <c r="G231" s="247" t="s">
        <v>222</v>
      </c>
      <c r="H231" s="248">
        <v>2</v>
      </c>
      <c r="I231" s="249"/>
      <c r="J231" s="250">
        <f>ROUND(I231*H231,2)</f>
        <v>0</v>
      </c>
      <c r="K231" s="246" t="s">
        <v>202</v>
      </c>
      <c r="L231" s="251"/>
      <c r="M231" s="252" t="s">
        <v>19</v>
      </c>
      <c r="N231" s="253" t="s">
        <v>43</v>
      </c>
      <c r="O231" s="86"/>
      <c r="P231" s="223">
        <f>O231*H231</f>
        <v>0</v>
      </c>
      <c r="Q231" s="223">
        <v>0.0028999999999999998</v>
      </c>
      <c r="R231" s="223">
        <f>Q231*H231</f>
        <v>0.0057999999999999996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278</v>
      </c>
      <c r="AT231" s="225" t="s">
        <v>214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266</v>
      </c>
      <c r="BM231" s="225" t="s">
        <v>2765</v>
      </c>
    </row>
    <row r="232" s="2" customFormat="1" ht="44.25" customHeight="1">
      <c r="A232" s="40"/>
      <c r="B232" s="41"/>
      <c r="C232" s="214" t="s">
        <v>655</v>
      </c>
      <c r="D232" s="214" t="s">
        <v>198</v>
      </c>
      <c r="E232" s="215" t="s">
        <v>2316</v>
      </c>
      <c r="F232" s="216" t="s">
        <v>2317</v>
      </c>
      <c r="G232" s="217" t="s">
        <v>1091</v>
      </c>
      <c r="H232" s="284"/>
      <c r="I232" s="219"/>
      <c r="J232" s="220">
        <f>ROUND(I232*H232,2)</f>
        <v>0</v>
      </c>
      <c r="K232" s="216" t="s">
        <v>202</v>
      </c>
      <c r="L232" s="46"/>
      <c r="M232" s="221" t="s">
        <v>19</v>
      </c>
      <c r="N232" s="222" t="s">
        <v>43</v>
      </c>
      <c r="O232" s="86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3">
        <f>S232*H232</f>
        <v>0</v>
      </c>
      <c r="U232" s="224" t="s">
        <v>19</v>
      </c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266</v>
      </c>
      <c r="AT232" s="225" t="s">
        <v>198</v>
      </c>
      <c r="AU232" s="225" t="s">
        <v>81</v>
      </c>
      <c r="AY232" s="19" t="s">
        <v>196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79</v>
      </c>
      <c r="BK232" s="226">
        <f>ROUND(I232*H232,2)</f>
        <v>0</v>
      </c>
      <c r="BL232" s="19" t="s">
        <v>266</v>
      </c>
      <c r="BM232" s="225" t="s">
        <v>2766</v>
      </c>
    </row>
    <row r="233" s="2" customFormat="1">
      <c r="A233" s="40"/>
      <c r="B233" s="41"/>
      <c r="C233" s="42"/>
      <c r="D233" s="227" t="s">
        <v>205</v>
      </c>
      <c r="E233" s="42"/>
      <c r="F233" s="228" t="s">
        <v>2319</v>
      </c>
      <c r="G233" s="42"/>
      <c r="H233" s="42"/>
      <c r="I233" s="229"/>
      <c r="J233" s="42"/>
      <c r="K233" s="42"/>
      <c r="L233" s="46"/>
      <c r="M233" s="230"/>
      <c r="N233" s="231"/>
      <c r="O233" s="86"/>
      <c r="P233" s="86"/>
      <c r="Q233" s="86"/>
      <c r="R233" s="86"/>
      <c r="S233" s="86"/>
      <c r="T233" s="86"/>
      <c r="U233" s="87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205</v>
      </c>
      <c r="AU233" s="19" t="s">
        <v>81</v>
      </c>
    </row>
    <row r="234" s="12" customFormat="1" ht="22.8" customHeight="1">
      <c r="A234" s="12"/>
      <c r="B234" s="198"/>
      <c r="C234" s="199"/>
      <c r="D234" s="200" t="s">
        <v>71</v>
      </c>
      <c r="E234" s="212" t="s">
        <v>2320</v>
      </c>
      <c r="F234" s="212" t="s">
        <v>2321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SUM(P235:P255)</f>
        <v>0</v>
      </c>
      <c r="Q234" s="206"/>
      <c r="R234" s="207">
        <f>SUM(R235:R255)</f>
        <v>0.083339999999999997</v>
      </c>
      <c r="S234" s="206"/>
      <c r="T234" s="207">
        <f>SUM(T235:T255)</f>
        <v>0</v>
      </c>
      <c r="U234" s="208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81</v>
      </c>
      <c r="AT234" s="210" t="s">
        <v>71</v>
      </c>
      <c r="AU234" s="210" t="s">
        <v>79</v>
      </c>
      <c r="AY234" s="209" t="s">
        <v>196</v>
      </c>
      <c r="BK234" s="211">
        <f>SUM(BK235:BK255)</f>
        <v>0</v>
      </c>
    </row>
    <row r="235" s="2" customFormat="1" ht="24.15" customHeight="1">
      <c r="A235" s="40"/>
      <c r="B235" s="41"/>
      <c r="C235" s="214" t="s">
        <v>661</v>
      </c>
      <c r="D235" s="214" t="s">
        <v>198</v>
      </c>
      <c r="E235" s="215" t="s">
        <v>2322</v>
      </c>
      <c r="F235" s="216" t="s">
        <v>2323</v>
      </c>
      <c r="G235" s="217" t="s">
        <v>222</v>
      </c>
      <c r="H235" s="218">
        <v>1</v>
      </c>
      <c r="I235" s="219"/>
      <c r="J235" s="220">
        <f>ROUND(I235*H235,2)</f>
        <v>0</v>
      </c>
      <c r="K235" s="216" t="s">
        <v>202</v>
      </c>
      <c r="L235" s="46"/>
      <c r="M235" s="221" t="s">
        <v>19</v>
      </c>
      <c r="N235" s="222" t="s">
        <v>43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266</v>
      </c>
      <c r="AT235" s="225" t="s">
        <v>198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266</v>
      </c>
      <c r="BM235" s="225" t="s">
        <v>2767</v>
      </c>
    </row>
    <row r="236" s="2" customFormat="1">
      <c r="A236" s="40"/>
      <c r="B236" s="41"/>
      <c r="C236" s="42"/>
      <c r="D236" s="227" t="s">
        <v>205</v>
      </c>
      <c r="E236" s="42"/>
      <c r="F236" s="228" t="s">
        <v>2325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6"/>
      <c r="U236" s="87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205</v>
      </c>
      <c r="AU236" s="19" t="s">
        <v>81</v>
      </c>
    </row>
    <row r="237" s="2" customFormat="1" ht="24.15" customHeight="1">
      <c r="A237" s="40"/>
      <c r="B237" s="41"/>
      <c r="C237" s="244" t="s">
        <v>666</v>
      </c>
      <c r="D237" s="244" t="s">
        <v>214</v>
      </c>
      <c r="E237" s="245" t="s">
        <v>2768</v>
      </c>
      <c r="F237" s="246" t="s">
        <v>2769</v>
      </c>
      <c r="G237" s="247" t="s">
        <v>222</v>
      </c>
      <c r="H237" s="248">
        <v>1</v>
      </c>
      <c r="I237" s="249"/>
      <c r="J237" s="250">
        <f>ROUND(I237*H237,2)</f>
        <v>0</v>
      </c>
      <c r="K237" s="246" t="s">
        <v>202</v>
      </c>
      <c r="L237" s="251"/>
      <c r="M237" s="252" t="s">
        <v>19</v>
      </c>
      <c r="N237" s="253" t="s">
        <v>43</v>
      </c>
      <c r="O237" s="86"/>
      <c r="P237" s="223">
        <f>O237*H237</f>
        <v>0</v>
      </c>
      <c r="Q237" s="223">
        <v>0.0048999999999999998</v>
      </c>
      <c r="R237" s="223">
        <f>Q237*H237</f>
        <v>0.0048999999999999998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278</v>
      </c>
      <c r="AT237" s="225" t="s">
        <v>214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266</v>
      </c>
      <c r="BM237" s="225" t="s">
        <v>2770</v>
      </c>
    </row>
    <row r="238" s="2" customFormat="1" ht="33" customHeight="1">
      <c r="A238" s="40"/>
      <c r="B238" s="41"/>
      <c r="C238" s="214" t="s">
        <v>672</v>
      </c>
      <c r="D238" s="214" t="s">
        <v>198</v>
      </c>
      <c r="E238" s="215" t="s">
        <v>2771</v>
      </c>
      <c r="F238" s="216" t="s">
        <v>2772</v>
      </c>
      <c r="G238" s="217" t="s">
        <v>222</v>
      </c>
      <c r="H238" s="218">
        <v>1</v>
      </c>
      <c r="I238" s="219"/>
      <c r="J238" s="220">
        <f>ROUND(I238*H238,2)</f>
        <v>0</v>
      </c>
      <c r="K238" s="216" t="s">
        <v>202</v>
      </c>
      <c r="L238" s="46"/>
      <c r="M238" s="221" t="s">
        <v>19</v>
      </c>
      <c r="N238" s="222" t="s">
        <v>43</v>
      </c>
      <c r="O238" s="86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3">
        <f>S238*H238</f>
        <v>0</v>
      </c>
      <c r="U238" s="224" t="s">
        <v>19</v>
      </c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266</v>
      </c>
      <c r="AT238" s="225" t="s">
        <v>198</v>
      </c>
      <c r="AU238" s="225" t="s">
        <v>81</v>
      </c>
      <c r="AY238" s="19" t="s">
        <v>196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79</v>
      </c>
      <c r="BK238" s="226">
        <f>ROUND(I238*H238,2)</f>
        <v>0</v>
      </c>
      <c r="BL238" s="19" t="s">
        <v>266</v>
      </c>
      <c r="BM238" s="225" t="s">
        <v>2773</v>
      </c>
    </row>
    <row r="239" s="2" customFormat="1">
      <c r="A239" s="40"/>
      <c r="B239" s="41"/>
      <c r="C239" s="42"/>
      <c r="D239" s="227" t="s">
        <v>205</v>
      </c>
      <c r="E239" s="42"/>
      <c r="F239" s="228" t="s">
        <v>2774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6"/>
      <c r="U239" s="87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205</v>
      </c>
      <c r="AU239" s="19" t="s">
        <v>81</v>
      </c>
    </row>
    <row r="240" s="2" customFormat="1" ht="24.15" customHeight="1">
      <c r="A240" s="40"/>
      <c r="B240" s="41"/>
      <c r="C240" s="244" t="s">
        <v>677</v>
      </c>
      <c r="D240" s="244" t="s">
        <v>214</v>
      </c>
      <c r="E240" s="245" t="s">
        <v>2775</v>
      </c>
      <c r="F240" s="246" t="s">
        <v>2776</v>
      </c>
      <c r="G240" s="247" t="s">
        <v>222</v>
      </c>
      <c r="H240" s="248">
        <v>1</v>
      </c>
      <c r="I240" s="249"/>
      <c r="J240" s="250">
        <f>ROUND(I240*H240,2)</f>
        <v>0</v>
      </c>
      <c r="K240" s="246" t="s">
        <v>202</v>
      </c>
      <c r="L240" s="251"/>
      <c r="M240" s="252" t="s">
        <v>19</v>
      </c>
      <c r="N240" s="253" t="s">
        <v>43</v>
      </c>
      <c r="O240" s="86"/>
      <c r="P240" s="223">
        <f>O240*H240</f>
        <v>0</v>
      </c>
      <c r="Q240" s="223">
        <v>0.040000000000000001</v>
      </c>
      <c r="R240" s="223">
        <f>Q240*H240</f>
        <v>0.040000000000000001</v>
      </c>
      <c r="S240" s="223">
        <v>0</v>
      </c>
      <c r="T240" s="223">
        <f>S240*H240</f>
        <v>0</v>
      </c>
      <c r="U240" s="224" t="s">
        <v>19</v>
      </c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278</v>
      </c>
      <c r="AT240" s="225" t="s">
        <v>214</v>
      </c>
      <c r="AU240" s="225" t="s">
        <v>81</v>
      </c>
      <c r="AY240" s="19" t="s">
        <v>196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79</v>
      </c>
      <c r="BK240" s="226">
        <f>ROUND(I240*H240,2)</f>
        <v>0</v>
      </c>
      <c r="BL240" s="19" t="s">
        <v>266</v>
      </c>
      <c r="BM240" s="225" t="s">
        <v>2777</v>
      </c>
    </row>
    <row r="241" s="2" customFormat="1" ht="37.8" customHeight="1">
      <c r="A241" s="40"/>
      <c r="B241" s="41"/>
      <c r="C241" s="214" t="s">
        <v>683</v>
      </c>
      <c r="D241" s="214" t="s">
        <v>198</v>
      </c>
      <c r="E241" s="215" t="s">
        <v>2778</v>
      </c>
      <c r="F241" s="216" t="s">
        <v>2779</v>
      </c>
      <c r="G241" s="217" t="s">
        <v>222</v>
      </c>
      <c r="H241" s="218">
        <v>1</v>
      </c>
      <c r="I241" s="219"/>
      <c r="J241" s="220">
        <f>ROUND(I241*H241,2)</f>
        <v>0</v>
      </c>
      <c r="K241" s="216" t="s">
        <v>202</v>
      </c>
      <c r="L241" s="46"/>
      <c r="M241" s="221" t="s">
        <v>19</v>
      </c>
      <c r="N241" s="222" t="s">
        <v>43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266</v>
      </c>
      <c r="AT241" s="225" t="s">
        <v>198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266</v>
      </c>
      <c r="BM241" s="225" t="s">
        <v>2780</v>
      </c>
    </row>
    <row r="242" s="2" customFormat="1">
      <c r="A242" s="40"/>
      <c r="B242" s="41"/>
      <c r="C242" s="42"/>
      <c r="D242" s="227" t="s">
        <v>205</v>
      </c>
      <c r="E242" s="42"/>
      <c r="F242" s="228" t="s">
        <v>2781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6"/>
      <c r="U242" s="87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205</v>
      </c>
      <c r="AU242" s="19" t="s">
        <v>81</v>
      </c>
    </row>
    <row r="243" s="2" customFormat="1" ht="24.15" customHeight="1">
      <c r="A243" s="40"/>
      <c r="B243" s="41"/>
      <c r="C243" s="244" t="s">
        <v>688</v>
      </c>
      <c r="D243" s="244" t="s">
        <v>214</v>
      </c>
      <c r="E243" s="245" t="s">
        <v>2782</v>
      </c>
      <c r="F243" s="246" t="s">
        <v>2783</v>
      </c>
      <c r="G243" s="247" t="s">
        <v>222</v>
      </c>
      <c r="H243" s="248">
        <v>1</v>
      </c>
      <c r="I243" s="249"/>
      <c r="J243" s="250">
        <f>ROUND(I243*H243,2)</f>
        <v>0</v>
      </c>
      <c r="K243" s="246" t="s">
        <v>202</v>
      </c>
      <c r="L243" s="251"/>
      <c r="M243" s="252" t="s">
        <v>19</v>
      </c>
      <c r="N243" s="253" t="s">
        <v>43</v>
      </c>
      <c r="O243" s="86"/>
      <c r="P243" s="223">
        <f>O243*H243</f>
        <v>0</v>
      </c>
      <c r="Q243" s="223">
        <v>0.0016999999999999999</v>
      </c>
      <c r="R243" s="223">
        <f>Q243*H243</f>
        <v>0.0016999999999999999</v>
      </c>
      <c r="S243" s="223">
        <v>0</v>
      </c>
      <c r="T243" s="223">
        <f>S243*H243</f>
        <v>0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278</v>
      </c>
      <c r="AT243" s="225" t="s">
        <v>214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266</v>
      </c>
      <c r="BM243" s="225" t="s">
        <v>2784</v>
      </c>
    </row>
    <row r="244" s="2" customFormat="1" ht="37.8" customHeight="1">
      <c r="A244" s="40"/>
      <c r="B244" s="41"/>
      <c r="C244" s="214" t="s">
        <v>693</v>
      </c>
      <c r="D244" s="214" t="s">
        <v>198</v>
      </c>
      <c r="E244" s="215" t="s">
        <v>2785</v>
      </c>
      <c r="F244" s="216" t="s">
        <v>2786</v>
      </c>
      <c r="G244" s="217" t="s">
        <v>222</v>
      </c>
      <c r="H244" s="218">
        <v>1</v>
      </c>
      <c r="I244" s="219"/>
      <c r="J244" s="220">
        <f>ROUND(I244*H244,2)</f>
        <v>0</v>
      </c>
      <c r="K244" s="216" t="s">
        <v>202</v>
      </c>
      <c r="L244" s="46"/>
      <c r="M244" s="221" t="s">
        <v>19</v>
      </c>
      <c r="N244" s="222" t="s">
        <v>43</v>
      </c>
      <c r="O244" s="86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3">
        <f>S244*H244</f>
        <v>0</v>
      </c>
      <c r="U244" s="224" t="s">
        <v>19</v>
      </c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266</v>
      </c>
      <c r="AT244" s="225" t="s">
        <v>198</v>
      </c>
      <c r="AU244" s="225" t="s">
        <v>81</v>
      </c>
      <c r="AY244" s="19" t="s">
        <v>196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79</v>
      </c>
      <c r="BK244" s="226">
        <f>ROUND(I244*H244,2)</f>
        <v>0</v>
      </c>
      <c r="BL244" s="19" t="s">
        <v>266</v>
      </c>
      <c r="BM244" s="225" t="s">
        <v>2787</v>
      </c>
    </row>
    <row r="245" s="2" customFormat="1">
      <c r="A245" s="40"/>
      <c r="B245" s="41"/>
      <c r="C245" s="42"/>
      <c r="D245" s="227" t="s">
        <v>205</v>
      </c>
      <c r="E245" s="42"/>
      <c r="F245" s="228" t="s">
        <v>2788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6"/>
      <c r="U245" s="87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205</v>
      </c>
      <c r="AU245" s="19" t="s">
        <v>81</v>
      </c>
    </row>
    <row r="246" s="2" customFormat="1" ht="16.5" customHeight="1">
      <c r="A246" s="40"/>
      <c r="B246" s="41"/>
      <c r="C246" s="244" t="s">
        <v>698</v>
      </c>
      <c r="D246" s="244" t="s">
        <v>214</v>
      </c>
      <c r="E246" s="245" t="s">
        <v>2789</v>
      </c>
      <c r="F246" s="246" t="s">
        <v>2790</v>
      </c>
      <c r="G246" s="247" t="s">
        <v>222</v>
      </c>
      <c r="H246" s="248">
        <v>1</v>
      </c>
      <c r="I246" s="249"/>
      <c r="J246" s="250">
        <f>ROUND(I246*H246,2)</f>
        <v>0</v>
      </c>
      <c r="K246" s="246" t="s">
        <v>202</v>
      </c>
      <c r="L246" s="251"/>
      <c r="M246" s="252" t="s">
        <v>19</v>
      </c>
      <c r="N246" s="253" t="s">
        <v>43</v>
      </c>
      <c r="O246" s="86"/>
      <c r="P246" s="223">
        <f>O246*H246</f>
        <v>0</v>
      </c>
      <c r="Q246" s="223">
        <v>0.00089999999999999998</v>
      </c>
      <c r="R246" s="223">
        <f>Q246*H246</f>
        <v>0.00089999999999999998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278</v>
      </c>
      <c r="AT246" s="225" t="s">
        <v>214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266</v>
      </c>
      <c r="BM246" s="225" t="s">
        <v>2791</v>
      </c>
    </row>
    <row r="247" s="2" customFormat="1" ht="37.8" customHeight="1">
      <c r="A247" s="40"/>
      <c r="B247" s="41"/>
      <c r="C247" s="214" t="s">
        <v>703</v>
      </c>
      <c r="D247" s="214" t="s">
        <v>198</v>
      </c>
      <c r="E247" s="215" t="s">
        <v>2343</v>
      </c>
      <c r="F247" s="216" t="s">
        <v>2344</v>
      </c>
      <c r="G247" s="217" t="s">
        <v>209</v>
      </c>
      <c r="H247" s="218">
        <v>2</v>
      </c>
      <c r="I247" s="219"/>
      <c r="J247" s="220">
        <f>ROUND(I247*H247,2)</f>
        <v>0</v>
      </c>
      <c r="K247" s="216" t="s">
        <v>202</v>
      </c>
      <c r="L247" s="46"/>
      <c r="M247" s="221" t="s">
        <v>19</v>
      </c>
      <c r="N247" s="222" t="s">
        <v>43</v>
      </c>
      <c r="O247" s="86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3">
        <f>S247*H247</f>
        <v>0</v>
      </c>
      <c r="U247" s="224" t="s">
        <v>19</v>
      </c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266</v>
      </c>
      <c r="AT247" s="225" t="s">
        <v>198</v>
      </c>
      <c r="AU247" s="225" t="s">
        <v>81</v>
      </c>
      <c r="AY247" s="19" t="s">
        <v>196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79</v>
      </c>
      <c r="BK247" s="226">
        <f>ROUND(I247*H247,2)</f>
        <v>0</v>
      </c>
      <c r="BL247" s="19" t="s">
        <v>266</v>
      </c>
      <c r="BM247" s="225" t="s">
        <v>2792</v>
      </c>
    </row>
    <row r="248" s="2" customFormat="1">
      <c r="A248" s="40"/>
      <c r="B248" s="41"/>
      <c r="C248" s="42"/>
      <c r="D248" s="227" t="s">
        <v>205</v>
      </c>
      <c r="E248" s="42"/>
      <c r="F248" s="228" t="s">
        <v>2346</v>
      </c>
      <c r="G248" s="42"/>
      <c r="H248" s="42"/>
      <c r="I248" s="229"/>
      <c r="J248" s="42"/>
      <c r="K248" s="42"/>
      <c r="L248" s="46"/>
      <c r="M248" s="230"/>
      <c r="N248" s="231"/>
      <c r="O248" s="86"/>
      <c r="P248" s="86"/>
      <c r="Q248" s="86"/>
      <c r="R248" s="86"/>
      <c r="S248" s="86"/>
      <c r="T248" s="86"/>
      <c r="U248" s="87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205</v>
      </c>
      <c r="AU248" s="19" t="s">
        <v>81</v>
      </c>
    </row>
    <row r="249" s="2" customFormat="1" ht="33" customHeight="1">
      <c r="A249" s="40"/>
      <c r="B249" s="41"/>
      <c r="C249" s="244" t="s">
        <v>712</v>
      </c>
      <c r="D249" s="244" t="s">
        <v>214</v>
      </c>
      <c r="E249" s="245" t="s">
        <v>2793</v>
      </c>
      <c r="F249" s="246" t="s">
        <v>2794</v>
      </c>
      <c r="G249" s="247" t="s">
        <v>209</v>
      </c>
      <c r="H249" s="248">
        <v>2.3999999999999999</v>
      </c>
      <c r="I249" s="249"/>
      <c r="J249" s="250">
        <f>ROUND(I249*H249,2)</f>
        <v>0</v>
      </c>
      <c r="K249" s="246" t="s">
        <v>202</v>
      </c>
      <c r="L249" s="251"/>
      <c r="M249" s="252" t="s">
        <v>19</v>
      </c>
      <c r="N249" s="253" t="s">
        <v>43</v>
      </c>
      <c r="O249" s="86"/>
      <c r="P249" s="223">
        <f>O249*H249</f>
        <v>0</v>
      </c>
      <c r="Q249" s="223">
        <v>0.0141</v>
      </c>
      <c r="R249" s="223">
        <f>Q249*H249</f>
        <v>0.033839999999999995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278</v>
      </c>
      <c r="AT249" s="225" t="s">
        <v>214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266</v>
      </c>
      <c r="BM249" s="225" t="s">
        <v>2795</v>
      </c>
    </row>
    <row r="250" s="2" customFormat="1" ht="44.25" customHeight="1">
      <c r="A250" s="40"/>
      <c r="B250" s="41"/>
      <c r="C250" s="214" t="s">
        <v>718</v>
      </c>
      <c r="D250" s="214" t="s">
        <v>198</v>
      </c>
      <c r="E250" s="215" t="s">
        <v>2351</v>
      </c>
      <c r="F250" s="216" t="s">
        <v>2352</v>
      </c>
      <c r="G250" s="217" t="s">
        <v>209</v>
      </c>
      <c r="H250" s="218">
        <v>2</v>
      </c>
      <c r="I250" s="219"/>
      <c r="J250" s="220">
        <f>ROUND(I250*H250,2)</f>
        <v>0</v>
      </c>
      <c r="K250" s="216" t="s">
        <v>202</v>
      </c>
      <c r="L250" s="46"/>
      <c r="M250" s="221" t="s">
        <v>19</v>
      </c>
      <c r="N250" s="222" t="s">
        <v>43</v>
      </c>
      <c r="O250" s="86"/>
      <c r="P250" s="223">
        <f>O250*H250</f>
        <v>0</v>
      </c>
      <c r="Q250" s="223">
        <v>0.001</v>
      </c>
      <c r="R250" s="223">
        <f>Q250*H250</f>
        <v>0.002</v>
      </c>
      <c r="S250" s="223">
        <v>0</v>
      </c>
      <c r="T250" s="223">
        <f>S250*H250</f>
        <v>0</v>
      </c>
      <c r="U250" s="224" t="s">
        <v>19</v>
      </c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266</v>
      </c>
      <c r="AT250" s="225" t="s">
        <v>198</v>
      </c>
      <c r="AU250" s="225" t="s">
        <v>81</v>
      </c>
      <c r="AY250" s="19" t="s">
        <v>196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79</v>
      </c>
      <c r="BK250" s="226">
        <f>ROUND(I250*H250,2)</f>
        <v>0</v>
      </c>
      <c r="BL250" s="19" t="s">
        <v>266</v>
      </c>
      <c r="BM250" s="225" t="s">
        <v>2796</v>
      </c>
    </row>
    <row r="251" s="2" customFormat="1">
      <c r="A251" s="40"/>
      <c r="B251" s="41"/>
      <c r="C251" s="42"/>
      <c r="D251" s="227" t="s">
        <v>205</v>
      </c>
      <c r="E251" s="42"/>
      <c r="F251" s="228" t="s">
        <v>2354</v>
      </c>
      <c r="G251" s="42"/>
      <c r="H251" s="42"/>
      <c r="I251" s="229"/>
      <c r="J251" s="42"/>
      <c r="K251" s="42"/>
      <c r="L251" s="46"/>
      <c r="M251" s="230"/>
      <c r="N251" s="231"/>
      <c r="O251" s="86"/>
      <c r="P251" s="86"/>
      <c r="Q251" s="86"/>
      <c r="R251" s="86"/>
      <c r="S251" s="86"/>
      <c r="T251" s="86"/>
      <c r="U251" s="87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205</v>
      </c>
      <c r="AU251" s="19" t="s">
        <v>81</v>
      </c>
    </row>
    <row r="252" s="2" customFormat="1" ht="24.15" customHeight="1">
      <c r="A252" s="40"/>
      <c r="B252" s="41"/>
      <c r="C252" s="214" t="s">
        <v>735</v>
      </c>
      <c r="D252" s="214" t="s">
        <v>198</v>
      </c>
      <c r="E252" s="215" t="s">
        <v>2355</v>
      </c>
      <c r="F252" s="216" t="s">
        <v>2356</v>
      </c>
      <c r="G252" s="217" t="s">
        <v>222</v>
      </c>
      <c r="H252" s="218">
        <v>1</v>
      </c>
      <c r="I252" s="219"/>
      <c r="J252" s="220">
        <f>ROUND(I252*H252,2)</f>
        <v>0</v>
      </c>
      <c r="K252" s="216" t="s">
        <v>202</v>
      </c>
      <c r="L252" s="46"/>
      <c r="M252" s="221" t="s">
        <v>19</v>
      </c>
      <c r="N252" s="222" t="s">
        <v>43</v>
      </c>
      <c r="O252" s="86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3">
        <f>S252*H252</f>
        <v>0</v>
      </c>
      <c r="U252" s="224" t="s">
        <v>19</v>
      </c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266</v>
      </c>
      <c r="AT252" s="225" t="s">
        <v>198</v>
      </c>
      <c r="AU252" s="225" t="s">
        <v>81</v>
      </c>
      <c r="AY252" s="19" t="s">
        <v>196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79</v>
      </c>
      <c r="BK252" s="226">
        <f>ROUND(I252*H252,2)</f>
        <v>0</v>
      </c>
      <c r="BL252" s="19" t="s">
        <v>266</v>
      </c>
      <c r="BM252" s="225" t="s">
        <v>2797</v>
      </c>
    </row>
    <row r="253" s="2" customFormat="1">
      <c r="A253" s="40"/>
      <c r="B253" s="41"/>
      <c r="C253" s="42"/>
      <c r="D253" s="227" t="s">
        <v>205</v>
      </c>
      <c r="E253" s="42"/>
      <c r="F253" s="228" t="s">
        <v>2358</v>
      </c>
      <c r="G253" s="42"/>
      <c r="H253" s="42"/>
      <c r="I253" s="229"/>
      <c r="J253" s="42"/>
      <c r="K253" s="42"/>
      <c r="L253" s="46"/>
      <c r="M253" s="230"/>
      <c r="N253" s="231"/>
      <c r="O253" s="86"/>
      <c r="P253" s="86"/>
      <c r="Q253" s="86"/>
      <c r="R253" s="86"/>
      <c r="S253" s="86"/>
      <c r="T253" s="86"/>
      <c r="U253" s="87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205</v>
      </c>
      <c r="AU253" s="19" t="s">
        <v>81</v>
      </c>
    </row>
    <row r="254" s="2" customFormat="1" ht="44.25" customHeight="1">
      <c r="A254" s="40"/>
      <c r="B254" s="41"/>
      <c r="C254" s="214" t="s">
        <v>752</v>
      </c>
      <c r="D254" s="214" t="s">
        <v>198</v>
      </c>
      <c r="E254" s="215" t="s">
        <v>2359</v>
      </c>
      <c r="F254" s="216" t="s">
        <v>2360</v>
      </c>
      <c r="G254" s="217" t="s">
        <v>1091</v>
      </c>
      <c r="H254" s="284"/>
      <c r="I254" s="219"/>
      <c r="J254" s="220">
        <f>ROUND(I254*H254,2)</f>
        <v>0</v>
      </c>
      <c r="K254" s="216" t="s">
        <v>202</v>
      </c>
      <c r="L254" s="46"/>
      <c r="M254" s="221" t="s">
        <v>19</v>
      </c>
      <c r="N254" s="222" t="s">
        <v>43</v>
      </c>
      <c r="O254" s="86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3">
        <f>S254*H254</f>
        <v>0</v>
      </c>
      <c r="U254" s="224" t="s">
        <v>19</v>
      </c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266</v>
      </c>
      <c r="AT254" s="225" t="s">
        <v>198</v>
      </c>
      <c r="AU254" s="225" t="s">
        <v>81</v>
      </c>
      <c r="AY254" s="19" t="s">
        <v>196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79</v>
      </c>
      <c r="BK254" s="226">
        <f>ROUND(I254*H254,2)</f>
        <v>0</v>
      </c>
      <c r="BL254" s="19" t="s">
        <v>266</v>
      </c>
      <c r="BM254" s="225" t="s">
        <v>2798</v>
      </c>
    </row>
    <row r="255" s="2" customFormat="1">
      <c r="A255" s="40"/>
      <c r="B255" s="41"/>
      <c r="C255" s="42"/>
      <c r="D255" s="227" t="s">
        <v>205</v>
      </c>
      <c r="E255" s="42"/>
      <c r="F255" s="228" t="s">
        <v>2362</v>
      </c>
      <c r="G255" s="42"/>
      <c r="H255" s="42"/>
      <c r="I255" s="229"/>
      <c r="J255" s="42"/>
      <c r="K255" s="42"/>
      <c r="L255" s="46"/>
      <c r="M255" s="285"/>
      <c r="N255" s="286"/>
      <c r="O255" s="281"/>
      <c r="P255" s="281"/>
      <c r="Q255" s="281"/>
      <c r="R255" s="281"/>
      <c r="S255" s="281"/>
      <c r="T255" s="281"/>
      <c r="U255" s="287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205</v>
      </c>
      <c r="AU255" s="19" t="s">
        <v>81</v>
      </c>
    </row>
    <row r="256" s="2" customFormat="1" ht="6.96" customHeight="1">
      <c r="A256" s="40"/>
      <c r="B256" s="61"/>
      <c r="C256" s="62"/>
      <c r="D256" s="62"/>
      <c r="E256" s="62"/>
      <c r="F256" s="62"/>
      <c r="G256" s="62"/>
      <c r="H256" s="62"/>
      <c r="I256" s="62"/>
      <c r="J256" s="62"/>
      <c r="K256" s="62"/>
      <c r="L256" s="46"/>
      <c r="M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</sheetData>
  <sheetProtection sheet="1" autoFilter="0" formatColumns="0" formatRows="0" objects="1" scenarios="1" spinCount="100000" saltValue="ndTT9tzv74S8UaQ9firI2v7YLOYClc9q9NG2AW36OD+hCJPioPsfOdxXysbQ4DfNtzdF3VVY9m4ocvp/N0y9Nw==" hashValue="AoXg3EkA6ZpZ5Cnvpn/PNJgz6iOzLHlj8VhF04MMSQXY5GjTFRjSIuygjM+uNdgL6JayD6vYcNUUmh633ODxiA==" algorithmName="SHA-512" password="CC35"/>
  <autoFilter ref="C93:K2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5_02/132312131"/>
    <hyperlink ref="F101" r:id="rId2" display="https://podminky.urs.cz/item/CS_URS_2025_02/162211211"/>
    <hyperlink ref="F104" r:id="rId3" display="https://podminky.urs.cz/item/CS_URS_2025_02/162211219"/>
    <hyperlink ref="F107" r:id="rId4" display="https://podminky.urs.cz/item/CS_URS_2025_02/162751137"/>
    <hyperlink ref="F110" r:id="rId5" display="https://podminky.urs.cz/item/CS_URS_2025_02/167111102"/>
    <hyperlink ref="F113" r:id="rId6" display="https://podminky.urs.cz/item/CS_URS_2025_02/171201231"/>
    <hyperlink ref="F116" r:id="rId7" display="https://podminky.urs.cz/item/CS_URS_2025_02/175111101"/>
    <hyperlink ref="F122" r:id="rId8" display="https://podminky.urs.cz/item/CS_URS_2025_02/998011010"/>
    <hyperlink ref="F126" r:id="rId9" display="https://podminky.urs.cz/item/CS_URS_2025_02/721173315"/>
    <hyperlink ref="F129" r:id="rId10" display="https://podminky.urs.cz/item/CS_URS_2025_02/721173317"/>
    <hyperlink ref="F131" r:id="rId11" display="https://podminky.urs.cz/item/CS_URS_2025_02/721173401"/>
    <hyperlink ref="F134" r:id="rId12" display="https://podminky.urs.cz/item/CS_URS_2025_02/721174024"/>
    <hyperlink ref="F136" r:id="rId13" display="https://podminky.urs.cz/item/CS_URS_2025_02/721174041"/>
    <hyperlink ref="F138" r:id="rId14" display="https://podminky.urs.cz/item/CS_URS_2025_02/721174042"/>
    <hyperlink ref="F140" r:id="rId15" display="https://podminky.urs.cz/item/CS_URS_2025_02/721174043"/>
    <hyperlink ref="F142" r:id="rId16" display="https://podminky.urs.cz/item/CS_URS_2025_02/721174054"/>
    <hyperlink ref="F144" r:id="rId17" display="https://podminky.urs.cz/item/CS_URS_2025_02/721194103"/>
    <hyperlink ref="F146" r:id="rId18" display="https://podminky.urs.cz/item/CS_URS_2025_02/721194104"/>
    <hyperlink ref="F148" r:id="rId19" display="https://podminky.urs.cz/item/CS_URS_2025_02/721194105"/>
    <hyperlink ref="F150" r:id="rId20" display="https://podminky.urs.cz/item/CS_URS_2025_02/721226511"/>
    <hyperlink ref="F152" r:id="rId21" display="https://podminky.urs.cz/item/CS_URS_2025_02/721233141"/>
    <hyperlink ref="F154" r:id="rId22" display="https://podminky.urs.cz/item/CS_URS_2025_02/721290111"/>
    <hyperlink ref="F157" r:id="rId23" display="https://podminky.urs.cz/item/CS_URS_2025_02/721290112"/>
    <hyperlink ref="F159" r:id="rId24" display="https://podminky.urs.cz/item/CS_URS_2025_02/998721201"/>
    <hyperlink ref="F162" r:id="rId25" display="https://podminky.urs.cz/item/CS_URS_2025_02/722174002"/>
    <hyperlink ref="F164" r:id="rId26" display="https://podminky.urs.cz/item/CS_URS_2025_02/722174003"/>
    <hyperlink ref="F166" r:id="rId27" display="https://podminky.urs.cz/item/CS_URS_2025_02/722174004"/>
    <hyperlink ref="F168" r:id="rId28" display="https://podminky.urs.cz/item/CS_URS_2025_02/722174022"/>
    <hyperlink ref="F170" r:id="rId29" display="https://podminky.urs.cz/item/CS_URS_2025_02/722174023"/>
    <hyperlink ref="F172" r:id="rId30" display="https://podminky.urs.cz/item/CS_URS_2025_02/722174024"/>
    <hyperlink ref="F174" r:id="rId31" display="https://podminky.urs.cz/item/CS_URS_2025_02/722179191"/>
    <hyperlink ref="F176" r:id="rId32" display="https://podminky.urs.cz/item/CS_URS_2025_02/722181211"/>
    <hyperlink ref="F179" r:id="rId33" display="https://podminky.urs.cz/item/CS_URS_2025_02/722181212"/>
    <hyperlink ref="F182" r:id="rId34" display="https://podminky.urs.cz/item/CS_URS_2025_02/722181251"/>
    <hyperlink ref="F185" r:id="rId35" display="https://podminky.urs.cz/item/CS_URS_2025_02/722190401"/>
    <hyperlink ref="F188" r:id="rId36" display="https://podminky.urs.cz/item/CS_URS_2025_02/722220111"/>
    <hyperlink ref="F190" r:id="rId37" display="https://podminky.urs.cz/item/CS_URS_2025_02/722220151"/>
    <hyperlink ref="F192" r:id="rId38" display="https://podminky.urs.cz/item/CS_URS_2025_02/722231072"/>
    <hyperlink ref="F194" r:id="rId39" display="https://podminky.urs.cz/item/CS_URS_2025_02/722240121"/>
    <hyperlink ref="F196" r:id="rId40" display="https://podminky.urs.cz/item/CS_URS_2025_02/722262225"/>
    <hyperlink ref="F198" r:id="rId41" display="https://podminky.urs.cz/item/CS_URS_2025_02/722290246"/>
    <hyperlink ref="F201" r:id="rId42" display="https://podminky.urs.cz/item/CS_URS_2025_02/998722201"/>
    <hyperlink ref="F204" r:id="rId43" display="https://podminky.urs.cz/item/CS_URS_2025_02/725211603"/>
    <hyperlink ref="F206" r:id="rId44" display="https://podminky.urs.cz/item/CS_URS_2025_02/725291652"/>
    <hyperlink ref="F209" r:id="rId45" display="https://podminky.urs.cz/item/CS_URS_2025_02/725291654"/>
    <hyperlink ref="F212" r:id="rId46" display="https://podminky.urs.cz/item/CS_URS_2025_02/725535211"/>
    <hyperlink ref="F214" r:id="rId47" display="https://podminky.urs.cz/item/CS_URS_2025_02/725539203"/>
    <hyperlink ref="F217" r:id="rId48" display="https://podminky.urs.cz/item/CS_URS_2025_02/725813111"/>
    <hyperlink ref="F219" r:id="rId49" display="https://podminky.urs.cz/item/CS_URS_2025_02/725821329"/>
    <hyperlink ref="F222" r:id="rId50" display="https://podminky.urs.cz/item/CS_URS_2025_02/725822611"/>
    <hyperlink ref="F225" r:id="rId51" display="https://podminky.urs.cz/item/CS_URS_2025_02/725861101"/>
    <hyperlink ref="F227" r:id="rId52" display="https://podminky.urs.cz/item/CS_URS_2025_02/998725201"/>
    <hyperlink ref="F230" r:id="rId53" display="https://podminky.urs.cz/item/CS_URS_2025_02/735429106"/>
    <hyperlink ref="F233" r:id="rId54" display="https://podminky.urs.cz/item/CS_URS_2025_02/998735201"/>
    <hyperlink ref="F236" r:id="rId55" display="https://podminky.urs.cz/item/CS_URS_2025_02/751111131"/>
    <hyperlink ref="F239" r:id="rId56" display="https://podminky.urs.cz/item/CS_URS_2025_02/751377021"/>
    <hyperlink ref="F242" r:id="rId57" display="https://podminky.urs.cz/item/CS_URS_2025_02/751514262"/>
    <hyperlink ref="F245" r:id="rId58" display="https://podminky.urs.cz/item/CS_URS_2025_02/751514762"/>
    <hyperlink ref="F248" r:id="rId59" display="https://podminky.urs.cz/item/CS_URS_2025_02/751537112"/>
    <hyperlink ref="F251" r:id="rId60" display="https://podminky.urs.cz/item/CS_URS_2025_02/751572002"/>
    <hyperlink ref="F253" r:id="rId61" display="https://podminky.urs.cz/item/CS_URS_2025_02/751691111"/>
    <hyperlink ref="F255" r:id="rId62" display="https://podminky.urs.cz/item/CS_URS_2025_02/99875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2799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ROUND((SUM(BE103:BE501)),  2)</f>
        <v>0</v>
      </c>
      <c r="G35" s="40"/>
      <c r="H35" s="40"/>
      <c r="I35" s="160">
        <v>0.20999999999999999</v>
      </c>
      <c r="J35" s="159">
        <f>ROUND(((SUM(BE103:BE501))*I35),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ROUND((SUM(BF103:BF501)),  2)</f>
        <v>0</v>
      </c>
      <c r="G36" s="40"/>
      <c r="H36" s="40"/>
      <c r="I36" s="160">
        <v>0.12</v>
      </c>
      <c r="J36" s="159">
        <f>ROUND(((SUM(BF103:BF501))*I36),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ROUND((SUM(BG103:BG501)),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ROUND((SUM(BH103:BH501)),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ROUND((SUM(BI103:BI501)),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2799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J104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J105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J139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J168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351</v>
      </c>
      <c r="E68" s="185"/>
      <c r="F68" s="185"/>
      <c r="G68" s="185"/>
      <c r="H68" s="185"/>
      <c r="I68" s="185"/>
      <c r="J68" s="186">
        <f>J184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352</v>
      </c>
      <c r="E69" s="185"/>
      <c r="F69" s="185"/>
      <c r="G69" s="185"/>
      <c r="H69" s="185"/>
      <c r="I69" s="185"/>
      <c r="J69" s="186">
        <f>J207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J220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177</v>
      </c>
      <c r="E71" s="180"/>
      <c r="F71" s="180"/>
      <c r="G71" s="180"/>
      <c r="H71" s="180"/>
      <c r="I71" s="180"/>
      <c r="J71" s="181">
        <f>J223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353</v>
      </c>
      <c r="E72" s="185"/>
      <c r="F72" s="185"/>
      <c r="G72" s="185"/>
      <c r="H72" s="185"/>
      <c r="I72" s="185"/>
      <c r="J72" s="186">
        <f>J224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354</v>
      </c>
      <c r="E73" s="185"/>
      <c r="F73" s="185"/>
      <c r="G73" s="185"/>
      <c r="H73" s="185"/>
      <c r="I73" s="185"/>
      <c r="J73" s="186">
        <f>J245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355</v>
      </c>
      <c r="E74" s="185"/>
      <c r="F74" s="185"/>
      <c r="G74" s="185"/>
      <c r="H74" s="185"/>
      <c r="I74" s="185"/>
      <c r="J74" s="186">
        <f>J278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178</v>
      </c>
      <c r="E75" s="185"/>
      <c r="F75" s="185"/>
      <c r="G75" s="185"/>
      <c r="H75" s="185"/>
      <c r="I75" s="185"/>
      <c r="J75" s="186">
        <f>J305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356</v>
      </c>
      <c r="E76" s="185"/>
      <c r="F76" s="185"/>
      <c r="G76" s="185"/>
      <c r="H76" s="185"/>
      <c r="I76" s="185"/>
      <c r="J76" s="186">
        <f>J360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357</v>
      </c>
      <c r="E77" s="185"/>
      <c r="F77" s="185"/>
      <c r="G77" s="185"/>
      <c r="H77" s="185"/>
      <c r="I77" s="185"/>
      <c r="J77" s="186">
        <f>J377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358</v>
      </c>
      <c r="E78" s="185"/>
      <c r="F78" s="185"/>
      <c r="G78" s="185"/>
      <c r="H78" s="185"/>
      <c r="I78" s="185"/>
      <c r="J78" s="186">
        <f>J387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359</v>
      </c>
      <c r="E79" s="185"/>
      <c r="F79" s="185"/>
      <c r="G79" s="185"/>
      <c r="H79" s="185"/>
      <c r="I79" s="185"/>
      <c r="J79" s="186">
        <f>J431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360</v>
      </c>
      <c r="E80" s="185"/>
      <c r="F80" s="185"/>
      <c r="G80" s="185"/>
      <c r="H80" s="185"/>
      <c r="I80" s="185"/>
      <c r="J80" s="186">
        <f>J465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179</v>
      </c>
      <c r="E81" s="185"/>
      <c r="F81" s="185"/>
      <c r="G81" s="185"/>
      <c r="H81" s="185"/>
      <c r="I81" s="185"/>
      <c r="J81" s="186">
        <f>J475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180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Koncepční dořešení lokality Loděnice v parku B.Němcové</v>
      </c>
      <c r="F91" s="34"/>
      <c r="G91" s="34"/>
      <c r="H91" s="34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164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2" t="s">
        <v>2799</v>
      </c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166</v>
      </c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E11</f>
        <v>D.1.1 - Stavební část</v>
      </c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F14</f>
        <v>Karviná</v>
      </c>
      <c r="G97" s="42"/>
      <c r="H97" s="42"/>
      <c r="I97" s="34" t="s">
        <v>23</v>
      </c>
      <c r="J97" s="74" t="str">
        <f>IF(J14="","",J14)</f>
        <v>22. 1. 2026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25</v>
      </c>
      <c r="D99" s="42"/>
      <c r="E99" s="42"/>
      <c r="F99" s="29" t="str">
        <f>E17</f>
        <v>Statutární město Karviná</v>
      </c>
      <c r="G99" s="42"/>
      <c r="H99" s="42"/>
      <c r="I99" s="34" t="s">
        <v>31</v>
      </c>
      <c r="J99" s="38" t="str">
        <f>E23</f>
        <v>POLYCHROME</v>
      </c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IF(E20="","",E20)</f>
        <v>Vyplň údaj</v>
      </c>
      <c r="G100" s="42"/>
      <c r="H100" s="42"/>
      <c r="I100" s="34" t="s">
        <v>34</v>
      </c>
      <c r="J100" s="38" t="str">
        <f>E26</f>
        <v xml:space="preserve"> 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8"/>
      <c r="B102" s="189"/>
      <c r="C102" s="190" t="s">
        <v>181</v>
      </c>
      <c r="D102" s="191" t="s">
        <v>57</v>
      </c>
      <c r="E102" s="191" t="s">
        <v>53</v>
      </c>
      <c r="F102" s="191" t="s">
        <v>54</v>
      </c>
      <c r="G102" s="191" t="s">
        <v>182</v>
      </c>
      <c r="H102" s="191" t="s">
        <v>183</v>
      </c>
      <c r="I102" s="191" t="s">
        <v>184</v>
      </c>
      <c r="J102" s="191" t="s">
        <v>171</v>
      </c>
      <c r="K102" s="192" t="s">
        <v>185</v>
      </c>
      <c r="L102" s="193"/>
      <c r="M102" s="94" t="s">
        <v>19</v>
      </c>
      <c r="N102" s="95" t="s">
        <v>42</v>
      </c>
      <c r="O102" s="95" t="s">
        <v>186</v>
      </c>
      <c r="P102" s="95" t="s">
        <v>187</v>
      </c>
      <c r="Q102" s="95" t="s">
        <v>188</v>
      </c>
      <c r="R102" s="95" t="s">
        <v>189</v>
      </c>
      <c r="S102" s="95" t="s">
        <v>190</v>
      </c>
      <c r="T102" s="95" t="s">
        <v>191</v>
      </c>
      <c r="U102" s="96" t="s">
        <v>192</v>
      </c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</row>
    <row r="103" s="2" customFormat="1" ht="22.8" customHeight="1">
      <c r="A103" s="40"/>
      <c r="B103" s="41"/>
      <c r="C103" s="101" t="s">
        <v>193</v>
      </c>
      <c r="D103" s="42"/>
      <c r="E103" s="42"/>
      <c r="F103" s="42"/>
      <c r="G103" s="42"/>
      <c r="H103" s="42"/>
      <c r="I103" s="42"/>
      <c r="J103" s="194">
        <f>BK103</f>
        <v>0</v>
      </c>
      <c r="K103" s="42"/>
      <c r="L103" s="46"/>
      <c r="M103" s="97"/>
      <c r="N103" s="195"/>
      <c r="O103" s="98"/>
      <c r="P103" s="196">
        <f>P104+P223</f>
        <v>0</v>
      </c>
      <c r="Q103" s="98"/>
      <c r="R103" s="196">
        <f>R104+R223</f>
        <v>42.643994599999999</v>
      </c>
      <c r="S103" s="98"/>
      <c r="T103" s="196">
        <f>T104+T223</f>
        <v>0</v>
      </c>
      <c r="U103" s="99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172</v>
      </c>
      <c r="BK103" s="197">
        <f>BK104+BK223</f>
        <v>0</v>
      </c>
    </row>
    <row r="104" s="12" customFormat="1" ht="25.92" customHeight="1">
      <c r="A104" s="12"/>
      <c r="B104" s="198"/>
      <c r="C104" s="199"/>
      <c r="D104" s="200" t="s">
        <v>71</v>
      </c>
      <c r="E104" s="201" t="s">
        <v>194</v>
      </c>
      <c r="F104" s="201" t="s">
        <v>195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P105+P139+P168+P184+P207+P220</f>
        <v>0</v>
      </c>
      <c r="Q104" s="206"/>
      <c r="R104" s="207">
        <f>R105+R139+R168+R184+R207+R220</f>
        <v>34.792282479999997</v>
      </c>
      <c r="S104" s="206"/>
      <c r="T104" s="207">
        <f>T105+T139+T168+T184+T207+T220</f>
        <v>0</v>
      </c>
      <c r="U104" s="208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79</v>
      </c>
      <c r="AT104" s="210" t="s">
        <v>71</v>
      </c>
      <c r="AU104" s="210" t="s">
        <v>72</v>
      </c>
      <c r="AY104" s="209" t="s">
        <v>196</v>
      </c>
      <c r="BK104" s="211">
        <f>BK105+BK139+BK168+BK184+BK207+BK220</f>
        <v>0</v>
      </c>
    </row>
    <row r="105" s="12" customFormat="1" ht="22.8" customHeight="1">
      <c r="A105" s="12"/>
      <c r="B105" s="198"/>
      <c r="C105" s="199"/>
      <c r="D105" s="200" t="s">
        <v>71</v>
      </c>
      <c r="E105" s="212" t="s">
        <v>79</v>
      </c>
      <c r="F105" s="212" t="s">
        <v>361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SUM(P106:P138)</f>
        <v>0</v>
      </c>
      <c r="Q105" s="206"/>
      <c r="R105" s="207">
        <f>SUM(R106:R138)</f>
        <v>3.0000000000000001E-05</v>
      </c>
      <c r="S105" s="206"/>
      <c r="T105" s="207">
        <f>SUM(T106:T138)</f>
        <v>0</v>
      </c>
      <c r="U105" s="208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79</v>
      </c>
      <c r="AT105" s="210" t="s">
        <v>71</v>
      </c>
      <c r="AU105" s="210" t="s">
        <v>79</v>
      </c>
      <c r="AY105" s="209" t="s">
        <v>196</v>
      </c>
      <c r="BK105" s="211">
        <f>SUM(BK106:BK138)</f>
        <v>0</v>
      </c>
    </row>
    <row r="106" s="2" customFormat="1" ht="24.15" customHeight="1">
      <c r="A106" s="40"/>
      <c r="B106" s="41"/>
      <c r="C106" s="214" t="s">
        <v>79</v>
      </c>
      <c r="D106" s="214" t="s">
        <v>198</v>
      </c>
      <c r="E106" s="215" t="s">
        <v>362</v>
      </c>
      <c r="F106" s="216" t="s">
        <v>363</v>
      </c>
      <c r="G106" s="217" t="s">
        <v>364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3.0000000000000001E-05</v>
      </c>
      <c r="R106" s="223">
        <f>Q106*H106</f>
        <v>3.0000000000000001E-05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2800</v>
      </c>
    </row>
    <row r="107" s="2" customFormat="1" ht="37.8" customHeight="1">
      <c r="A107" s="40"/>
      <c r="B107" s="41"/>
      <c r="C107" s="214" t="s">
        <v>81</v>
      </c>
      <c r="D107" s="214" t="s">
        <v>198</v>
      </c>
      <c r="E107" s="215" t="s">
        <v>366</v>
      </c>
      <c r="F107" s="216" t="s">
        <v>367</v>
      </c>
      <c r="G107" s="217" t="s">
        <v>368</v>
      </c>
      <c r="H107" s="218">
        <v>7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2801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370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2" customFormat="1" ht="24.15" customHeight="1">
      <c r="A109" s="40"/>
      <c r="B109" s="41"/>
      <c r="C109" s="214" t="s">
        <v>155</v>
      </c>
      <c r="D109" s="214" t="s">
        <v>198</v>
      </c>
      <c r="E109" s="215" t="s">
        <v>371</v>
      </c>
      <c r="F109" s="216" t="s">
        <v>372</v>
      </c>
      <c r="G109" s="217" t="s">
        <v>244</v>
      </c>
      <c r="H109" s="218">
        <v>56.268999999999998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2802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374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2803</v>
      </c>
      <c r="G111" s="233"/>
      <c r="H111" s="237">
        <v>56.268999999999998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79</v>
      </c>
      <c r="AY111" s="243" t="s">
        <v>196</v>
      </c>
    </row>
    <row r="112" s="2" customFormat="1" ht="44.25" customHeight="1">
      <c r="A112" s="40"/>
      <c r="B112" s="41"/>
      <c r="C112" s="214" t="s">
        <v>203</v>
      </c>
      <c r="D112" s="214" t="s">
        <v>198</v>
      </c>
      <c r="E112" s="215" t="s">
        <v>376</v>
      </c>
      <c r="F112" s="216" t="s">
        <v>377</v>
      </c>
      <c r="G112" s="217" t="s">
        <v>201</v>
      </c>
      <c r="H112" s="218">
        <v>8.7780000000000005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2804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379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2805</v>
      </c>
      <c r="G114" s="233"/>
      <c r="H114" s="237">
        <v>8.7780000000000005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2" customFormat="1" ht="44.25" customHeight="1">
      <c r="A115" s="40"/>
      <c r="B115" s="41"/>
      <c r="C115" s="214" t="s">
        <v>225</v>
      </c>
      <c r="D115" s="214" t="s">
        <v>198</v>
      </c>
      <c r="E115" s="215" t="s">
        <v>381</v>
      </c>
      <c r="F115" s="216" t="s">
        <v>382</v>
      </c>
      <c r="G115" s="217" t="s">
        <v>201</v>
      </c>
      <c r="H115" s="218">
        <v>7.3070000000000004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2806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384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13" customFormat="1">
      <c r="A117" s="13"/>
      <c r="B117" s="232"/>
      <c r="C117" s="233"/>
      <c r="D117" s="234" t="s">
        <v>212</v>
      </c>
      <c r="E117" s="235" t="s">
        <v>19</v>
      </c>
      <c r="F117" s="236" t="s">
        <v>2807</v>
      </c>
      <c r="G117" s="233"/>
      <c r="H117" s="237">
        <v>7.3070000000000004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33</v>
      </c>
      <c r="AX117" s="13" t="s">
        <v>79</v>
      </c>
      <c r="AY117" s="243" t="s">
        <v>196</v>
      </c>
    </row>
    <row r="118" s="2" customFormat="1" ht="62.7" customHeight="1">
      <c r="A118" s="40"/>
      <c r="B118" s="41"/>
      <c r="C118" s="214" t="s">
        <v>234</v>
      </c>
      <c r="D118" s="214" t="s">
        <v>198</v>
      </c>
      <c r="E118" s="215" t="s">
        <v>386</v>
      </c>
      <c r="F118" s="216" t="s">
        <v>387</v>
      </c>
      <c r="G118" s="217" t="s">
        <v>201</v>
      </c>
      <c r="H118" s="218">
        <v>25.73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2808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389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2" customFormat="1" ht="66.75" customHeight="1">
      <c r="A120" s="40"/>
      <c r="B120" s="41"/>
      <c r="C120" s="214" t="s">
        <v>241</v>
      </c>
      <c r="D120" s="214" t="s">
        <v>198</v>
      </c>
      <c r="E120" s="215" t="s">
        <v>390</v>
      </c>
      <c r="F120" s="216" t="s">
        <v>391</v>
      </c>
      <c r="G120" s="217" t="s">
        <v>201</v>
      </c>
      <c r="H120" s="218">
        <v>25.73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2809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393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44.25" customHeight="1">
      <c r="A122" s="40"/>
      <c r="B122" s="41"/>
      <c r="C122" s="214" t="s">
        <v>217</v>
      </c>
      <c r="D122" s="214" t="s">
        <v>198</v>
      </c>
      <c r="E122" s="215" t="s">
        <v>394</v>
      </c>
      <c r="F122" s="216" t="s">
        <v>395</v>
      </c>
      <c r="G122" s="217" t="s">
        <v>201</v>
      </c>
      <c r="H122" s="218">
        <v>25.73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2810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397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13" customFormat="1">
      <c r="A124" s="13"/>
      <c r="B124" s="232"/>
      <c r="C124" s="233"/>
      <c r="D124" s="234" t="s">
        <v>212</v>
      </c>
      <c r="E124" s="235" t="s">
        <v>19</v>
      </c>
      <c r="F124" s="236" t="s">
        <v>2811</v>
      </c>
      <c r="G124" s="233"/>
      <c r="H124" s="237">
        <v>11.254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1"/>
      <c r="U124" s="242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212</v>
      </c>
      <c r="AU124" s="243" t="s">
        <v>81</v>
      </c>
      <c r="AV124" s="13" t="s">
        <v>81</v>
      </c>
      <c r="AW124" s="13" t="s">
        <v>33</v>
      </c>
      <c r="AX124" s="13" t="s">
        <v>72</v>
      </c>
      <c r="AY124" s="243" t="s">
        <v>196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2812</v>
      </c>
      <c r="G125" s="233"/>
      <c r="H125" s="237">
        <v>14.476000000000001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72</v>
      </c>
      <c r="AY125" s="243" t="s">
        <v>196</v>
      </c>
    </row>
    <row r="126" s="14" customFormat="1">
      <c r="A126" s="14"/>
      <c r="B126" s="254"/>
      <c r="C126" s="255"/>
      <c r="D126" s="234" t="s">
        <v>212</v>
      </c>
      <c r="E126" s="256" t="s">
        <v>19</v>
      </c>
      <c r="F126" s="257" t="s">
        <v>233</v>
      </c>
      <c r="G126" s="255"/>
      <c r="H126" s="258">
        <v>25.73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2"/>
      <c r="U126" s="263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4" t="s">
        <v>212</v>
      </c>
      <c r="AU126" s="264" t="s">
        <v>81</v>
      </c>
      <c r="AV126" s="14" t="s">
        <v>203</v>
      </c>
      <c r="AW126" s="14" t="s">
        <v>33</v>
      </c>
      <c r="AX126" s="14" t="s">
        <v>79</v>
      </c>
      <c r="AY126" s="264" t="s">
        <v>196</v>
      </c>
    </row>
    <row r="127" s="2" customFormat="1" ht="44.25" customHeight="1">
      <c r="A127" s="40"/>
      <c r="B127" s="41"/>
      <c r="C127" s="214" t="s">
        <v>254</v>
      </c>
      <c r="D127" s="214" t="s">
        <v>198</v>
      </c>
      <c r="E127" s="215" t="s">
        <v>400</v>
      </c>
      <c r="F127" s="216" t="s">
        <v>401</v>
      </c>
      <c r="G127" s="217" t="s">
        <v>237</v>
      </c>
      <c r="H127" s="218">
        <v>43.741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2813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403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13" customFormat="1">
      <c r="A129" s="13"/>
      <c r="B129" s="232"/>
      <c r="C129" s="233"/>
      <c r="D129" s="234" t="s">
        <v>212</v>
      </c>
      <c r="E129" s="233"/>
      <c r="F129" s="236" t="s">
        <v>2814</v>
      </c>
      <c r="G129" s="233"/>
      <c r="H129" s="237">
        <v>43.741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1"/>
      <c r="U129" s="242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212</v>
      </c>
      <c r="AU129" s="243" t="s">
        <v>81</v>
      </c>
      <c r="AV129" s="13" t="s">
        <v>81</v>
      </c>
      <c r="AW129" s="13" t="s">
        <v>4</v>
      </c>
      <c r="AX129" s="13" t="s">
        <v>79</v>
      </c>
      <c r="AY129" s="243" t="s">
        <v>196</v>
      </c>
    </row>
    <row r="130" s="2" customFormat="1" ht="37.8" customHeight="1">
      <c r="A130" s="40"/>
      <c r="B130" s="41"/>
      <c r="C130" s="214" t="s">
        <v>263</v>
      </c>
      <c r="D130" s="214" t="s">
        <v>198</v>
      </c>
      <c r="E130" s="215" t="s">
        <v>405</v>
      </c>
      <c r="F130" s="216" t="s">
        <v>406</v>
      </c>
      <c r="G130" s="217" t="s">
        <v>201</v>
      </c>
      <c r="H130" s="218">
        <v>25.73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2815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408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44.25" customHeight="1">
      <c r="A132" s="40"/>
      <c r="B132" s="41"/>
      <c r="C132" s="214" t="s">
        <v>269</v>
      </c>
      <c r="D132" s="214" t="s">
        <v>198</v>
      </c>
      <c r="E132" s="215" t="s">
        <v>409</v>
      </c>
      <c r="F132" s="216" t="s">
        <v>410</v>
      </c>
      <c r="G132" s="217" t="s">
        <v>201</v>
      </c>
      <c r="H132" s="218">
        <v>1.609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203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203</v>
      </c>
      <c r="BM132" s="225" t="s">
        <v>2816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412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15" customFormat="1">
      <c r="A134" s="15"/>
      <c r="B134" s="268"/>
      <c r="C134" s="269"/>
      <c r="D134" s="234" t="s">
        <v>212</v>
      </c>
      <c r="E134" s="270" t="s">
        <v>19</v>
      </c>
      <c r="F134" s="271" t="s">
        <v>413</v>
      </c>
      <c r="G134" s="269"/>
      <c r="H134" s="270" t="s">
        <v>19</v>
      </c>
      <c r="I134" s="272"/>
      <c r="J134" s="269"/>
      <c r="K134" s="269"/>
      <c r="L134" s="273"/>
      <c r="M134" s="274"/>
      <c r="N134" s="275"/>
      <c r="O134" s="275"/>
      <c r="P134" s="275"/>
      <c r="Q134" s="275"/>
      <c r="R134" s="275"/>
      <c r="S134" s="275"/>
      <c r="T134" s="275"/>
      <c r="U134" s="276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212</v>
      </c>
      <c r="AU134" s="277" t="s">
        <v>81</v>
      </c>
      <c r="AV134" s="15" t="s">
        <v>79</v>
      </c>
      <c r="AW134" s="15" t="s">
        <v>33</v>
      </c>
      <c r="AX134" s="15" t="s">
        <v>72</v>
      </c>
      <c r="AY134" s="277" t="s">
        <v>196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2817</v>
      </c>
      <c r="G135" s="233"/>
      <c r="H135" s="237">
        <v>1.609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33" customHeight="1">
      <c r="A136" s="40"/>
      <c r="B136" s="41"/>
      <c r="C136" s="214" t="s">
        <v>8</v>
      </c>
      <c r="D136" s="214" t="s">
        <v>198</v>
      </c>
      <c r="E136" s="215" t="s">
        <v>415</v>
      </c>
      <c r="F136" s="216" t="s">
        <v>416</v>
      </c>
      <c r="G136" s="217" t="s">
        <v>244</v>
      </c>
      <c r="H136" s="218">
        <v>29.259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203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203</v>
      </c>
      <c r="BM136" s="225" t="s">
        <v>2818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418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2819</v>
      </c>
      <c r="G138" s="233"/>
      <c r="H138" s="237">
        <v>29.259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79</v>
      </c>
      <c r="AY138" s="243" t="s">
        <v>196</v>
      </c>
    </row>
    <row r="139" s="12" customFormat="1" ht="22.8" customHeight="1">
      <c r="A139" s="12"/>
      <c r="B139" s="198"/>
      <c r="C139" s="199"/>
      <c r="D139" s="200" t="s">
        <v>71</v>
      </c>
      <c r="E139" s="212" t="s">
        <v>81</v>
      </c>
      <c r="F139" s="212" t="s">
        <v>197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SUM(P140:P167)</f>
        <v>0</v>
      </c>
      <c r="Q139" s="206"/>
      <c r="R139" s="207">
        <f>SUM(R140:R167)</f>
        <v>29.576847570000002</v>
      </c>
      <c r="S139" s="206"/>
      <c r="T139" s="207">
        <f>SUM(T140:T167)</f>
        <v>0</v>
      </c>
      <c r="U139" s="208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79</v>
      </c>
      <c r="AT139" s="210" t="s">
        <v>71</v>
      </c>
      <c r="AU139" s="210" t="s">
        <v>79</v>
      </c>
      <c r="AY139" s="209" t="s">
        <v>196</v>
      </c>
      <c r="BK139" s="211">
        <f>SUM(BK140:BK167)</f>
        <v>0</v>
      </c>
    </row>
    <row r="140" s="2" customFormat="1" ht="37.8" customHeight="1">
      <c r="A140" s="40"/>
      <c r="B140" s="41"/>
      <c r="C140" s="214" t="s">
        <v>282</v>
      </c>
      <c r="D140" s="214" t="s">
        <v>198</v>
      </c>
      <c r="E140" s="215" t="s">
        <v>420</v>
      </c>
      <c r="F140" s="216" t="s">
        <v>421</v>
      </c>
      <c r="G140" s="217" t="s">
        <v>201</v>
      </c>
      <c r="H140" s="218">
        <v>2.714</v>
      </c>
      <c r="I140" s="219"/>
      <c r="J140" s="220">
        <f>ROUND(I140*H140,2)</f>
        <v>0</v>
      </c>
      <c r="K140" s="216" t="s">
        <v>202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2.1600000000000001</v>
      </c>
      <c r="R140" s="223">
        <f>Q140*H140</f>
        <v>5.8622399999999999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2820</v>
      </c>
    </row>
    <row r="141" s="2" customFormat="1">
      <c r="A141" s="40"/>
      <c r="B141" s="41"/>
      <c r="C141" s="42"/>
      <c r="D141" s="227" t="s">
        <v>205</v>
      </c>
      <c r="E141" s="42"/>
      <c r="F141" s="228" t="s">
        <v>423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6"/>
      <c r="U141" s="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81</v>
      </c>
    </row>
    <row r="142" s="13" customFormat="1">
      <c r="A142" s="13"/>
      <c r="B142" s="232"/>
      <c r="C142" s="233"/>
      <c r="D142" s="234" t="s">
        <v>212</v>
      </c>
      <c r="E142" s="235" t="s">
        <v>19</v>
      </c>
      <c r="F142" s="236" t="s">
        <v>2821</v>
      </c>
      <c r="G142" s="233"/>
      <c r="H142" s="237">
        <v>2.714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1"/>
      <c r="U142" s="242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212</v>
      </c>
      <c r="AU142" s="243" t="s">
        <v>81</v>
      </c>
      <c r="AV142" s="13" t="s">
        <v>81</v>
      </c>
      <c r="AW142" s="13" t="s">
        <v>33</v>
      </c>
      <c r="AX142" s="13" t="s">
        <v>79</v>
      </c>
      <c r="AY142" s="243" t="s">
        <v>196</v>
      </c>
    </row>
    <row r="143" s="2" customFormat="1" ht="33" customHeight="1">
      <c r="A143" s="40"/>
      <c r="B143" s="41"/>
      <c r="C143" s="214" t="s">
        <v>288</v>
      </c>
      <c r="D143" s="214" t="s">
        <v>198</v>
      </c>
      <c r="E143" s="215" t="s">
        <v>425</v>
      </c>
      <c r="F143" s="216" t="s">
        <v>426</v>
      </c>
      <c r="G143" s="217" t="s">
        <v>201</v>
      </c>
      <c r="H143" s="218">
        <v>2.4489999999999998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2.5018699999999998</v>
      </c>
      <c r="R143" s="223">
        <f>Q143*H143</f>
        <v>6.127079629999999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2822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428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2823</v>
      </c>
      <c r="G145" s="233"/>
      <c r="H145" s="237">
        <v>2.4489999999999998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79</v>
      </c>
      <c r="AY145" s="243" t="s">
        <v>196</v>
      </c>
    </row>
    <row r="146" s="2" customFormat="1" ht="16.5" customHeight="1">
      <c r="A146" s="40"/>
      <c r="B146" s="41"/>
      <c r="C146" s="214" t="s">
        <v>294</v>
      </c>
      <c r="D146" s="214" t="s">
        <v>198</v>
      </c>
      <c r="E146" s="215" t="s">
        <v>430</v>
      </c>
      <c r="F146" s="216" t="s">
        <v>431</v>
      </c>
      <c r="G146" s="217" t="s">
        <v>244</v>
      </c>
      <c r="H146" s="218">
        <v>2.9159999999999999</v>
      </c>
      <c r="I146" s="219"/>
      <c r="J146" s="220">
        <f>ROUND(I146*H146,2)</f>
        <v>0</v>
      </c>
      <c r="K146" s="216" t="s">
        <v>202</v>
      </c>
      <c r="L146" s="46"/>
      <c r="M146" s="221" t="s">
        <v>19</v>
      </c>
      <c r="N146" s="222" t="s">
        <v>43</v>
      </c>
      <c r="O146" s="86"/>
      <c r="P146" s="223">
        <f>O146*H146</f>
        <v>0</v>
      </c>
      <c r="Q146" s="223">
        <v>0.0029399999999999999</v>
      </c>
      <c r="R146" s="223">
        <f>Q146*H146</f>
        <v>0.0085730399999999988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203</v>
      </c>
      <c r="AT146" s="225" t="s">
        <v>198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203</v>
      </c>
      <c r="BM146" s="225" t="s">
        <v>2824</v>
      </c>
    </row>
    <row r="147" s="2" customFormat="1">
      <c r="A147" s="40"/>
      <c r="B147" s="41"/>
      <c r="C147" s="42"/>
      <c r="D147" s="227" t="s">
        <v>205</v>
      </c>
      <c r="E147" s="42"/>
      <c r="F147" s="228" t="s">
        <v>433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6"/>
      <c r="U147" s="87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81</v>
      </c>
    </row>
    <row r="148" s="13" customFormat="1">
      <c r="A148" s="13"/>
      <c r="B148" s="232"/>
      <c r="C148" s="233"/>
      <c r="D148" s="234" t="s">
        <v>212</v>
      </c>
      <c r="E148" s="235" t="s">
        <v>19</v>
      </c>
      <c r="F148" s="236" t="s">
        <v>2825</v>
      </c>
      <c r="G148" s="233"/>
      <c r="H148" s="237">
        <v>2.9159999999999999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1"/>
      <c r="U148" s="242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212</v>
      </c>
      <c r="AU148" s="243" t="s">
        <v>81</v>
      </c>
      <c r="AV148" s="13" t="s">
        <v>81</v>
      </c>
      <c r="AW148" s="13" t="s">
        <v>33</v>
      </c>
      <c r="AX148" s="13" t="s">
        <v>79</v>
      </c>
      <c r="AY148" s="243" t="s">
        <v>196</v>
      </c>
    </row>
    <row r="149" s="2" customFormat="1" ht="16.5" customHeight="1">
      <c r="A149" s="40"/>
      <c r="B149" s="41"/>
      <c r="C149" s="214" t="s">
        <v>266</v>
      </c>
      <c r="D149" s="214" t="s">
        <v>198</v>
      </c>
      <c r="E149" s="215" t="s">
        <v>435</v>
      </c>
      <c r="F149" s="216" t="s">
        <v>436</v>
      </c>
      <c r="G149" s="217" t="s">
        <v>244</v>
      </c>
      <c r="H149" s="218">
        <v>2.9159999999999999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2826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438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2" customFormat="1" ht="24.15" customHeight="1">
      <c r="A151" s="40"/>
      <c r="B151" s="41"/>
      <c r="C151" s="214" t="s">
        <v>307</v>
      </c>
      <c r="D151" s="214" t="s">
        <v>198</v>
      </c>
      <c r="E151" s="215" t="s">
        <v>439</v>
      </c>
      <c r="F151" s="216" t="s">
        <v>440</v>
      </c>
      <c r="G151" s="217" t="s">
        <v>237</v>
      </c>
      <c r="H151" s="218">
        <v>0.078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1.06277</v>
      </c>
      <c r="R151" s="223">
        <f>Q151*H151</f>
        <v>0.082896059999999994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203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2827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442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15" customFormat="1">
      <c r="A153" s="15"/>
      <c r="B153" s="268"/>
      <c r="C153" s="269"/>
      <c r="D153" s="234" t="s">
        <v>212</v>
      </c>
      <c r="E153" s="270" t="s">
        <v>19</v>
      </c>
      <c r="F153" s="271" t="s">
        <v>443</v>
      </c>
      <c r="G153" s="269"/>
      <c r="H153" s="270" t="s">
        <v>19</v>
      </c>
      <c r="I153" s="272"/>
      <c r="J153" s="269"/>
      <c r="K153" s="269"/>
      <c r="L153" s="273"/>
      <c r="M153" s="274"/>
      <c r="N153" s="275"/>
      <c r="O153" s="275"/>
      <c r="P153" s="275"/>
      <c r="Q153" s="275"/>
      <c r="R153" s="275"/>
      <c r="S153" s="275"/>
      <c r="T153" s="275"/>
      <c r="U153" s="276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7" t="s">
        <v>212</v>
      </c>
      <c r="AU153" s="277" t="s">
        <v>81</v>
      </c>
      <c r="AV153" s="15" t="s">
        <v>79</v>
      </c>
      <c r="AW153" s="15" t="s">
        <v>33</v>
      </c>
      <c r="AX153" s="15" t="s">
        <v>72</v>
      </c>
      <c r="AY153" s="277" t="s">
        <v>196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2828</v>
      </c>
      <c r="G154" s="233"/>
      <c r="H154" s="237">
        <v>0.065000000000000002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79</v>
      </c>
      <c r="AY154" s="243" t="s">
        <v>196</v>
      </c>
    </row>
    <row r="155" s="13" customFormat="1">
      <c r="A155" s="13"/>
      <c r="B155" s="232"/>
      <c r="C155" s="233"/>
      <c r="D155" s="234" t="s">
        <v>212</v>
      </c>
      <c r="E155" s="233"/>
      <c r="F155" s="236" t="s">
        <v>2829</v>
      </c>
      <c r="G155" s="233"/>
      <c r="H155" s="237">
        <v>0.078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4</v>
      </c>
      <c r="AX155" s="13" t="s">
        <v>79</v>
      </c>
      <c r="AY155" s="243" t="s">
        <v>196</v>
      </c>
    </row>
    <row r="156" s="2" customFormat="1" ht="24.15" customHeight="1">
      <c r="A156" s="40"/>
      <c r="B156" s="41"/>
      <c r="C156" s="214" t="s">
        <v>313</v>
      </c>
      <c r="D156" s="214" t="s">
        <v>198</v>
      </c>
      <c r="E156" s="215" t="s">
        <v>446</v>
      </c>
      <c r="F156" s="216" t="s">
        <v>447</v>
      </c>
      <c r="G156" s="217" t="s">
        <v>201</v>
      </c>
      <c r="H156" s="218">
        <v>6.9480000000000004</v>
      </c>
      <c r="I156" s="219"/>
      <c r="J156" s="220">
        <f>ROUND(I156*H156,2)</f>
        <v>0</v>
      </c>
      <c r="K156" s="216" t="s">
        <v>202</v>
      </c>
      <c r="L156" s="46"/>
      <c r="M156" s="221" t="s">
        <v>19</v>
      </c>
      <c r="N156" s="222" t="s">
        <v>43</v>
      </c>
      <c r="O156" s="86"/>
      <c r="P156" s="223">
        <f>O156*H156</f>
        <v>0</v>
      </c>
      <c r="Q156" s="223">
        <v>2.5018699999999998</v>
      </c>
      <c r="R156" s="223">
        <f>Q156*H156</f>
        <v>17.38299276</v>
      </c>
      <c r="S156" s="223">
        <v>0</v>
      </c>
      <c r="T156" s="223">
        <f>S156*H156</f>
        <v>0</v>
      </c>
      <c r="U156" s="224" t="s">
        <v>19</v>
      </c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203</v>
      </c>
      <c r="AT156" s="225" t="s">
        <v>198</v>
      </c>
      <c r="AU156" s="225" t="s">
        <v>81</v>
      </c>
      <c r="AY156" s="19" t="s">
        <v>196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79</v>
      </c>
      <c r="BK156" s="226">
        <f>ROUND(I156*H156,2)</f>
        <v>0</v>
      </c>
      <c r="BL156" s="19" t="s">
        <v>203</v>
      </c>
      <c r="BM156" s="225" t="s">
        <v>2830</v>
      </c>
    </row>
    <row r="157" s="2" customFormat="1">
      <c r="A157" s="40"/>
      <c r="B157" s="41"/>
      <c r="C157" s="42"/>
      <c r="D157" s="227" t="s">
        <v>205</v>
      </c>
      <c r="E157" s="42"/>
      <c r="F157" s="228" t="s">
        <v>449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6"/>
      <c r="U157" s="87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205</v>
      </c>
      <c r="AU157" s="19" t="s">
        <v>81</v>
      </c>
    </row>
    <row r="158" s="13" customFormat="1">
      <c r="A158" s="13"/>
      <c r="B158" s="232"/>
      <c r="C158" s="233"/>
      <c r="D158" s="234" t="s">
        <v>212</v>
      </c>
      <c r="E158" s="235" t="s">
        <v>19</v>
      </c>
      <c r="F158" s="236" t="s">
        <v>2831</v>
      </c>
      <c r="G158" s="233"/>
      <c r="H158" s="237">
        <v>4.3780000000000001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33</v>
      </c>
      <c r="AX158" s="13" t="s">
        <v>72</v>
      </c>
      <c r="AY158" s="243" t="s">
        <v>196</v>
      </c>
    </row>
    <row r="159" s="13" customFormat="1">
      <c r="A159" s="13"/>
      <c r="B159" s="232"/>
      <c r="C159" s="233"/>
      <c r="D159" s="234" t="s">
        <v>212</v>
      </c>
      <c r="E159" s="235" t="s">
        <v>19</v>
      </c>
      <c r="F159" s="236" t="s">
        <v>2832</v>
      </c>
      <c r="G159" s="233"/>
      <c r="H159" s="237">
        <v>2.5699999999999998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1"/>
      <c r="U159" s="242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212</v>
      </c>
      <c r="AU159" s="243" t="s">
        <v>81</v>
      </c>
      <c r="AV159" s="13" t="s">
        <v>81</v>
      </c>
      <c r="AW159" s="13" t="s">
        <v>33</v>
      </c>
      <c r="AX159" s="13" t="s">
        <v>72</v>
      </c>
      <c r="AY159" s="243" t="s">
        <v>196</v>
      </c>
    </row>
    <row r="160" s="14" customFormat="1">
      <c r="A160" s="14"/>
      <c r="B160" s="254"/>
      <c r="C160" s="255"/>
      <c r="D160" s="234" t="s">
        <v>212</v>
      </c>
      <c r="E160" s="256" t="s">
        <v>19</v>
      </c>
      <c r="F160" s="257" t="s">
        <v>233</v>
      </c>
      <c r="G160" s="255"/>
      <c r="H160" s="258">
        <v>6.9480000000000004</v>
      </c>
      <c r="I160" s="259"/>
      <c r="J160" s="255"/>
      <c r="K160" s="255"/>
      <c r="L160" s="260"/>
      <c r="M160" s="261"/>
      <c r="N160" s="262"/>
      <c r="O160" s="262"/>
      <c r="P160" s="262"/>
      <c r="Q160" s="262"/>
      <c r="R160" s="262"/>
      <c r="S160" s="262"/>
      <c r="T160" s="262"/>
      <c r="U160" s="263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4" t="s">
        <v>212</v>
      </c>
      <c r="AU160" s="264" t="s">
        <v>81</v>
      </c>
      <c r="AV160" s="14" t="s">
        <v>203</v>
      </c>
      <c r="AW160" s="14" t="s">
        <v>33</v>
      </c>
      <c r="AX160" s="14" t="s">
        <v>79</v>
      </c>
      <c r="AY160" s="264" t="s">
        <v>196</v>
      </c>
    </row>
    <row r="161" s="2" customFormat="1" ht="16.5" customHeight="1">
      <c r="A161" s="40"/>
      <c r="B161" s="41"/>
      <c r="C161" s="214" t="s">
        <v>320</v>
      </c>
      <c r="D161" s="214" t="s">
        <v>198</v>
      </c>
      <c r="E161" s="215" t="s">
        <v>451</v>
      </c>
      <c r="F161" s="216" t="s">
        <v>452</v>
      </c>
      <c r="G161" s="217" t="s">
        <v>244</v>
      </c>
      <c r="H161" s="218">
        <v>42.031999999999996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0.0026900000000000001</v>
      </c>
      <c r="R161" s="223">
        <f>Q161*H161</f>
        <v>0.11306608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203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2833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454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13" customFormat="1">
      <c r="A163" s="13"/>
      <c r="B163" s="232"/>
      <c r="C163" s="233"/>
      <c r="D163" s="234" t="s">
        <v>212</v>
      </c>
      <c r="E163" s="235" t="s">
        <v>19</v>
      </c>
      <c r="F163" s="236" t="s">
        <v>2834</v>
      </c>
      <c r="G163" s="233"/>
      <c r="H163" s="237">
        <v>29.184000000000001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1"/>
      <c r="U163" s="242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212</v>
      </c>
      <c r="AU163" s="243" t="s">
        <v>81</v>
      </c>
      <c r="AV163" s="13" t="s">
        <v>81</v>
      </c>
      <c r="AW163" s="13" t="s">
        <v>33</v>
      </c>
      <c r="AX163" s="13" t="s">
        <v>72</v>
      </c>
      <c r="AY163" s="243" t="s">
        <v>196</v>
      </c>
    </row>
    <row r="164" s="13" customFormat="1">
      <c r="A164" s="13"/>
      <c r="B164" s="232"/>
      <c r="C164" s="233"/>
      <c r="D164" s="234" t="s">
        <v>212</v>
      </c>
      <c r="E164" s="235" t="s">
        <v>19</v>
      </c>
      <c r="F164" s="236" t="s">
        <v>2835</v>
      </c>
      <c r="G164" s="233"/>
      <c r="H164" s="237">
        <v>12.848000000000001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1"/>
      <c r="U164" s="242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212</v>
      </c>
      <c r="AU164" s="243" t="s">
        <v>81</v>
      </c>
      <c r="AV164" s="13" t="s">
        <v>81</v>
      </c>
      <c r="AW164" s="13" t="s">
        <v>33</v>
      </c>
      <c r="AX164" s="13" t="s">
        <v>72</v>
      </c>
      <c r="AY164" s="243" t="s">
        <v>196</v>
      </c>
    </row>
    <row r="165" s="14" customFormat="1">
      <c r="A165" s="14"/>
      <c r="B165" s="254"/>
      <c r="C165" s="255"/>
      <c r="D165" s="234" t="s">
        <v>212</v>
      </c>
      <c r="E165" s="256" t="s">
        <v>19</v>
      </c>
      <c r="F165" s="257" t="s">
        <v>233</v>
      </c>
      <c r="G165" s="255"/>
      <c r="H165" s="258">
        <v>42.031999999999996</v>
      </c>
      <c r="I165" s="259"/>
      <c r="J165" s="255"/>
      <c r="K165" s="255"/>
      <c r="L165" s="260"/>
      <c r="M165" s="261"/>
      <c r="N165" s="262"/>
      <c r="O165" s="262"/>
      <c r="P165" s="262"/>
      <c r="Q165" s="262"/>
      <c r="R165" s="262"/>
      <c r="S165" s="262"/>
      <c r="T165" s="262"/>
      <c r="U165" s="263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4" t="s">
        <v>212</v>
      </c>
      <c r="AU165" s="264" t="s">
        <v>81</v>
      </c>
      <c r="AV165" s="14" t="s">
        <v>203</v>
      </c>
      <c r="AW165" s="14" t="s">
        <v>33</v>
      </c>
      <c r="AX165" s="14" t="s">
        <v>79</v>
      </c>
      <c r="AY165" s="264" t="s">
        <v>196</v>
      </c>
    </row>
    <row r="166" s="2" customFormat="1" ht="16.5" customHeight="1">
      <c r="A166" s="40"/>
      <c r="B166" s="41"/>
      <c r="C166" s="214" t="s">
        <v>325</v>
      </c>
      <c r="D166" s="214" t="s">
        <v>198</v>
      </c>
      <c r="E166" s="215" t="s">
        <v>456</v>
      </c>
      <c r="F166" s="216" t="s">
        <v>457</v>
      </c>
      <c r="G166" s="217" t="s">
        <v>244</v>
      </c>
      <c r="H166" s="218">
        <v>42.031999999999996</v>
      </c>
      <c r="I166" s="219"/>
      <c r="J166" s="220">
        <f>ROUND(I166*H166,2)</f>
        <v>0</v>
      </c>
      <c r="K166" s="216" t="s">
        <v>202</v>
      </c>
      <c r="L166" s="46"/>
      <c r="M166" s="221" t="s">
        <v>19</v>
      </c>
      <c r="N166" s="222" t="s">
        <v>43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3">
        <f>S166*H166</f>
        <v>0</v>
      </c>
      <c r="U166" s="224" t="s">
        <v>19</v>
      </c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203</v>
      </c>
      <c r="AT166" s="225" t="s">
        <v>198</v>
      </c>
      <c r="AU166" s="225" t="s">
        <v>81</v>
      </c>
      <c r="AY166" s="19" t="s">
        <v>196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79</v>
      </c>
      <c r="BK166" s="226">
        <f>ROUND(I166*H166,2)</f>
        <v>0</v>
      </c>
      <c r="BL166" s="19" t="s">
        <v>203</v>
      </c>
      <c r="BM166" s="225" t="s">
        <v>2836</v>
      </c>
    </row>
    <row r="167" s="2" customFormat="1">
      <c r="A167" s="40"/>
      <c r="B167" s="41"/>
      <c r="C167" s="42"/>
      <c r="D167" s="227" t="s">
        <v>205</v>
      </c>
      <c r="E167" s="42"/>
      <c r="F167" s="228" t="s">
        <v>459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6"/>
      <c r="U167" s="87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205</v>
      </c>
      <c r="AU167" s="19" t="s">
        <v>81</v>
      </c>
    </row>
    <row r="168" s="12" customFormat="1" ht="22.8" customHeight="1">
      <c r="A168" s="12"/>
      <c r="B168" s="198"/>
      <c r="C168" s="199"/>
      <c r="D168" s="200" t="s">
        <v>71</v>
      </c>
      <c r="E168" s="212" t="s">
        <v>155</v>
      </c>
      <c r="F168" s="212" t="s">
        <v>460</v>
      </c>
      <c r="G168" s="199"/>
      <c r="H168" s="199"/>
      <c r="I168" s="202"/>
      <c r="J168" s="213">
        <f>BK168</f>
        <v>0</v>
      </c>
      <c r="K168" s="199"/>
      <c r="L168" s="204"/>
      <c r="M168" s="205"/>
      <c r="N168" s="206"/>
      <c r="O168" s="206"/>
      <c r="P168" s="207">
        <f>SUM(P169:P183)</f>
        <v>0</v>
      </c>
      <c r="Q168" s="206"/>
      <c r="R168" s="207">
        <f>SUM(R169:R183)</f>
        <v>3.05742811</v>
      </c>
      <c r="S168" s="206"/>
      <c r="T168" s="207">
        <f>SUM(T169:T183)</f>
        <v>0</v>
      </c>
      <c r="U168" s="208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9" t="s">
        <v>79</v>
      </c>
      <c r="AT168" s="210" t="s">
        <v>71</v>
      </c>
      <c r="AU168" s="210" t="s">
        <v>79</v>
      </c>
      <c r="AY168" s="209" t="s">
        <v>196</v>
      </c>
      <c r="BK168" s="211">
        <f>SUM(BK169:BK183)</f>
        <v>0</v>
      </c>
    </row>
    <row r="169" s="2" customFormat="1" ht="33" customHeight="1">
      <c r="A169" s="40"/>
      <c r="B169" s="41"/>
      <c r="C169" s="214" t="s">
        <v>7</v>
      </c>
      <c r="D169" s="214" t="s">
        <v>198</v>
      </c>
      <c r="E169" s="215" t="s">
        <v>461</v>
      </c>
      <c r="F169" s="216" t="s">
        <v>462</v>
      </c>
      <c r="G169" s="217" t="s">
        <v>201</v>
      </c>
      <c r="H169" s="218">
        <v>1.0580000000000001</v>
      </c>
      <c r="I169" s="219"/>
      <c r="J169" s="220">
        <f>ROUND(I169*H169,2)</f>
        <v>0</v>
      </c>
      <c r="K169" s="216" t="s">
        <v>202</v>
      </c>
      <c r="L169" s="46"/>
      <c r="M169" s="221" t="s">
        <v>19</v>
      </c>
      <c r="N169" s="222" t="s">
        <v>43</v>
      </c>
      <c r="O169" s="86"/>
      <c r="P169" s="223">
        <f>O169*H169</f>
        <v>0</v>
      </c>
      <c r="Q169" s="223">
        <v>2.5018699999999998</v>
      </c>
      <c r="R169" s="223">
        <f>Q169*H169</f>
        <v>2.6469784600000001</v>
      </c>
      <c r="S169" s="223">
        <v>0</v>
      </c>
      <c r="T169" s="223">
        <f>S169*H169</f>
        <v>0</v>
      </c>
      <c r="U169" s="224" t="s">
        <v>19</v>
      </c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203</v>
      </c>
      <c r="AT169" s="225" t="s">
        <v>198</v>
      </c>
      <c r="AU169" s="225" t="s">
        <v>81</v>
      </c>
      <c r="AY169" s="19" t="s">
        <v>196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79</v>
      </c>
      <c r="BK169" s="226">
        <f>ROUND(I169*H169,2)</f>
        <v>0</v>
      </c>
      <c r="BL169" s="19" t="s">
        <v>203</v>
      </c>
      <c r="BM169" s="225" t="s">
        <v>2837</v>
      </c>
    </row>
    <row r="170" s="2" customFormat="1">
      <c r="A170" s="40"/>
      <c r="B170" s="41"/>
      <c r="C170" s="42"/>
      <c r="D170" s="227" t="s">
        <v>205</v>
      </c>
      <c r="E170" s="42"/>
      <c r="F170" s="228" t="s">
        <v>464</v>
      </c>
      <c r="G170" s="42"/>
      <c r="H170" s="42"/>
      <c r="I170" s="229"/>
      <c r="J170" s="42"/>
      <c r="K170" s="42"/>
      <c r="L170" s="46"/>
      <c r="M170" s="230"/>
      <c r="N170" s="231"/>
      <c r="O170" s="86"/>
      <c r="P170" s="86"/>
      <c r="Q170" s="86"/>
      <c r="R170" s="86"/>
      <c r="S170" s="86"/>
      <c r="T170" s="86"/>
      <c r="U170" s="87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205</v>
      </c>
      <c r="AU170" s="19" t="s">
        <v>81</v>
      </c>
    </row>
    <row r="171" s="13" customFormat="1">
      <c r="A171" s="13"/>
      <c r="B171" s="232"/>
      <c r="C171" s="233"/>
      <c r="D171" s="234" t="s">
        <v>212</v>
      </c>
      <c r="E171" s="235" t="s">
        <v>19</v>
      </c>
      <c r="F171" s="236" t="s">
        <v>2838</v>
      </c>
      <c r="G171" s="233"/>
      <c r="H171" s="237">
        <v>0.67700000000000005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1"/>
      <c r="U171" s="242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212</v>
      </c>
      <c r="AU171" s="243" t="s">
        <v>81</v>
      </c>
      <c r="AV171" s="13" t="s">
        <v>81</v>
      </c>
      <c r="AW171" s="13" t="s">
        <v>33</v>
      </c>
      <c r="AX171" s="13" t="s">
        <v>72</v>
      </c>
      <c r="AY171" s="243" t="s">
        <v>196</v>
      </c>
    </row>
    <row r="172" s="13" customFormat="1">
      <c r="A172" s="13"/>
      <c r="B172" s="232"/>
      <c r="C172" s="233"/>
      <c r="D172" s="234" t="s">
        <v>212</v>
      </c>
      <c r="E172" s="235" t="s">
        <v>19</v>
      </c>
      <c r="F172" s="236" t="s">
        <v>2839</v>
      </c>
      <c r="G172" s="233"/>
      <c r="H172" s="237">
        <v>0.38100000000000001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1"/>
      <c r="U172" s="242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212</v>
      </c>
      <c r="AU172" s="243" t="s">
        <v>81</v>
      </c>
      <c r="AV172" s="13" t="s">
        <v>81</v>
      </c>
      <c r="AW172" s="13" t="s">
        <v>33</v>
      </c>
      <c r="AX172" s="13" t="s">
        <v>72</v>
      </c>
      <c r="AY172" s="243" t="s">
        <v>196</v>
      </c>
    </row>
    <row r="173" s="14" customFormat="1">
      <c r="A173" s="14"/>
      <c r="B173" s="254"/>
      <c r="C173" s="255"/>
      <c r="D173" s="234" t="s">
        <v>212</v>
      </c>
      <c r="E173" s="256" t="s">
        <v>19</v>
      </c>
      <c r="F173" s="257" t="s">
        <v>233</v>
      </c>
      <c r="G173" s="255"/>
      <c r="H173" s="258">
        <v>1.0580000000000001</v>
      </c>
      <c r="I173" s="259"/>
      <c r="J173" s="255"/>
      <c r="K173" s="255"/>
      <c r="L173" s="260"/>
      <c r="M173" s="261"/>
      <c r="N173" s="262"/>
      <c r="O173" s="262"/>
      <c r="P173" s="262"/>
      <c r="Q173" s="262"/>
      <c r="R173" s="262"/>
      <c r="S173" s="262"/>
      <c r="T173" s="262"/>
      <c r="U173" s="263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4" t="s">
        <v>212</v>
      </c>
      <c r="AU173" s="264" t="s">
        <v>81</v>
      </c>
      <c r="AV173" s="14" t="s">
        <v>203</v>
      </c>
      <c r="AW173" s="14" t="s">
        <v>33</v>
      </c>
      <c r="AX173" s="14" t="s">
        <v>79</v>
      </c>
      <c r="AY173" s="264" t="s">
        <v>196</v>
      </c>
    </row>
    <row r="174" s="2" customFormat="1" ht="24.15" customHeight="1">
      <c r="A174" s="40"/>
      <c r="B174" s="41"/>
      <c r="C174" s="214" t="s">
        <v>334</v>
      </c>
      <c r="D174" s="214" t="s">
        <v>198</v>
      </c>
      <c r="E174" s="215" t="s">
        <v>466</v>
      </c>
      <c r="F174" s="216" t="s">
        <v>467</v>
      </c>
      <c r="G174" s="217" t="s">
        <v>244</v>
      </c>
      <c r="H174" s="218">
        <v>17.625</v>
      </c>
      <c r="I174" s="219"/>
      <c r="J174" s="220">
        <f>ROUND(I174*H174,2)</f>
        <v>0</v>
      </c>
      <c r="K174" s="216" t="s">
        <v>202</v>
      </c>
      <c r="L174" s="46"/>
      <c r="M174" s="221" t="s">
        <v>19</v>
      </c>
      <c r="N174" s="222" t="s">
        <v>43</v>
      </c>
      <c r="O174" s="86"/>
      <c r="P174" s="223">
        <f>O174*H174</f>
        <v>0</v>
      </c>
      <c r="Q174" s="223">
        <v>0.0027499999999999998</v>
      </c>
      <c r="R174" s="223">
        <f>Q174*H174</f>
        <v>0.048468749999999998</v>
      </c>
      <c r="S174" s="223">
        <v>0</v>
      </c>
      <c r="T174" s="223">
        <f>S174*H174</f>
        <v>0</v>
      </c>
      <c r="U174" s="224" t="s">
        <v>19</v>
      </c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203</v>
      </c>
      <c r="AT174" s="225" t="s">
        <v>198</v>
      </c>
      <c r="AU174" s="225" t="s">
        <v>81</v>
      </c>
      <c r="AY174" s="19" t="s">
        <v>196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79</v>
      </c>
      <c r="BK174" s="226">
        <f>ROUND(I174*H174,2)</f>
        <v>0</v>
      </c>
      <c r="BL174" s="19" t="s">
        <v>203</v>
      </c>
      <c r="BM174" s="225" t="s">
        <v>2840</v>
      </c>
    </row>
    <row r="175" s="2" customFormat="1">
      <c r="A175" s="40"/>
      <c r="B175" s="41"/>
      <c r="C175" s="42"/>
      <c r="D175" s="227" t="s">
        <v>205</v>
      </c>
      <c r="E175" s="42"/>
      <c r="F175" s="228" t="s">
        <v>469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6"/>
      <c r="U175" s="87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205</v>
      </c>
      <c r="AU175" s="19" t="s">
        <v>81</v>
      </c>
    </row>
    <row r="176" s="13" customFormat="1">
      <c r="A176" s="13"/>
      <c r="B176" s="232"/>
      <c r="C176" s="233"/>
      <c r="D176" s="234" t="s">
        <v>212</v>
      </c>
      <c r="E176" s="235" t="s">
        <v>19</v>
      </c>
      <c r="F176" s="236" t="s">
        <v>2841</v>
      </c>
      <c r="G176" s="233"/>
      <c r="H176" s="237">
        <v>11.275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1"/>
      <c r="U176" s="242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212</v>
      </c>
      <c r="AU176" s="243" t="s">
        <v>81</v>
      </c>
      <c r="AV176" s="13" t="s">
        <v>81</v>
      </c>
      <c r="AW176" s="13" t="s">
        <v>33</v>
      </c>
      <c r="AX176" s="13" t="s">
        <v>72</v>
      </c>
      <c r="AY176" s="243" t="s">
        <v>196</v>
      </c>
    </row>
    <row r="177" s="13" customFormat="1">
      <c r="A177" s="13"/>
      <c r="B177" s="232"/>
      <c r="C177" s="233"/>
      <c r="D177" s="234" t="s">
        <v>212</v>
      </c>
      <c r="E177" s="235" t="s">
        <v>19</v>
      </c>
      <c r="F177" s="236" t="s">
        <v>2842</v>
      </c>
      <c r="G177" s="233"/>
      <c r="H177" s="237">
        <v>6.3499999999999996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1"/>
      <c r="U177" s="242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212</v>
      </c>
      <c r="AU177" s="243" t="s">
        <v>81</v>
      </c>
      <c r="AV177" s="13" t="s">
        <v>81</v>
      </c>
      <c r="AW177" s="13" t="s">
        <v>33</v>
      </c>
      <c r="AX177" s="13" t="s">
        <v>72</v>
      </c>
      <c r="AY177" s="243" t="s">
        <v>196</v>
      </c>
    </row>
    <row r="178" s="14" customFormat="1">
      <c r="A178" s="14"/>
      <c r="B178" s="254"/>
      <c r="C178" s="255"/>
      <c r="D178" s="234" t="s">
        <v>212</v>
      </c>
      <c r="E178" s="256" t="s">
        <v>19</v>
      </c>
      <c r="F178" s="257" t="s">
        <v>233</v>
      </c>
      <c r="G178" s="255"/>
      <c r="H178" s="258">
        <v>17.625</v>
      </c>
      <c r="I178" s="259"/>
      <c r="J178" s="255"/>
      <c r="K178" s="255"/>
      <c r="L178" s="260"/>
      <c r="M178" s="261"/>
      <c r="N178" s="262"/>
      <c r="O178" s="262"/>
      <c r="P178" s="262"/>
      <c r="Q178" s="262"/>
      <c r="R178" s="262"/>
      <c r="S178" s="262"/>
      <c r="T178" s="262"/>
      <c r="U178" s="263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4" t="s">
        <v>212</v>
      </c>
      <c r="AU178" s="264" t="s">
        <v>81</v>
      </c>
      <c r="AV178" s="14" t="s">
        <v>203</v>
      </c>
      <c r="AW178" s="14" t="s">
        <v>33</v>
      </c>
      <c r="AX178" s="14" t="s">
        <v>79</v>
      </c>
      <c r="AY178" s="264" t="s">
        <v>196</v>
      </c>
    </row>
    <row r="179" s="2" customFormat="1" ht="24.15" customHeight="1">
      <c r="A179" s="40"/>
      <c r="B179" s="41"/>
      <c r="C179" s="214" t="s">
        <v>339</v>
      </c>
      <c r="D179" s="214" t="s">
        <v>198</v>
      </c>
      <c r="E179" s="215" t="s">
        <v>471</v>
      </c>
      <c r="F179" s="216" t="s">
        <v>472</v>
      </c>
      <c r="G179" s="217" t="s">
        <v>244</v>
      </c>
      <c r="H179" s="218">
        <v>17.625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203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203</v>
      </c>
      <c r="BM179" s="225" t="s">
        <v>2843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474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2" customFormat="1" ht="37.8" customHeight="1">
      <c r="A181" s="40"/>
      <c r="B181" s="41"/>
      <c r="C181" s="214" t="s">
        <v>475</v>
      </c>
      <c r="D181" s="214" t="s">
        <v>198</v>
      </c>
      <c r="E181" s="215" t="s">
        <v>476</v>
      </c>
      <c r="F181" s="216" t="s">
        <v>477</v>
      </c>
      <c r="G181" s="217" t="s">
        <v>237</v>
      </c>
      <c r="H181" s="218">
        <v>0.34499999999999997</v>
      </c>
      <c r="I181" s="219"/>
      <c r="J181" s="220">
        <f>ROUND(I181*H181,2)</f>
        <v>0</v>
      </c>
      <c r="K181" s="216" t="s">
        <v>202</v>
      </c>
      <c r="L181" s="46"/>
      <c r="M181" s="221" t="s">
        <v>19</v>
      </c>
      <c r="N181" s="222" t="s">
        <v>43</v>
      </c>
      <c r="O181" s="86"/>
      <c r="P181" s="223">
        <f>O181*H181</f>
        <v>0</v>
      </c>
      <c r="Q181" s="223">
        <v>1.04922</v>
      </c>
      <c r="R181" s="223">
        <f>Q181*H181</f>
        <v>0.36198089999999999</v>
      </c>
      <c r="S181" s="223">
        <v>0</v>
      </c>
      <c r="T181" s="223">
        <f>S181*H181</f>
        <v>0</v>
      </c>
      <c r="U181" s="224" t="s">
        <v>19</v>
      </c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203</v>
      </c>
      <c r="AT181" s="225" t="s">
        <v>198</v>
      </c>
      <c r="AU181" s="225" t="s">
        <v>81</v>
      </c>
      <c r="AY181" s="19" t="s">
        <v>196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79</v>
      </c>
      <c r="BK181" s="226">
        <f>ROUND(I181*H181,2)</f>
        <v>0</v>
      </c>
      <c r="BL181" s="19" t="s">
        <v>203</v>
      </c>
      <c r="BM181" s="225" t="s">
        <v>2844</v>
      </c>
    </row>
    <row r="182" s="2" customFormat="1">
      <c r="A182" s="40"/>
      <c r="B182" s="41"/>
      <c r="C182" s="42"/>
      <c r="D182" s="227" t="s">
        <v>205</v>
      </c>
      <c r="E182" s="42"/>
      <c r="F182" s="228" t="s">
        <v>479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6"/>
      <c r="U182" s="87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205</v>
      </c>
      <c r="AU182" s="19" t="s">
        <v>81</v>
      </c>
    </row>
    <row r="183" s="13" customFormat="1">
      <c r="A183" s="13"/>
      <c r="B183" s="232"/>
      <c r="C183" s="233"/>
      <c r="D183" s="234" t="s">
        <v>212</v>
      </c>
      <c r="E183" s="235" t="s">
        <v>19</v>
      </c>
      <c r="F183" s="236" t="s">
        <v>2845</v>
      </c>
      <c r="G183" s="233"/>
      <c r="H183" s="237">
        <v>0.34499999999999997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1"/>
      <c r="U183" s="242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212</v>
      </c>
      <c r="AU183" s="243" t="s">
        <v>81</v>
      </c>
      <c r="AV183" s="13" t="s">
        <v>81</v>
      </c>
      <c r="AW183" s="13" t="s">
        <v>33</v>
      </c>
      <c r="AX183" s="13" t="s">
        <v>79</v>
      </c>
      <c r="AY183" s="243" t="s">
        <v>196</v>
      </c>
    </row>
    <row r="184" s="12" customFormat="1" ht="22.8" customHeight="1">
      <c r="A184" s="12"/>
      <c r="B184" s="198"/>
      <c r="C184" s="199"/>
      <c r="D184" s="200" t="s">
        <v>71</v>
      </c>
      <c r="E184" s="212" t="s">
        <v>234</v>
      </c>
      <c r="F184" s="212" t="s">
        <v>481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SUM(P185:P206)</f>
        <v>0</v>
      </c>
      <c r="Q184" s="206"/>
      <c r="R184" s="207">
        <f>SUM(R185:R206)</f>
        <v>2.1410768</v>
      </c>
      <c r="S184" s="206"/>
      <c r="T184" s="207">
        <f>SUM(T185:T206)</f>
        <v>0</v>
      </c>
      <c r="U184" s="208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79</v>
      </c>
      <c r="AT184" s="210" t="s">
        <v>71</v>
      </c>
      <c r="AU184" s="210" t="s">
        <v>79</v>
      </c>
      <c r="AY184" s="209" t="s">
        <v>196</v>
      </c>
      <c r="BK184" s="211">
        <f>SUM(BK185:BK206)</f>
        <v>0</v>
      </c>
    </row>
    <row r="185" s="2" customFormat="1" ht="24.15" customHeight="1">
      <c r="A185" s="40"/>
      <c r="B185" s="41"/>
      <c r="C185" s="214" t="s">
        <v>482</v>
      </c>
      <c r="D185" s="214" t="s">
        <v>198</v>
      </c>
      <c r="E185" s="215" t="s">
        <v>483</v>
      </c>
      <c r="F185" s="216" t="s">
        <v>484</v>
      </c>
      <c r="G185" s="217" t="s">
        <v>244</v>
      </c>
      <c r="H185" s="218">
        <v>4.9980000000000002</v>
      </c>
      <c r="I185" s="219"/>
      <c r="J185" s="220">
        <f>ROUND(I185*H185,2)</f>
        <v>0</v>
      </c>
      <c r="K185" s="216" t="s">
        <v>202</v>
      </c>
      <c r="L185" s="46"/>
      <c r="M185" s="221" t="s">
        <v>19</v>
      </c>
      <c r="N185" s="222" t="s">
        <v>43</v>
      </c>
      <c r="O185" s="86"/>
      <c r="P185" s="223">
        <f>O185*H185</f>
        <v>0</v>
      </c>
      <c r="Q185" s="223">
        <v>0.00025999999999999998</v>
      </c>
      <c r="R185" s="223">
        <f>Q185*H185</f>
        <v>0.00129948</v>
      </c>
      <c r="S185" s="223">
        <v>0</v>
      </c>
      <c r="T185" s="223">
        <f>S185*H185</f>
        <v>0</v>
      </c>
      <c r="U185" s="224" t="s">
        <v>19</v>
      </c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203</v>
      </c>
      <c r="AT185" s="225" t="s">
        <v>198</v>
      </c>
      <c r="AU185" s="225" t="s">
        <v>81</v>
      </c>
      <c r="AY185" s="19" t="s">
        <v>196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79</v>
      </c>
      <c r="BK185" s="226">
        <f>ROUND(I185*H185,2)</f>
        <v>0</v>
      </c>
      <c r="BL185" s="19" t="s">
        <v>203</v>
      </c>
      <c r="BM185" s="225" t="s">
        <v>2846</v>
      </c>
    </row>
    <row r="186" s="2" customFormat="1">
      <c r="A186" s="40"/>
      <c r="B186" s="41"/>
      <c r="C186" s="42"/>
      <c r="D186" s="227" t="s">
        <v>205</v>
      </c>
      <c r="E186" s="42"/>
      <c r="F186" s="228" t="s">
        <v>486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6"/>
      <c r="U186" s="87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81</v>
      </c>
    </row>
    <row r="187" s="2" customFormat="1" ht="33" customHeight="1">
      <c r="A187" s="40"/>
      <c r="B187" s="41"/>
      <c r="C187" s="214" t="s">
        <v>487</v>
      </c>
      <c r="D187" s="214" t="s">
        <v>198</v>
      </c>
      <c r="E187" s="215" t="s">
        <v>488</v>
      </c>
      <c r="F187" s="216" t="s">
        <v>489</v>
      </c>
      <c r="G187" s="217" t="s">
        <v>244</v>
      </c>
      <c r="H187" s="218">
        <v>4.9980000000000002</v>
      </c>
      <c r="I187" s="219"/>
      <c r="J187" s="220">
        <f>ROUND(I187*H187,2)</f>
        <v>0</v>
      </c>
      <c r="K187" s="216" t="s">
        <v>202</v>
      </c>
      <c r="L187" s="46"/>
      <c r="M187" s="221" t="s">
        <v>19</v>
      </c>
      <c r="N187" s="222" t="s">
        <v>43</v>
      </c>
      <c r="O187" s="86"/>
      <c r="P187" s="223">
        <f>O187*H187</f>
        <v>0</v>
      </c>
      <c r="Q187" s="223">
        <v>0.0043800000000000002</v>
      </c>
      <c r="R187" s="223">
        <f>Q187*H187</f>
        <v>0.021891240000000003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203</v>
      </c>
      <c r="AT187" s="225" t="s">
        <v>198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203</v>
      </c>
      <c r="BM187" s="225" t="s">
        <v>2847</v>
      </c>
    </row>
    <row r="188" s="2" customFormat="1">
      <c r="A188" s="40"/>
      <c r="B188" s="41"/>
      <c r="C188" s="42"/>
      <c r="D188" s="227" t="s">
        <v>205</v>
      </c>
      <c r="E188" s="42"/>
      <c r="F188" s="228" t="s">
        <v>491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6"/>
      <c r="U188" s="87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81</v>
      </c>
    </row>
    <row r="189" s="13" customFormat="1">
      <c r="A189" s="13"/>
      <c r="B189" s="232"/>
      <c r="C189" s="233"/>
      <c r="D189" s="234" t="s">
        <v>212</v>
      </c>
      <c r="E189" s="235" t="s">
        <v>19</v>
      </c>
      <c r="F189" s="236" t="s">
        <v>2848</v>
      </c>
      <c r="G189" s="233"/>
      <c r="H189" s="237">
        <v>2.806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1"/>
      <c r="U189" s="242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212</v>
      </c>
      <c r="AU189" s="243" t="s">
        <v>81</v>
      </c>
      <c r="AV189" s="13" t="s">
        <v>81</v>
      </c>
      <c r="AW189" s="13" t="s">
        <v>33</v>
      </c>
      <c r="AX189" s="13" t="s">
        <v>72</v>
      </c>
      <c r="AY189" s="243" t="s">
        <v>196</v>
      </c>
    </row>
    <row r="190" s="13" customFormat="1">
      <c r="A190" s="13"/>
      <c r="B190" s="232"/>
      <c r="C190" s="233"/>
      <c r="D190" s="234" t="s">
        <v>212</v>
      </c>
      <c r="E190" s="235" t="s">
        <v>19</v>
      </c>
      <c r="F190" s="236" t="s">
        <v>2849</v>
      </c>
      <c r="G190" s="233"/>
      <c r="H190" s="237">
        <v>2.1920000000000002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1"/>
      <c r="U190" s="242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212</v>
      </c>
      <c r="AU190" s="243" t="s">
        <v>81</v>
      </c>
      <c r="AV190" s="13" t="s">
        <v>81</v>
      </c>
      <c r="AW190" s="13" t="s">
        <v>33</v>
      </c>
      <c r="AX190" s="13" t="s">
        <v>72</v>
      </c>
      <c r="AY190" s="243" t="s">
        <v>196</v>
      </c>
    </row>
    <row r="191" s="14" customFormat="1">
      <c r="A191" s="14"/>
      <c r="B191" s="254"/>
      <c r="C191" s="255"/>
      <c r="D191" s="234" t="s">
        <v>212</v>
      </c>
      <c r="E191" s="256" t="s">
        <v>19</v>
      </c>
      <c r="F191" s="257" t="s">
        <v>233</v>
      </c>
      <c r="G191" s="255"/>
      <c r="H191" s="258">
        <v>4.9980000000000002</v>
      </c>
      <c r="I191" s="259"/>
      <c r="J191" s="255"/>
      <c r="K191" s="255"/>
      <c r="L191" s="260"/>
      <c r="M191" s="261"/>
      <c r="N191" s="262"/>
      <c r="O191" s="262"/>
      <c r="P191" s="262"/>
      <c r="Q191" s="262"/>
      <c r="R191" s="262"/>
      <c r="S191" s="262"/>
      <c r="T191" s="262"/>
      <c r="U191" s="263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4" t="s">
        <v>212</v>
      </c>
      <c r="AU191" s="264" t="s">
        <v>81</v>
      </c>
      <c r="AV191" s="14" t="s">
        <v>203</v>
      </c>
      <c r="AW191" s="14" t="s">
        <v>33</v>
      </c>
      <c r="AX191" s="14" t="s">
        <v>79</v>
      </c>
      <c r="AY191" s="264" t="s">
        <v>196</v>
      </c>
    </row>
    <row r="192" s="2" customFormat="1" ht="24.15" customHeight="1">
      <c r="A192" s="40"/>
      <c r="B192" s="41"/>
      <c r="C192" s="214" t="s">
        <v>493</v>
      </c>
      <c r="D192" s="214" t="s">
        <v>198</v>
      </c>
      <c r="E192" s="215" t="s">
        <v>494</v>
      </c>
      <c r="F192" s="216" t="s">
        <v>495</v>
      </c>
      <c r="G192" s="217" t="s">
        <v>244</v>
      </c>
      <c r="H192" s="218">
        <v>4.9980000000000002</v>
      </c>
      <c r="I192" s="219"/>
      <c r="J192" s="220">
        <f>ROUND(I192*H192,2)</f>
        <v>0</v>
      </c>
      <c r="K192" s="216" t="s">
        <v>19</v>
      </c>
      <c r="L192" s="46"/>
      <c r="M192" s="221" t="s">
        <v>19</v>
      </c>
      <c r="N192" s="222" t="s">
        <v>43</v>
      </c>
      <c r="O192" s="86"/>
      <c r="P192" s="223">
        <f>O192*H192</f>
        <v>0</v>
      </c>
      <c r="Q192" s="223">
        <v>0.035200000000000002</v>
      </c>
      <c r="R192" s="223">
        <f>Q192*H192</f>
        <v>0.17592960000000002</v>
      </c>
      <c r="S192" s="223">
        <v>0</v>
      </c>
      <c r="T192" s="223">
        <f>S192*H192</f>
        <v>0</v>
      </c>
      <c r="U192" s="224" t="s">
        <v>19</v>
      </c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203</v>
      </c>
      <c r="AT192" s="225" t="s">
        <v>198</v>
      </c>
      <c r="AU192" s="225" t="s">
        <v>81</v>
      </c>
      <c r="AY192" s="19" t="s">
        <v>196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79</v>
      </c>
      <c r="BK192" s="226">
        <f>ROUND(I192*H192,2)</f>
        <v>0</v>
      </c>
      <c r="BL192" s="19" t="s">
        <v>203</v>
      </c>
      <c r="BM192" s="225" t="s">
        <v>2850</v>
      </c>
    </row>
    <row r="193" s="13" customFormat="1">
      <c r="A193" s="13"/>
      <c r="B193" s="232"/>
      <c r="C193" s="233"/>
      <c r="D193" s="234" t="s">
        <v>212</v>
      </c>
      <c r="E193" s="235" t="s">
        <v>19</v>
      </c>
      <c r="F193" s="236" t="s">
        <v>2848</v>
      </c>
      <c r="G193" s="233"/>
      <c r="H193" s="237">
        <v>2.806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1"/>
      <c r="U193" s="242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212</v>
      </c>
      <c r="AU193" s="243" t="s">
        <v>81</v>
      </c>
      <c r="AV193" s="13" t="s">
        <v>81</v>
      </c>
      <c r="AW193" s="13" t="s">
        <v>33</v>
      </c>
      <c r="AX193" s="13" t="s">
        <v>72</v>
      </c>
      <c r="AY193" s="243" t="s">
        <v>196</v>
      </c>
    </row>
    <row r="194" s="13" customFormat="1">
      <c r="A194" s="13"/>
      <c r="B194" s="232"/>
      <c r="C194" s="233"/>
      <c r="D194" s="234" t="s">
        <v>212</v>
      </c>
      <c r="E194" s="235" t="s">
        <v>19</v>
      </c>
      <c r="F194" s="236" t="s">
        <v>2849</v>
      </c>
      <c r="G194" s="233"/>
      <c r="H194" s="237">
        <v>2.1920000000000002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1"/>
      <c r="U194" s="242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212</v>
      </c>
      <c r="AU194" s="243" t="s">
        <v>81</v>
      </c>
      <c r="AV194" s="13" t="s">
        <v>81</v>
      </c>
      <c r="AW194" s="13" t="s">
        <v>33</v>
      </c>
      <c r="AX194" s="13" t="s">
        <v>72</v>
      </c>
      <c r="AY194" s="243" t="s">
        <v>196</v>
      </c>
    </row>
    <row r="195" s="14" customFormat="1">
      <c r="A195" s="14"/>
      <c r="B195" s="254"/>
      <c r="C195" s="255"/>
      <c r="D195" s="234" t="s">
        <v>212</v>
      </c>
      <c r="E195" s="256" t="s">
        <v>19</v>
      </c>
      <c r="F195" s="257" t="s">
        <v>233</v>
      </c>
      <c r="G195" s="255"/>
      <c r="H195" s="258">
        <v>4.9980000000000002</v>
      </c>
      <c r="I195" s="259"/>
      <c r="J195" s="255"/>
      <c r="K195" s="255"/>
      <c r="L195" s="260"/>
      <c r="M195" s="261"/>
      <c r="N195" s="262"/>
      <c r="O195" s="262"/>
      <c r="P195" s="262"/>
      <c r="Q195" s="262"/>
      <c r="R195" s="262"/>
      <c r="S195" s="262"/>
      <c r="T195" s="262"/>
      <c r="U195" s="263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4" t="s">
        <v>212</v>
      </c>
      <c r="AU195" s="264" t="s">
        <v>81</v>
      </c>
      <c r="AV195" s="14" t="s">
        <v>203</v>
      </c>
      <c r="AW195" s="14" t="s">
        <v>33</v>
      </c>
      <c r="AX195" s="14" t="s">
        <v>79</v>
      </c>
      <c r="AY195" s="264" t="s">
        <v>196</v>
      </c>
    </row>
    <row r="196" s="2" customFormat="1" ht="33" customHeight="1">
      <c r="A196" s="40"/>
      <c r="B196" s="41"/>
      <c r="C196" s="214" t="s">
        <v>497</v>
      </c>
      <c r="D196" s="214" t="s">
        <v>198</v>
      </c>
      <c r="E196" s="215" t="s">
        <v>498</v>
      </c>
      <c r="F196" s="216" t="s">
        <v>499</v>
      </c>
      <c r="G196" s="217" t="s">
        <v>201</v>
      </c>
      <c r="H196" s="218">
        <v>0.84299999999999997</v>
      </c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2.3010199999999998</v>
      </c>
      <c r="R196" s="223">
        <f>Q196*H196</f>
        <v>1.9397598599999999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203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203</v>
      </c>
      <c r="BM196" s="225" t="s">
        <v>2851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501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13" customFormat="1">
      <c r="A198" s="13"/>
      <c r="B198" s="232"/>
      <c r="C198" s="233"/>
      <c r="D198" s="234" t="s">
        <v>212</v>
      </c>
      <c r="E198" s="235" t="s">
        <v>19</v>
      </c>
      <c r="F198" s="236" t="s">
        <v>2852</v>
      </c>
      <c r="G198" s="233"/>
      <c r="H198" s="237">
        <v>0.84299999999999997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1"/>
      <c r="U198" s="242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212</v>
      </c>
      <c r="AU198" s="243" t="s">
        <v>81</v>
      </c>
      <c r="AV198" s="13" t="s">
        <v>81</v>
      </c>
      <c r="AW198" s="13" t="s">
        <v>33</v>
      </c>
      <c r="AX198" s="13" t="s">
        <v>79</v>
      </c>
      <c r="AY198" s="243" t="s">
        <v>196</v>
      </c>
    </row>
    <row r="199" s="2" customFormat="1" ht="33" customHeight="1">
      <c r="A199" s="40"/>
      <c r="B199" s="41"/>
      <c r="C199" s="214" t="s">
        <v>503</v>
      </c>
      <c r="D199" s="214" t="s">
        <v>198</v>
      </c>
      <c r="E199" s="215" t="s">
        <v>504</v>
      </c>
      <c r="F199" s="216" t="s">
        <v>505</v>
      </c>
      <c r="G199" s="217" t="s">
        <v>201</v>
      </c>
      <c r="H199" s="218">
        <v>0.84299999999999997</v>
      </c>
      <c r="I199" s="219"/>
      <c r="J199" s="220">
        <f>ROUND(I199*H199,2)</f>
        <v>0</v>
      </c>
      <c r="K199" s="216" t="s">
        <v>202</v>
      </c>
      <c r="L199" s="46"/>
      <c r="M199" s="221" t="s">
        <v>19</v>
      </c>
      <c r="N199" s="222" t="s">
        <v>43</v>
      </c>
      <c r="O199" s="86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3">
        <f>S199*H199</f>
        <v>0</v>
      </c>
      <c r="U199" s="224" t="s">
        <v>19</v>
      </c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203</v>
      </c>
      <c r="AT199" s="225" t="s">
        <v>198</v>
      </c>
      <c r="AU199" s="225" t="s">
        <v>81</v>
      </c>
      <c r="AY199" s="19" t="s">
        <v>196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79</v>
      </c>
      <c r="BK199" s="226">
        <f>ROUND(I199*H199,2)</f>
        <v>0</v>
      </c>
      <c r="BL199" s="19" t="s">
        <v>203</v>
      </c>
      <c r="BM199" s="225" t="s">
        <v>2853</v>
      </c>
    </row>
    <row r="200" s="2" customFormat="1">
      <c r="A200" s="40"/>
      <c r="B200" s="41"/>
      <c r="C200" s="42"/>
      <c r="D200" s="227" t="s">
        <v>205</v>
      </c>
      <c r="E200" s="42"/>
      <c r="F200" s="228" t="s">
        <v>507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6"/>
      <c r="U200" s="87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205</v>
      </c>
      <c r="AU200" s="19" t="s">
        <v>81</v>
      </c>
    </row>
    <row r="201" s="2" customFormat="1" ht="24.15" customHeight="1">
      <c r="A201" s="40"/>
      <c r="B201" s="41"/>
      <c r="C201" s="214" t="s">
        <v>508</v>
      </c>
      <c r="D201" s="214" t="s">
        <v>198</v>
      </c>
      <c r="E201" s="215" t="s">
        <v>1816</v>
      </c>
      <c r="F201" s="216" t="s">
        <v>1817</v>
      </c>
      <c r="G201" s="217" t="s">
        <v>244</v>
      </c>
      <c r="H201" s="218">
        <v>14.054</v>
      </c>
      <c r="I201" s="219"/>
      <c r="J201" s="220">
        <f>ROUND(I201*H201,2)</f>
        <v>0</v>
      </c>
      <c r="K201" s="216" t="s">
        <v>202</v>
      </c>
      <c r="L201" s="46"/>
      <c r="M201" s="221" t="s">
        <v>19</v>
      </c>
      <c r="N201" s="222" t="s">
        <v>43</v>
      </c>
      <c r="O201" s="86"/>
      <c r="P201" s="223">
        <f>O201*H201</f>
        <v>0</v>
      </c>
      <c r="Q201" s="223">
        <v>0.00012999999999999999</v>
      </c>
      <c r="R201" s="223">
        <f>Q201*H201</f>
        <v>0.00182702</v>
      </c>
      <c r="S201" s="223">
        <v>0</v>
      </c>
      <c r="T201" s="223">
        <f>S201*H201</f>
        <v>0</v>
      </c>
      <c r="U201" s="224" t="s">
        <v>19</v>
      </c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203</v>
      </c>
      <c r="AT201" s="225" t="s">
        <v>198</v>
      </c>
      <c r="AU201" s="225" t="s">
        <v>81</v>
      </c>
      <c r="AY201" s="19" t="s">
        <v>196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79</v>
      </c>
      <c r="BK201" s="226">
        <f>ROUND(I201*H201,2)</f>
        <v>0</v>
      </c>
      <c r="BL201" s="19" t="s">
        <v>203</v>
      </c>
      <c r="BM201" s="225" t="s">
        <v>2854</v>
      </c>
    </row>
    <row r="202" s="2" customFormat="1">
      <c r="A202" s="40"/>
      <c r="B202" s="41"/>
      <c r="C202" s="42"/>
      <c r="D202" s="227" t="s">
        <v>205</v>
      </c>
      <c r="E202" s="42"/>
      <c r="F202" s="228" t="s">
        <v>1819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6"/>
      <c r="U202" s="87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205</v>
      </c>
      <c r="AU202" s="19" t="s">
        <v>81</v>
      </c>
    </row>
    <row r="203" s="13" customFormat="1">
      <c r="A203" s="13"/>
      <c r="B203" s="232"/>
      <c r="C203" s="233"/>
      <c r="D203" s="234" t="s">
        <v>212</v>
      </c>
      <c r="E203" s="235" t="s">
        <v>19</v>
      </c>
      <c r="F203" s="236" t="s">
        <v>2855</v>
      </c>
      <c r="G203" s="233"/>
      <c r="H203" s="237">
        <v>14.054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1"/>
      <c r="U203" s="242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212</v>
      </c>
      <c r="AU203" s="243" t="s">
        <v>81</v>
      </c>
      <c r="AV203" s="13" t="s">
        <v>81</v>
      </c>
      <c r="AW203" s="13" t="s">
        <v>33</v>
      </c>
      <c r="AX203" s="13" t="s">
        <v>79</v>
      </c>
      <c r="AY203" s="243" t="s">
        <v>196</v>
      </c>
    </row>
    <row r="204" s="2" customFormat="1" ht="37.8" customHeight="1">
      <c r="A204" s="40"/>
      <c r="B204" s="41"/>
      <c r="C204" s="214" t="s">
        <v>515</v>
      </c>
      <c r="D204" s="214" t="s">
        <v>198</v>
      </c>
      <c r="E204" s="215" t="s">
        <v>509</v>
      </c>
      <c r="F204" s="216" t="s">
        <v>510</v>
      </c>
      <c r="G204" s="217" t="s">
        <v>209</v>
      </c>
      <c r="H204" s="218">
        <v>18.48</v>
      </c>
      <c r="I204" s="219"/>
      <c r="J204" s="220">
        <f>ROUND(I204*H204,2)</f>
        <v>0</v>
      </c>
      <c r="K204" s="216" t="s">
        <v>202</v>
      </c>
      <c r="L204" s="46"/>
      <c r="M204" s="221" t="s">
        <v>19</v>
      </c>
      <c r="N204" s="222" t="s">
        <v>43</v>
      </c>
      <c r="O204" s="86"/>
      <c r="P204" s="223">
        <f>O204*H204</f>
        <v>0</v>
      </c>
      <c r="Q204" s="223">
        <v>2.0000000000000002E-05</v>
      </c>
      <c r="R204" s="223">
        <f>Q204*H204</f>
        <v>0.00036960000000000004</v>
      </c>
      <c r="S204" s="223">
        <v>0</v>
      </c>
      <c r="T204" s="223">
        <f>S204*H204</f>
        <v>0</v>
      </c>
      <c r="U204" s="224" t="s">
        <v>19</v>
      </c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203</v>
      </c>
      <c r="AT204" s="225" t="s">
        <v>198</v>
      </c>
      <c r="AU204" s="225" t="s">
        <v>81</v>
      </c>
      <c r="AY204" s="19" t="s">
        <v>196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79</v>
      </c>
      <c r="BK204" s="226">
        <f>ROUND(I204*H204,2)</f>
        <v>0</v>
      </c>
      <c r="BL204" s="19" t="s">
        <v>203</v>
      </c>
      <c r="BM204" s="225" t="s">
        <v>2856</v>
      </c>
    </row>
    <row r="205" s="2" customFormat="1">
      <c r="A205" s="40"/>
      <c r="B205" s="41"/>
      <c r="C205" s="42"/>
      <c r="D205" s="227" t="s">
        <v>205</v>
      </c>
      <c r="E205" s="42"/>
      <c r="F205" s="228" t="s">
        <v>512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6"/>
      <c r="U205" s="87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205</v>
      </c>
      <c r="AU205" s="19" t="s">
        <v>81</v>
      </c>
    </row>
    <row r="206" s="13" customFormat="1">
      <c r="A206" s="13"/>
      <c r="B206" s="232"/>
      <c r="C206" s="233"/>
      <c r="D206" s="234" t="s">
        <v>212</v>
      </c>
      <c r="E206" s="235" t="s">
        <v>19</v>
      </c>
      <c r="F206" s="236" t="s">
        <v>2857</v>
      </c>
      <c r="G206" s="233"/>
      <c r="H206" s="237">
        <v>18.48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1"/>
      <c r="U206" s="242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212</v>
      </c>
      <c r="AU206" s="243" t="s">
        <v>81</v>
      </c>
      <c r="AV206" s="13" t="s">
        <v>81</v>
      </c>
      <c r="AW206" s="13" t="s">
        <v>33</v>
      </c>
      <c r="AX206" s="13" t="s">
        <v>79</v>
      </c>
      <c r="AY206" s="243" t="s">
        <v>196</v>
      </c>
    </row>
    <row r="207" s="12" customFormat="1" ht="22.8" customHeight="1">
      <c r="A207" s="12"/>
      <c r="B207" s="198"/>
      <c r="C207" s="199"/>
      <c r="D207" s="200" t="s">
        <v>71</v>
      </c>
      <c r="E207" s="212" t="s">
        <v>254</v>
      </c>
      <c r="F207" s="212" t="s">
        <v>514</v>
      </c>
      <c r="G207" s="199"/>
      <c r="H207" s="199"/>
      <c r="I207" s="202"/>
      <c r="J207" s="213">
        <f>BK207</f>
        <v>0</v>
      </c>
      <c r="K207" s="199"/>
      <c r="L207" s="204"/>
      <c r="M207" s="205"/>
      <c r="N207" s="206"/>
      <c r="O207" s="206"/>
      <c r="P207" s="207">
        <f>SUM(P208:P219)</f>
        <v>0</v>
      </c>
      <c r="Q207" s="206"/>
      <c r="R207" s="207">
        <f>SUM(R208:R219)</f>
        <v>0.016900000000000002</v>
      </c>
      <c r="S207" s="206"/>
      <c r="T207" s="207">
        <f>SUM(T208:T219)</f>
        <v>0</v>
      </c>
      <c r="U207" s="208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9" t="s">
        <v>79</v>
      </c>
      <c r="AT207" s="210" t="s">
        <v>71</v>
      </c>
      <c r="AU207" s="210" t="s">
        <v>79</v>
      </c>
      <c r="AY207" s="209" t="s">
        <v>196</v>
      </c>
      <c r="BK207" s="211">
        <f>SUM(BK208:BK219)</f>
        <v>0</v>
      </c>
    </row>
    <row r="208" s="2" customFormat="1" ht="37.8" customHeight="1">
      <c r="A208" s="40"/>
      <c r="B208" s="41"/>
      <c r="C208" s="214" t="s">
        <v>278</v>
      </c>
      <c r="D208" s="214" t="s">
        <v>198</v>
      </c>
      <c r="E208" s="215" t="s">
        <v>516</v>
      </c>
      <c r="F208" s="216" t="s">
        <v>517</v>
      </c>
      <c r="G208" s="217" t="s">
        <v>244</v>
      </c>
      <c r="H208" s="218">
        <v>48.490000000000002</v>
      </c>
      <c r="I208" s="219"/>
      <c r="J208" s="220">
        <f>ROUND(I208*H208,2)</f>
        <v>0</v>
      </c>
      <c r="K208" s="216" t="s">
        <v>202</v>
      </c>
      <c r="L208" s="46"/>
      <c r="M208" s="221" t="s">
        <v>19</v>
      </c>
      <c r="N208" s="222" t="s">
        <v>43</v>
      </c>
      <c r="O208" s="86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3">
        <f>S208*H208</f>
        <v>0</v>
      </c>
      <c r="U208" s="224" t="s">
        <v>19</v>
      </c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203</v>
      </c>
      <c r="AT208" s="225" t="s">
        <v>198</v>
      </c>
      <c r="AU208" s="225" t="s">
        <v>81</v>
      </c>
      <c r="AY208" s="19" t="s">
        <v>196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79</v>
      </c>
      <c r="BK208" s="226">
        <f>ROUND(I208*H208,2)</f>
        <v>0</v>
      </c>
      <c r="BL208" s="19" t="s">
        <v>203</v>
      </c>
      <c r="BM208" s="225" t="s">
        <v>2858</v>
      </c>
    </row>
    <row r="209" s="2" customFormat="1">
      <c r="A209" s="40"/>
      <c r="B209" s="41"/>
      <c r="C209" s="42"/>
      <c r="D209" s="227" t="s">
        <v>205</v>
      </c>
      <c r="E209" s="42"/>
      <c r="F209" s="228" t="s">
        <v>519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6"/>
      <c r="U209" s="87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205</v>
      </c>
      <c r="AU209" s="19" t="s">
        <v>81</v>
      </c>
    </row>
    <row r="210" s="13" customFormat="1">
      <c r="A210" s="13"/>
      <c r="B210" s="232"/>
      <c r="C210" s="233"/>
      <c r="D210" s="234" t="s">
        <v>212</v>
      </c>
      <c r="E210" s="235" t="s">
        <v>19</v>
      </c>
      <c r="F210" s="236" t="s">
        <v>2859</v>
      </c>
      <c r="G210" s="233"/>
      <c r="H210" s="237">
        <v>12.800000000000001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1"/>
      <c r="U210" s="242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212</v>
      </c>
      <c r="AU210" s="243" t="s">
        <v>81</v>
      </c>
      <c r="AV210" s="13" t="s">
        <v>81</v>
      </c>
      <c r="AW210" s="13" t="s">
        <v>33</v>
      </c>
      <c r="AX210" s="13" t="s">
        <v>72</v>
      </c>
      <c r="AY210" s="243" t="s">
        <v>196</v>
      </c>
    </row>
    <row r="211" s="13" customFormat="1">
      <c r="A211" s="13"/>
      <c r="B211" s="232"/>
      <c r="C211" s="233"/>
      <c r="D211" s="234" t="s">
        <v>212</v>
      </c>
      <c r="E211" s="235" t="s">
        <v>19</v>
      </c>
      <c r="F211" s="236" t="s">
        <v>2860</v>
      </c>
      <c r="G211" s="233"/>
      <c r="H211" s="237">
        <v>35.689999999999998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1"/>
      <c r="U211" s="242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212</v>
      </c>
      <c r="AU211" s="243" t="s">
        <v>81</v>
      </c>
      <c r="AV211" s="13" t="s">
        <v>81</v>
      </c>
      <c r="AW211" s="13" t="s">
        <v>33</v>
      </c>
      <c r="AX211" s="13" t="s">
        <v>72</v>
      </c>
      <c r="AY211" s="243" t="s">
        <v>196</v>
      </c>
    </row>
    <row r="212" s="14" customFormat="1">
      <c r="A212" s="14"/>
      <c r="B212" s="254"/>
      <c r="C212" s="255"/>
      <c r="D212" s="234" t="s">
        <v>212</v>
      </c>
      <c r="E212" s="256" t="s">
        <v>19</v>
      </c>
      <c r="F212" s="257" t="s">
        <v>233</v>
      </c>
      <c r="G212" s="255"/>
      <c r="H212" s="258">
        <v>48.490000000000002</v>
      </c>
      <c r="I212" s="259"/>
      <c r="J212" s="255"/>
      <c r="K212" s="255"/>
      <c r="L212" s="260"/>
      <c r="M212" s="261"/>
      <c r="N212" s="262"/>
      <c r="O212" s="262"/>
      <c r="P212" s="262"/>
      <c r="Q212" s="262"/>
      <c r="R212" s="262"/>
      <c r="S212" s="262"/>
      <c r="T212" s="262"/>
      <c r="U212" s="263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4" t="s">
        <v>212</v>
      </c>
      <c r="AU212" s="264" t="s">
        <v>81</v>
      </c>
      <c r="AV212" s="14" t="s">
        <v>203</v>
      </c>
      <c r="AW212" s="14" t="s">
        <v>33</v>
      </c>
      <c r="AX212" s="14" t="s">
        <v>79</v>
      </c>
      <c r="AY212" s="264" t="s">
        <v>196</v>
      </c>
    </row>
    <row r="213" s="2" customFormat="1" ht="24.15" customHeight="1">
      <c r="A213" s="40"/>
      <c r="B213" s="41"/>
      <c r="C213" s="214" t="s">
        <v>526</v>
      </c>
      <c r="D213" s="214" t="s">
        <v>198</v>
      </c>
      <c r="E213" s="215" t="s">
        <v>522</v>
      </c>
      <c r="F213" s="216" t="s">
        <v>523</v>
      </c>
      <c r="G213" s="217" t="s">
        <v>222</v>
      </c>
      <c r="H213" s="218">
        <v>1</v>
      </c>
      <c r="I213" s="219"/>
      <c r="J213" s="220">
        <f>ROUND(I213*H213,2)</f>
        <v>0</v>
      </c>
      <c r="K213" s="216" t="s">
        <v>202</v>
      </c>
      <c r="L213" s="46"/>
      <c r="M213" s="221" t="s">
        <v>19</v>
      </c>
      <c r="N213" s="222" t="s">
        <v>43</v>
      </c>
      <c r="O213" s="86"/>
      <c r="P213" s="223">
        <f>O213*H213</f>
        <v>0</v>
      </c>
      <c r="Q213" s="223">
        <v>0.00011</v>
      </c>
      <c r="R213" s="223">
        <f>Q213*H213</f>
        <v>0.00011</v>
      </c>
      <c r="S213" s="223">
        <v>0</v>
      </c>
      <c r="T213" s="223">
        <f>S213*H213</f>
        <v>0</v>
      </c>
      <c r="U213" s="224" t="s">
        <v>19</v>
      </c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203</v>
      </c>
      <c r="AT213" s="225" t="s">
        <v>198</v>
      </c>
      <c r="AU213" s="225" t="s">
        <v>81</v>
      </c>
      <c r="AY213" s="19" t="s">
        <v>196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79</v>
      </c>
      <c r="BK213" s="226">
        <f>ROUND(I213*H213,2)</f>
        <v>0</v>
      </c>
      <c r="BL213" s="19" t="s">
        <v>203</v>
      </c>
      <c r="BM213" s="225" t="s">
        <v>2861</v>
      </c>
    </row>
    <row r="214" s="2" customFormat="1">
      <c r="A214" s="40"/>
      <c r="B214" s="41"/>
      <c r="C214" s="42"/>
      <c r="D214" s="227" t="s">
        <v>205</v>
      </c>
      <c r="E214" s="42"/>
      <c r="F214" s="228" t="s">
        <v>525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6"/>
      <c r="U214" s="87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205</v>
      </c>
      <c r="AU214" s="19" t="s">
        <v>81</v>
      </c>
    </row>
    <row r="215" s="2" customFormat="1" ht="24.15" customHeight="1">
      <c r="A215" s="40"/>
      <c r="B215" s="41"/>
      <c r="C215" s="244" t="s">
        <v>530</v>
      </c>
      <c r="D215" s="244" t="s">
        <v>214</v>
      </c>
      <c r="E215" s="245" t="s">
        <v>527</v>
      </c>
      <c r="F215" s="246" t="s">
        <v>528</v>
      </c>
      <c r="G215" s="247" t="s">
        <v>222</v>
      </c>
      <c r="H215" s="248">
        <v>1</v>
      </c>
      <c r="I215" s="249"/>
      <c r="J215" s="250">
        <f>ROUND(I215*H215,2)</f>
        <v>0</v>
      </c>
      <c r="K215" s="246" t="s">
        <v>202</v>
      </c>
      <c r="L215" s="251"/>
      <c r="M215" s="252" t="s">
        <v>19</v>
      </c>
      <c r="N215" s="253" t="s">
        <v>43</v>
      </c>
      <c r="O215" s="86"/>
      <c r="P215" s="223">
        <f>O215*H215</f>
        <v>0</v>
      </c>
      <c r="Q215" s="223">
        <v>0.012500000000000001</v>
      </c>
      <c r="R215" s="223">
        <f>Q215*H215</f>
        <v>0.012500000000000001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217</v>
      </c>
      <c r="AT215" s="225" t="s">
        <v>214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203</v>
      </c>
      <c r="BM215" s="225" t="s">
        <v>2862</v>
      </c>
    </row>
    <row r="216" s="2" customFormat="1" ht="37.8" customHeight="1">
      <c r="A216" s="40"/>
      <c r="B216" s="41"/>
      <c r="C216" s="214" t="s">
        <v>535</v>
      </c>
      <c r="D216" s="214" t="s">
        <v>198</v>
      </c>
      <c r="E216" s="215" t="s">
        <v>531</v>
      </c>
      <c r="F216" s="216" t="s">
        <v>532</v>
      </c>
      <c r="G216" s="217" t="s">
        <v>222</v>
      </c>
      <c r="H216" s="218">
        <v>33</v>
      </c>
      <c r="I216" s="219"/>
      <c r="J216" s="220">
        <f>ROUND(I216*H216,2)</f>
        <v>0</v>
      </c>
      <c r="K216" s="216" t="s">
        <v>19</v>
      </c>
      <c r="L216" s="46"/>
      <c r="M216" s="221" t="s">
        <v>19</v>
      </c>
      <c r="N216" s="222" t="s">
        <v>43</v>
      </c>
      <c r="O216" s="86"/>
      <c r="P216" s="223">
        <f>O216*H216</f>
        <v>0</v>
      </c>
      <c r="Q216" s="223">
        <v>4.0000000000000003E-05</v>
      </c>
      <c r="R216" s="223">
        <f>Q216*H216</f>
        <v>0.0013200000000000002</v>
      </c>
      <c r="S216" s="223">
        <v>0</v>
      </c>
      <c r="T216" s="223">
        <f>S216*H216</f>
        <v>0</v>
      </c>
      <c r="U216" s="224" t="s">
        <v>19</v>
      </c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203</v>
      </c>
      <c r="AT216" s="225" t="s">
        <v>198</v>
      </c>
      <c r="AU216" s="225" t="s">
        <v>81</v>
      </c>
      <c r="AY216" s="19" t="s">
        <v>196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79</v>
      </c>
      <c r="BK216" s="226">
        <f>ROUND(I216*H216,2)</f>
        <v>0</v>
      </c>
      <c r="BL216" s="19" t="s">
        <v>203</v>
      </c>
      <c r="BM216" s="225" t="s">
        <v>2863</v>
      </c>
    </row>
    <row r="217" s="13" customFormat="1">
      <c r="A217" s="13"/>
      <c r="B217" s="232"/>
      <c r="C217" s="233"/>
      <c r="D217" s="234" t="s">
        <v>212</v>
      </c>
      <c r="E217" s="235" t="s">
        <v>19</v>
      </c>
      <c r="F217" s="236" t="s">
        <v>2864</v>
      </c>
      <c r="G217" s="233"/>
      <c r="H217" s="237">
        <v>33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1"/>
      <c r="U217" s="242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212</v>
      </c>
      <c r="AU217" s="243" t="s">
        <v>81</v>
      </c>
      <c r="AV217" s="13" t="s">
        <v>81</v>
      </c>
      <c r="AW217" s="13" t="s">
        <v>33</v>
      </c>
      <c r="AX217" s="13" t="s">
        <v>79</v>
      </c>
      <c r="AY217" s="243" t="s">
        <v>196</v>
      </c>
    </row>
    <row r="218" s="2" customFormat="1" ht="33" customHeight="1">
      <c r="A218" s="40"/>
      <c r="B218" s="41"/>
      <c r="C218" s="214" t="s">
        <v>540</v>
      </c>
      <c r="D218" s="214" t="s">
        <v>198</v>
      </c>
      <c r="E218" s="215" t="s">
        <v>536</v>
      </c>
      <c r="F218" s="216" t="s">
        <v>537</v>
      </c>
      <c r="G218" s="217" t="s">
        <v>222</v>
      </c>
      <c r="H218" s="218">
        <v>33</v>
      </c>
      <c r="I218" s="219"/>
      <c r="J218" s="220">
        <f>ROUND(I218*H218,2)</f>
        <v>0</v>
      </c>
      <c r="K218" s="216" t="s">
        <v>202</v>
      </c>
      <c r="L218" s="46"/>
      <c r="M218" s="221" t="s">
        <v>19</v>
      </c>
      <c r="N218" s="222" t="s">
        <v>43</v>
      </c>
      <c r="O218" s="86"/>
      <c r="P218" s="223">
        <f>O218*H218</f>
        <v>0</v>
      </c>
      <c r="Q218" s="223">
        <v>9.0000000000000006E-05</v>
      </c>
      <c r="R218" s="223">
        <f>Q218*H218</f>
        <v>0.00297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203</v>
      </c>
      <c r="AT218" s="225" t="s">
        <v>198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203</v>
      </c>
      <c r="BM218" s="225" t="s">
        <v>2865</v>
      </c>
    </row>
    <row r="219" s="2" customFormat="1">
      <c r="A219" s="40"/>
      <c r="B219" s="41"/>
      <c r="C219" s="42"/>
      <c r="D219" s="227" t="s">
        <v>205</v>
      </c>
      <c r="E219" s="42"/>
      <c r="F219" s="228" t="s">
        <v>539</v>
      </c>
      <c r="G219" s="42"/>
      <c r="H219" s="42"/>
      <c r="I219" s="229"/>
      <c r="J219" s="42"/>
      <c r="K219" s="42"/>
      <c r="L219" s="46"/>
      <c r="M219" s="230"/>
      <c r="N219" s="231"/>
      <c r="O219" s="86"/>
      <c r="P219" s="86"/>
      <c r="Q219" s="86"/>
      <c r="R219" s="86"/>
      <c r="S219" s="86"/>
      <c r="T219" s="86"/>
      <c r="U219" s="87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205</v>
      </c>
      <c r="AU219" s="19" t="s">
        <v>81</v>
      </c>
    </row>
    <row r="220" s="12" customFormat="1" ht="22.8" customHeight="1">
      <c r="A220" s="12"/>
      <c r="B220" s="198"/>
      <c r="C220" s="199"/>
      <c r="D220" s="200" t="s">
        <v>71</v>
      </c>
      <c r="E220" s="212" t="s">
        <v>252</v>
      </c>
      <c r="F220" s="212" t="s">
        <v>253</v>
      </c>
      <c r="G220" s="199"/>
      <c r="H220" s="199"/>
      <c r="I220" s="202"/>
      <c r="J220" s="213">
        <f>BK220</f>
        <v>0</v>
      </c>
      <c r="K220" s="199"/>
      <c r="L220" s="204"/>
      <c r="M220" s="205"/>
      <c r="N220" s="206"/>
      <c r="O220" s="206"/>
      <c r="P220" s="207">
        <f>SUM(P221:P222)</f>
        <v>0</v>
      </c>
      <c r="Q220" s="206"/>
      <c r="R220" s="207">
        <f>SUM(R221:R222)</f>
        <v>0</v>
      </c>
      <c r="S220" s="206"/>
      <c r="T220" s="207">
        <f>SUM(T221:T222)</f>
        <v>0</v>
      </c>
      <c r="U220" s="208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09" t="s">
        <v>79</v>
      </c>
      <c r="AT220" s="210" t="s">
        <v>71</v>
      </c>
      <c r="AU220" s="210" t="s">
        <v>79</v>
      </c>
      <c r="AY220" s="209" t="s">
        <v>196</v>
      </c>
      <c r="BK220" s="211">
        <f>SUM(BK221:BK222)</f>
        <v>0</v>
      </c>
    </row>
    <row r="221" s="2" customFormat="1" ht="55.5" customHeight="1">
      <c r="A221" s="40"/>
      <c r="B221" s="41"/>
      <c r="C221" s="214" t="s">
        <v>547</v>
      </c>
      <c r="D221" s="214" t="s">
        <v>198</v>
      </c>
      <c r="E221" s="215" t="s">
        <v>541</v>
      </c>
      <c r="F221" s="216" t="s">
        <v>542</v>
      </c>
      <c r="G221" s="217" t="s">
        <v>237</v>
      </c>
      <c r="H221" s="218">
        <v>35.045000000000002</v>
      </c>
      <c r="I221" s="219"/>
      <c r="J221" s="220">
        <f>ROUND(I221*H221,2)</f>
        <v>0</v>
      </c>
      <c r="K221" s="216" t="s">
        <v>202</v>
      </c>
      <c r="L221" s="46"/>
      <c r="M221" s="221" t="s">
        <v>19</v>
      </c>
      <c r="N221" s="222" t="s">
        <v>43</v>
      </c>
      <c r="O221" s="86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203</v>
      </c>
      <c r="AT221" s="225" t="s">
        <v>198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203</v>
      </c>
      <c r="BM221" s="225" t="s">
        <v>2866</v>
      </c>
    </row>
    <row r="222" s="2" customFormat="1">
      <c r="A222" s="40"/>
      <c r="B222" s="41"/>
      <c r="C222" s="42"/>
      <c r="D222" s="227" t="s">
        <v>205</v>
      </c>
      <c r="E222" s="42"/>
      <c r="F222" s="228" t="s">
        <v>544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6"/>
      <c r="U222" s="87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205</v>
      </c>
      <c r="AU222" s="19" t="s">
        <v>81</v>
      </c>
    </row>
    <row r="223" s="12" customFormat="1" ht="25.92" customHeight="1">
      <c r="A223" s="12"/>
      <c r="B223" s="198"/>
      <c r="C223" s="199"/>
      <c r="D223" s="200" t="s">
        <v>71</v>
      </c>
      <c r="E223" s="201" t="s">
        <v>259</v>
      </c>
      <c r="F223" s="201" t="s">
        <v>260</v>
      </c>
      <c r="G223" s="199"/>
      <c r="H223" s="199"/>
      <c r="I223" s="202"/>
      <c r="J223" s="203">
        <f>BK223</f>
        <v>0</v>
      </c>
      <c r="K223" s="199"/>
      <c r="L223" s="204"/>
      <c r="M223" s="205"/>
      <c r="N223" s="206"/>
      <c r="O223" s="206"/>
      <c r="P223" s="207">
        <f>P224+P245+P278+P305+P360+P377+P387+P431+P465+P475</f>
        <v>0</v>
      </c>
      <c r="Q223" s="206"/>
      <c r="R223" s="207">
        <f>R224+R245+R278+R305+R360+R377+R387+R431+R465+R475</f>
        <v>7.8517121200000002</v>
      </c>
      <c r="S223" s="206"/>
      <c r="T223" s="207">
        <f>T224+T245+T278+T305+T360+T377+T387+T431+T465+T475</f>
        <v>0</v>
      </c>
      <c r="U223" s="208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81</v>
      </c>
      <c r="AT223" s="210" t="s">
        <v>71</v>
      </c>
      <c r="AU223" s="210" t="s">
        <v>72</v>
      </c>
      <c r="AY223" s="209" t="s">
        <v>196</v>
      </c>
      <c r="BK223" s="211">
        <f>BK224+BK245+BK278+BK305+BK360+BK377+BK387+BK431+BK465+BK475</f>
        <v>0</v>
      </c>
    </row>
    <row r="224" s="12" customFormat="1" ht="22.8" customHeight="1">
      <c r="A224" s="12"/>
      <c r="B224" s="198"/>
      <c r="C224" s="199"/>
      <c r="D224" s="200" t="s">
        <v>71</v>
      </c>
      <c r="E224" s="212" t="s">
        <v>545</v>
      </c>
      <c r="F224" s="212" t="s">
        <v>546</v>
      </c>
      <c r="G224" s="199"/>
      <c r="H224" s="199"/>
      <c r="I224" s="202"/>
      <c r="J224" s="213">
        <f>BK224</f>
        <v>0</v>
      </c>
      <c r="K224" s="199"/>
      <c r="L224" s="204"/>
      <c r="M224" s="205"/>
      <c r="N224" s="206"/>
      <c r="O224" s="206"/>
      <c r="P224" s="207">
        <f>SUM(P225:P244)</f>
        <v>0</v>
      </c>
      <c r="Q224" s="206"/>
      <c r="R224" s="207">
        <f>SUM(R225:R244)</f>
        <v>0.1856852</v>
      </c>
      <c r="S224" s="206"/>
      <c r="T224" s="207">
        <f>SUM(T225:T244)</f>
        <v>0</v>
      </c>
      <c r="U224" s="208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09" t="s">
        <v>81</v>
      </c>
      <c r="AT224" s="210" t="s">
        <v>71</v>
      </c>
      <c r="AU224" s="210" t="s">
        <v>79</v>
      </c>
      <c r="AY224" s="209" t="s">
        <v>196</v>
      </c>
      <c r="BK224" s="211">
        <f>SUM(BK225:BK244)</f>
        <v>0</v>
      </c>
    </row>
    <row r="225" s="2" customFormat="1" ht="37.8" customHeight="1">
      <c r="A225" s="40"/>
      <c r="B225" s="41"/>
      <c r="C225" s="214" t="s">
        <v>552</v>
      </c>
      <c r="D225" s="214" t="s">
        <v>198</v>
      </c>
      <c r="E225" s="215" t="s">
        <v>548</v>
      </c>
      <c r="F225" s="216" t="s">
        <v>549</v>
      </c>
      <c r="G225" s="217" t="s">
        <v>244</v>
      </c>
      <c r="H225" s="218">
        <v>14.054</v>
      </c>
      <c r="I225" s="219"/>
      <c r="J225" s="220">
        <f>ROUND(I225*H225,2)</f>
        <v>0</v>
      </c>
      <c r="K225" s="216" t="s">
        <v>202</v>
      </c>
      <c r="L225" s="46"/>
      <c r="M225" s="221" t="s">
        <v>19</v>
      </c>
      <c r="N225" s="222" t="s">
        <v>43</v>
      </c>
      <c r="O225" s="86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3">
        <f>S225*H225</f>
        <v>0</v>
      </c>
      <c r="U225" s="224" t="s">
        <v>19</v>
      </c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266</v>
      </c>
      <c r="AT225" s="225" t="s">
        <v>198</v>
      </c>
      <c r="AU225" s="225" t="s">
        <v>81</v>
      </c>
      <c r="AY225" s="19" t="s">
        <v>196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79</v>
      </c>
      <c r="BK225" s="226">
        <f>ROUND(I225*H225,2)</f>
        <v>0</v>
      </c>
      <c r="BL225" s="19" t="s">
        <v>266</v>
      </c>
      <c r="BM225" s="225" t="s">
        <v>2867</v>
      </c>
    </row>
    <row r="226" s="2" customFormat="1">
      <c r="A226" s="40"/>
      <c r="B226" s="41"/>
      <c r="C226" s="42"/>
      <c r="D226" s="227" t="s">
        <v>205</v>
      </c>
      <c r="E226" s="42"/>
      <c r="F226" s="228" t="s">
        <v>551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6"/>
      <c r="U226" s="87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205</v>
      </c>
      <c r="AU226" s="19" t="s">
        <v>81</v>
      </c>
    </row>
    <row r="227" s="2" customFormat="1" ht="16.5" customHeight="1">
      <c r="A227" s="40"/>
      <c r="B227" s="41"/>
      <c r="C227" s="244" t="s">
        <v>557</v>
      </c>
      <c r="D227" s="244" t="s">
        <v>214</v>
      </c>
      <c r="E227" s="245" t="s">
        <v>553</v>
      </c>
      <c r="F227" s="246" t="s">
        <v>554</v>
      </c>
      <c r="G227" s="247" t="s">
        <v>237</v>
      </c>
      <c r="H227" s="248">
        <v>0.0040000000000000001</v>
      </c>
      <c r="I227" s="249"/>
      <c r="J227" s="250">
        <f>ROUND(I227*H227,2)</f>
        <v>0</v>
      </c>
      <c r="K227" s="246" t="s">
        <v>202</v>
      </c>
      <c r="L227" s="251"/>
      <c r="M227" s="252" t="s">
        <v>19</v>
      </c>
      <c r="N227" s="253" t="s">
        <v>43</v>
      </c>
      <c r="O227" s="86"/>
      <c r="P227" s="223">
        <f>O227*H227</f>
        <v>0</v>
      </c>
      <c r="Q227" s="223">
        <v>1</v>
      </c>
      <c r="R227" s="223">
        <f>Q227*H227</f>
        <v>0.0040000000000000001</v>
      </c>
      <c r="S227" s="223">
        <v>0</v>
      </c>
      <c r="T227" s="223">
        <f>S227*H227</f>
        <v>0</v>
      </c>
      <c r="U227" s="224" t="s">
        <v>19</v>
      </c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278</v>
      </c>
      <c r="AT227" s="225" t="s">
        <v>214</v>
      </c>
      <c r="AU227" s="225" t="s">
        <v>81</v>
      </c>
      <c r="AY227" s="19" t="s">
        <v>196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79</v>
      </c>
      <c r="BK227" s="226">
        <f>ROUND(I227*H227,2)</f>
        <v>0</v>
      </c>
      <c r="BL227" s="19" t="s">
        <v>266</v>
      </c>
      <c r="BM227" s="225" t="s">
        <v>2868</v>
      </c>
    </row>
    <row r="228" s="13" customFormat="1">
      <c r="A228" s="13"/>
      <c r="B228" s="232"/>
      <c r="C228" s="233"/>
      <c r="D228" s="234" t="s">
        <v>212</v>
      </c>
      <c r="E228" s="233"/>
      <c r="F228" s="236" t="s">
        <v>2869</v>
      </c>
      <c r="G228" s="233"/>
      <c r="H228" s="237">
        <v>0.0040000000000000001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1"/>
      <c r="U228" s="242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212</v>
      </c>
      <c r="AU228" s="243" t="s">
        <v>81</v>
      </c>
      <c r="AV228" s="13" t="s">
        <v>81</v>
      </c>
      <c r="AW228" s="13" t="s">
        <v>4</v>
      </c>
      <c r="AX228" s="13" t="s">
        <v>79</v>
      </c>
      <c r="AY228" s="243" t="s">
        <v>196</v>
      </c>
    </row>
    <row r="229" s="2" customFormat="1" ht="37.8" customHeight="1">
      <c r="A229" s="40"/>
      <c r="B229" s="41"/>
      <c r="C229" s="214" t="s">
        <v>562</v>
      </c>
      <c r="D229" s="214" t="s">
        <v>198</v>
      </c>
      <c r="E229" s="215" t="s">
        <v>558</v>
      </c>
      <c r="F229" s="216" t="s">
        <v>559</v>
      </c>
      <c r="G229" s="217" t="s">
        <v>244</v>
      </c>
      <c r="H229" s="218">
        <v>11.956</v>
      </c>
      <c r="I229" s="219"/>
      <c r="J229" s="220">
        <f>ROUND(I229*H229,2)</f>
        <v>0</v>
      </c>
      <c r="K229" s="216" t="s">
        <v>202</v>
      </c>
      <c r="L229" s="46"/>
      <c r="M229" s="221" t="s">
        <v>19</v>
      </c>
      <c r="N229" s="222" t="s">
        <v>43</v>
      </c>
      <c r="O229" s="86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3">
        <f>S229*H229</f>
        <v>0</v>
      </c>
      <c r="U229" s="224" t="s">
        <v>19</v>
      </c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266</v>
      </c>
      <c r="AT229" s="225" t="s">
        <v>198</v>
      </c>
      <c r="AU229" s="225" t="s">
        <v>81</v>
      </c>
      <c r="AY229" s="19" t="s">
        <v>196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79</v>
      </c>
      <c r="BK229" s="226">
        <f>ROUND(I229*H229,2)</f>
        <v>0</v>
      </c>
      <c r="BL229" s="19" t="s">
        <v>266</v>
      </c>
      <c r="BM229" s="225" t="s">
        <v>2870</v>
      </c>
    </row>
    <row r="230" s="2" customFormat="1">
      <c r="A230" s="40"/>
      <c r="B230" s="41"/>
      <c r="C230" s="42"/>
      <c r="D230" s="227" t="s">
        <v>205</v>
      </c>
      <c r="E230" s="42"/>
      <c r="F230" s="228" t="s">
        <v>561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6"/>
      <c r="U230" s="87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205</v>
      </c>
      <c r="AU230" s="19" t="s">
        <v>81</v>
      </c>
    </row>
    <row r="231" s="2" customFormat="1" ht="16.5" customHeight="1">
      <c r="A231" s="40"/>
      <c r="B231" s="41"/>
      <c r="C231" s="244" t="s">
        <v>565</v>
      </c>
      <c r="D231" s="244" t="s">
        <v>214</v>
      </c>
      <c r="E231" s="245" t="s">
        <v>553</v>
      </c>
      <c r="F231" s="246" t="s">
        <v>554</v>
      </c>
      <c r="G231" s="247" t="s">
        <v>237</v>
      </c>
      <c r="H231" s="248">
        <v>0.0040000000000000001</v>
      </c>
      <c r="I231" s="249"/>
      <c r="J231" s="250">
        <f>ROUND(I231*H231,2)</f>
        <v>0</v>
      </c>
      <c r="K231" s="246" t="s">
        <v>202</v>
      </c>
      <c r="L231" s="251"/>
      <c r="M231" s="252" t="s">
        <v>19</v>
      </c>
      <c r="N231" s="253" t="s">
        <v>43</v>
      </c>
      <c r="O231" s="86"/>
      <c r="P231" s="223">
        <f>O231*H231</f>
        <v>0</v>
      </c>
      <c r="Q231" s="223">
        <v>1</v>
      </c>
      <c r="R231" s="223">
        <f>Q231*H231</f>
        <v>0.0040000000000000001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278</v>
      </c>
      <c r="AT231" s="225" t="s">
        <v>214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266</v>
      </c>
      <c r="BM231" s="225" t="s">
        <v>2871</v>
      </c>
    </row>
    <row r="232" s="13" customFormat="1">
      <c r="A232" s="13"/>
      <c r="B232" s="232"/>
      <c r="C232" s="233"/>
      <c r="D232" s="234" t="s">
        <v>212</v>
      </c>
      <c r="E232" s="233"/>
      <c r="F232" s="236" t="s">
        <v>2872</v>
      </c>
      <c r="G232" s="233"/>
      <c r="H232" s="237">
        <v>0.0040000000000000001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1"/>
      <c r="U232" s="242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212</v>
      </c>
      <c r="AU232" s="243" t="s">
        <v>81</v>
      </c>
      <c r="AV232" s="13" t="s">
        <v>81</v>
      </c>
      <c r="AW232" s="13" t="s">
        <v>4</v>
      </c>
      <c r="AX232" s="13" t="s">
        <v>79</v>
      </c>
      <c r="AY232" s="243" t="s">
        <v>196</v>
      </c>
    </row>
    <row r="233" s="2" customFormat="1" ht="24.15" customHeight="1">
      <c r="A233" s="40"/>
      <c r="B233" s="41"/>
      <c r="C233" s="214" t="s">
        <v>571</v>
      </c>
      <c r="D233" s="214" t="s">
        <v>198</v>
      </c>
      <c r="E233" s="215" t="s">
        <v>566</v>
      </c>
      <c r="F233" s="216" t="s">
        <v>567</v>
      </c>
      <c r="G233" s="217" t="s">
        <v>244</v>
      </c>
      <c r="H233" s="218">
        <v>14.054</v>
      </c>
      <c r="I233" s="219"/>
      <c r="J233" s="220">
        <f>ROUND(I233*H233,2)</f>
        <v>0</v>
      </c>
      <c r="K233" s="216" t="s">
        <v>202</v>
      </c>
      <c r="L233" s="46"/>
      <c r="M233" s="221" t="s">
        <v>19</v>
      </c>
      <c r="N233" s="222" t="s">
        <v>43</v>
      </c>
      <c r="O233" s="86"/>
      <c r="P233" s="223">
        <f>O233*H233</f>
        <v>0</v>
      </c>
      <c r="Q233" s="223">
        <v>0.00040000000000000002</v>
      </c>
      <c r="R233" s="223">
        <f>Q233*H233</f>
        <v>0.0056216</v>
      </c>
      <c r="S233" s="223">
        <v>0</v>
      </c>
      <c r="T233" s="223">
        <f>S233*H233</f>
        <v>0</v>
      </c>
      <c r="U233" s="224" t="s">
        <v>19</v>
      </c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266</v>
      </c>
      <c r="AT233" s="225" t="s">
        <v>198</v>
      </c>
      <c r="AU233" s="225" t="s">
        <v>81</v>
      </c>
      <c r="AY233" s="19" t="s">
        <v>196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79</v>
      </c>
      <c r="BK233" s="226">
        <f>ROUND(I233*H233,2)</f>
        <v>0</v>
      </c>
      <c r="BL233" s="19" t="s">
        <v>266</v>
      </c>
      <c r="BM233" s="225" t="s">
        <v>2873</v>
      </c>
    </row>
    <row r="234" s="2" customFormat="1">
      <c r="A234" s="40"/>
      <c r="B234" s="41"/>
      <c r="C234" s="42"/>
      <c r="D234" s="227" t="s">
        <v>205</v>
      </c>
      <c r="E234" s="42"/>
      <c r="F234" s="228" t="s">
        <v>569</v>
      </c>
      <c r="G234" s="42"/>
      <c r="H234" s="42"/>
      <c r="I234" s="229"/>
      <c r="J234" s="42"/>
      <c r="K234" s="42"/>
      <c r="L234" s="46"/>
      <c r="M234" s="230"/>
      <c r="N234" s="231"/>
      <c r="O234" s="86"/>
      <c r="P234" s="86"/>
      <c r="Q234" s="86"/>
      <c r="R234" s="86"/>
      <c r="S234" s="86"/>
      <c r="T234" s="86"/>
      <c r="U234" s="87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205</v>
      </c>
      <c r="AU234" s="19" t="s">
        <v>81</v>
      </c>
    </row>
    <row r="235" s="13" customFormat="1">
      <c r="A235" s="13"/>
      <c r="B235" s="232"/>
      <c r="C235" s="233"/>
      <c r="D235" s="234" t="s">
        <v>212</v>
      </c>
      <c r="E235" s="235" t="s">
        <v>19</v>
      </c>
      <c r="F235" s="236" t="s">
        <v>2855</v>
      </c>
      <c r="G235" s="233"/>
      <c r="H235" s="237">
        <v>14.054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1"/>
      <c r="U235" s="242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212</v>
      </c>
      <c r="AU235" s="243" t="s">
        <v>81</v>
      </c>
      <c r="AV235" s="13" t="s">
        <v>81</v>
      </c>
      <c r="AW235" s="13" t="s">
        <v>33</v>
      </c>
      <c r="AX235" s="13" t="s">
        <v>79</v>
      </c>
      <c r="AY235" s="243" t="s">
        <v>196</v>
      </c>
    </row>
    <row r="236" s="2" customFormat="1" ht="49.05" customHeight="1">
      <c r="A236" s="40"/>
      <c r="B236" s="41"/>
      <c r="C236" s="244" t="s">
        <v>576</v>
      </c>
      <c r="D236" s="244" t="s">
        <v>214</v>
      </c>
      <c r="E236" s="245" t="s">
        <v>572</v>
      </c>
      <c r="F236" s="246" t="s">
        <v>573</v>
      </c>
      <c r="G236" s="247" t="s">
        <v>244</v>
      </c>
      <c r="H236" s="248">
        <v>16.379999999999999</v>
      </c>
      <c r="I236" s="249"/>
      <c r="J236" s="250">
        <f>ROUND(I236*H236,2)</f>
        <v>0</v>
      </c>
      <c r="K236" s="246" t="s">
        <v>202</v>
      </c>
      <c r="L236" s="251"/>
      <c r="M236" s="252" t="s">
        <v>19</v>
      </c>
      <c r="N236" s="253" t="s">
        <v>43</v>
      </c>
      <c r="O236" s="86"/>
      <c r="P236" s="223">
        <f>O236*H236</f>
        <v>0</v>
      </c>
      <c r="Q236" s="223">
        <v>0.0054000000000000003</v>
      </c>
      <c r="R236" s="223">
        <f>Q236*H236</f>
        <v>0.088452000000000003</v>
      </c>
      <c r="S236" s="223">
        <v>0</v>
      </c>
      <c r="T236" s="223">
        <f>S236*H236</f>
        <v>0</v>
      </c>
      <c r="U236" s="224" t="s">
        <v>19</v>
      </c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278</v>
      </c>
      <c r="AT236" s="225" t="s">
        <v>214</v>
      </c>
      <c r="AU236" s="225" t="s">
        <v>81</v>
      </c>
      <c r="AY236" s="19" t="s">
        <v>196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79</v>
      </c>
      <c r="BK236" s="226">
        <f>ROUND(I236*H236,2)</f>
        <v>0</v>
      </c>
      <c r="BL236" s="19" t="s">
        <v>266</v>
      </c>
      <c r="BM236" s="225" t="s">
        <v>2874</v>
      </c>
    </row>
    <row r="237" s="13" customFormat="1">
      <c r="A237" s="13"/>
      <c r="B237" s="232"/>
      <c r="C237" s="233"/>
      <c r="D237" s="234" t="s">
        <v>212</v>
      </c>
      <c r="E237" s="233"/>
      <c r="F237" s="236" t="s">
        <v>2875</v>
      </c>
      <c r="G237" s="233"/>
      <c r="H237" s="237">
        <v>16.379999999999999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1"/>
      <c r="U237" s="242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212</v>
      </c>
      <c r="AU237" s="243" t="s">
        <v>81</v>
      </c>
      <c r="AV237" s="13" t="s">
        <v>81</v>
      </c>
      <c r="AW237" s="13" t="s">
        <v>4</v>
      </c>
      <c r="AX237" s="13" t="s">
        <v>79</v>
      </c>
      <c r="AY237" s="243" t="s">
        <v>196</v>
      </c>
    </row>
    <row r="238" s="2" customFormat="1" ht="24.15" customHeight="1">
      <c r="A238" s="40"/>
      <c r="B238" s="41"/>
      <c r="C238" s="214" t="s">
        <v>582</v>
      </c>
      <c r="D238" s="214" t="s">
        <v>198</v>
      </c>
      <c r="E238" s="215" t="s">
        <v>577</v>
      </c>
      <c r="F238" s="216" t="s">
        <v>578</v>
      </c>
      <c r="G238" s="217" t="s">
        <v>244</v>
      </c>
      <c r="H238" s="218">
        <v>11.956</v>
      </c>
      <c r="I238" s="219"/>
      <c r="J238" s="220">
        <f>ROUND(I238*H238,2)</f>
        <v>0</v>
      </c>
      <c r="K238" s="216" t="s">
        <v>202</v>
      </c>
      <c r="L238" s="46"/>
      <c r="M238" s="221" t="s">
        <v>19</v>
      </c>
      <c r="N238" s="222" t="s">
        <v>43</v>
      </c>
      <c r="O238" s="86"/>
      <c r="P238" s="223">
        <f>O238*H238</f>
        <v>0</v>
      </c>
      <c r="Q238" s="223">
        <v>0.00040000000000000002</v>
      </c>
      <c r="R238" s="223">
        <f>Q238*H238</f>
        <v>0.0047824</v>
      </c>
      <c r="S238" s="223">
        <v>0</v>
      </c>
      <c r="T238" s="223">
        <f>S238*H238</f>
        <v>0</v>
      </c>
      <c r="U238" s="224" t="s">
        <v>19</v>
      </c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266</v>
      </c>
      <c r="AT238" s="225" t="s">
        <v>198</v>
      </c>
      <c r="AU238" s="225" t="s">
        <v>81</v>
      </c>
      <c r="AY238" s="19" t="s">
        <v>196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79</v>
      </c>
      <c r="BK238" s="226">
        <f>ROUND(I238*H238,2)</f>
        <v>0</v>
      </c>
      <c r="BL238" s="19" t="s">
        <v>266</v>
      </c>
      <c r="BM238" s="225" t="s">
        <v>2876</v>
      </c>
    </row>
    <row r="239" s="2" customFormat="1">
      <c r="A239" s="40"/>
      <c r="B239" s="41"/>
      <c r="C239" s="42"/>
      <c r="D239" s="227" t="s">
        <v>205</v>
      </c>
      <c r="E239" s="42"/>
      <c r="F239" s="228" t="s">
        <v>580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6"/>
      <c r="U239" s="87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205</v>
      </c>
      <c r="AU239" s="19" t="s">
        <v>81</v>
      </c>
    </row>
    <row r="240" s="13" customFormat="1">
      <c r="A240" s="13"/>
      <c r="B240" s="232"/>
      <c r="C240" s="233"/>
      <c r="D240" s="234" t="s">
        <v>212</v>
      </c>
      <c r="E240" s="235" t="s">
        <v>19</v>
      </c>
      <c r="F240" s="236" t="s">
        <v>2877</v>
      </c>
      <c r="G240" s="233"/>
      <c r="H240" s="237">
        <v>11.956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1"/>
      <c r="U240" s="242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212</v>
      </c>
      <c r="AU240" s="243" t="s">
        <v>81</v>
      </c>
      <c r="AV240" s="13" t="s">
        <v>81</v>
      </c>
      <c r="AW240" s="13" t="s">
        <v>33</v>
      </c>
      <c r="AX240" s="13" t="s">
        <v>79</v>
      </c>
      <c r="AY240" s="243" t="s">
        <v>196</v>
      </c>
    </row>
    <row r="241" s="2" customFormat="1" ht="49.05" customHeight="1">
      <c r="A241" s="40"/>
      <c r="B241" s="41"/>
      <c r="C241" s="244" t="s">
        <v>585</v>
      </c>
      <c r="D241" s="244" t="s">
        <v>214</v>
      </c>
      <c r="E241" s="245" t="s">
        <v>572</v>
      </c>
      <c r="F241" s="246" t="s">
        <v>573</v>
      </c>
      <c r="G241" s="247" t="s">
        <v>244</v>
      </c>
      <c r="H241" s="248">
        <v>14.598000000000001</v>
      </c>
      <c r="I241" s="249"/>
      <c r="J241" s="250">
        <f>ROUND(I241*H241,2)</f>
        <v>0</v>
      </c>
      <c r="K241" s="246" t="s">
        <v>202</v>
      </c>
      <c r="L241" s="251"/>
      <c r="M241" s="252" t="s">
        <v>19</v>
      </c>
      <c r="N241" s="253" t="s">
        <v>43</v>
      </c>
      <c r="O241" s="86"/>
      <c r="P241" s="223">
        <f>O241*H241</f>
        <v>0</v>
      </c>
      <c r="Q241" s="223">
        <v>0.0054000000000000003</v>
      </c>
      <c r="R241" s="223">
        <f>Q241*H241</f>
        <v>0.078829200000000002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278</v>
      </c>
      <c r="AT241" s="225" t="s">
        <v>214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266</v>
      </c>
      <c r="BM241" s="225" t="s">
        <v>2878</v>
      </c>
    </row>
    <row r="242" s="13" customFormat="1">
      <c r="A242" s="13"/>
      <c r="B242" s="232"/>
      <c r="C242" s="233"/>
      <c r="D242" s="234" t="s">
        <v>212</v>
      </c>
      <c r="E242" s="233"/>
      <c r="F242" s="236" t="s">
        <v>2879</v>
      </c>
      <c r="G242" s="233"/>
      <c r="H242" s="237">
        <v>14.598000000000001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1"/>
      <c r="U242" s="242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212</v>
      </c>
      <c r="AU242" s="243" t="s">
        <v>81</v>
      </c>
      <c r="AV242" s="13" t="s">
        <v>81</v>
      </c>
      <c r="AW242" s="13" t="s">
        <v>4</v>
      </c>
      <c r="AX242" s="13" t="s">
        <v>79</v>
      </c>
      <c r="AY242" s="243" t="s">
        <v>196</v>
      </c>
    </row>
    <row r="243" s="2" customFormat="1" ht="49.05" customHeight="1">
      <c r="A243" s="40"/>
      <c r="B243" s="41"/>
      <c r="C243" s="214" t="s">
        <v>592</v>
      </c>
      <c r="D243" s="214" t="s">
        <v>198</v>
      </c>
      <c r="E243" s="215" t="s">
        <v>586</v>
      </c>
      <c r="F243" s="216" t="s">
        <v>587</v>
      </c>
      <c r="G243" s="217" t="s">
        <v>237</v>
      </c>
      <c r="H243" s="218">
        <v>0.186</v>
      </c>
      <c r="I243" s="219"/>
      <c r="J243" s="220">
        <f>ROUND(I243*H243,2)</f>
        <v>0</v>
      </c>
      <c r="K243" s="216" t="s">
        <v>202</v>
      </c>
      <c r="L243" s="46"/>
      <c r="M243" s="221" t="s">
        <v>19</v>
      </c>
      <c r="N243" s="222" t="s">
        <v>43</v>
      </c>
      <c r="O243" s="86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3">
        <f>S243*H243</f>
        <v>0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266</v>
      </c>
      <c r="AT243" s="225" t="s">
        <v>198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266</v>
      </c>
      <c r="BM243" s="225" t="s">
        <v>2880</v>
      </c>
    </row>
    <row r="244" s="2" customFormat="1">
      <c r="A244" s="40"/>
      <c r="B244" s="41"/>
      <c r="C244" s="42"/>
      <c r="D244" s="227" t="s">
        <v>205</v>
      </c>
      <c r="E244" s="42"/>
      <c r="F244" s="228" t="s">
        <v>589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6"/>
      <c r="U244" s="87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205</v>
      </c>
      <c r="AU244" s="19" t="s">
        <v>81</v>
      </c>
    </row>
    <row r="245" s="12" customFormat="1" ht="22.8" customHeight="1">
      <c r="A245" s="12"/>
      <c r="B245" s="198"/>
      <c r="C245" s="199"/>
      <c r="D245" s="200" t="s">
        <v>71</v>
      </c>
      <c r="E245" s="212" t="s">
        <v>590</v>
      </c>
      <c r="F245" s="212" t="s">
        <v>591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SUM(P246:P277)</f>
        <v>0</v>
      </c>
      <c r="Q245" s="206"/>
      <c r="R245" s="207">
        <f>SUM(R246:R277)</f>
        <v>0.36742582000000001</v>
      </c>
      <c r="S245" s="206"/>
      <c r="T245" s="207">
        <f>SUM(T246:T277)</f>
        <v>0</v>
      </c>
      <c r="U245" s="208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81</v>
      </c>
      <c r="AT245" s="210" t="s">
        <v>71</v>
      </c>
      <c r="AU245" s="210" t="s">
        <v>79</v>
      </c>
      <c r="AY245" s="209" t="s">
        <v>196</v>
      </c>
      <c r="BK245" s="211">
        <f>SUM(BK246:BK277)</f>
        <v>0</v>
      </c>
    </row>
    <row r="246" s="2" customFormat="1" ht="37.8" customHeight="1">
      <c r="A246" s="40"/>
      <c r="B246" s="41"/>
      <c r="C246" s="214" t="s">
        <v>598</v>
      </c>
      <c r="D246" s="214" t="s">
        <v>198</v>
      </c>
      <c r="E246" s="215" t="s">
        <v>593</v>
      </c>
      <c r="F246" s="216" t="s">
        <v>594</v>
      </c>
      <c r="G246" s="217" t="s">
        <v>244</v>
      </c>
      <c r="H246" s="218">
        <v>24.050000000000001</v>
      </c>
      <c r="I246" s="219"/>
      <c r="J246" s="220">
        <f>ROUND(I246*H246,2)</f>
        <v>0</v>
      </c>
      <c r="K246" s="216" t="s">
        <v>202</v>
      </c>
      <c r="L246" s="46"/>
      <c r="M246" s="221" t="s">
        <v>19</v>
      </c>
      <c r="N246" s="222" t="s">
        <v>43</v>
      </c>
      <c r="O246" s="86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266</v>
      </c>
      <c r="AT246" s="225" t="s">
        <v>198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266</v>
      </c>
      <c r="BM246" s="225" t="s">
        <v>2881</v>
      </c>
    </row>
    <row r="247" s="2" customFormat="1">
      <c r="A247" s="40"/>
      <c r="B247" s="41"/>
      <c r="C247" s="42"/>
      <c r="D247" s="227" t="s">
        <v>205</v>
      </c>
      <c r="E247" s="42"/>
      <c r="F247" s="228" t="s">
        <v>596</v>
      </c>
      <c r="G247" s="42"/>
      <c r="H247" s="42"/>
      <c r="I247" s="229"/>
      <c r="J247" s="42"/>
      <c r="K247" s="42"/>
      <c r="L247" s="46"/>
      <c r="M247" s="230"/>
      <c r="N247" s="231"/>
      <c r="O247" s="86"/>
      <c r="P247" s="86"/>
      <c r="Q247" s="86"/>
      <c r="R247" s="86"/>
      <c r="S247" s="86"/>
      <c r="T247" s="86"/>
      <c r="U247" s="87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205</v>
      </c>
      <c r="AU247" s="19" t="s">
        <v>81</v>
      </c>
    </row>
    <row r="248" s="13" customFormat="1">
      <c r="A248" s="13"/>
      <c r="B248" s="232"/>
      <c r="C248" s="233"/>
      <c r="D248" s="234" t="s">
        <v>212</v>
      </c>
      <c r="E248" s="235" t="s">
        <v>19</v>
      </c>
      <c r="F248" s="236" t="s">
        <v>2882</v>
      </c>
      <c r="G248" s="233"/>
      <c r="H248" s="237">
        <v>24.050000000000001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212</v>
      </c>
      <c r="AU248" s="243" t="s">
        <v>81</v>
      </c>
      <c r="AV248" s="13" t="s">
        <v>81</v>
      </c>
      <c r="AW248" s="13" t="s">
        <v>33</v>
      </c>
      <c r="AX248" s="13" t="s">
        <v>79</v>
      </c>
      <c r="AY248" s="243" t="s">
        <v>196</v>
      </c>
    </row>
    <row r="249" s="2" customFormat="1" ht="16.5" customHeight="1">
      <c r="A249" s="40"/>
      <c r="B249" s="41"/>
      <c r="C249" s="244" t="s">
        <v>604</v>
      </c>
      <c r="D249" s="244" t="s">
        <v>214</v>
      </c>
      <c r="E249" s="245" t="s">
        <v>599</v>
      </c>
      <c r="F249" s="246" t="s">
        <v>600</v>
      </c>
      <c r="G249" s="247" t="s">
        <v>601</v>
      </c>
      <c r="H249" s="248">
        <v>28.859999999999999</v>
      </c>
      <c r="I249" s="249"/>
      <c r="J249" s="250">
        <f>ROUND(I249*H249,2)</f>
        <v>0</v>
      </c>
      <c r="K249" s="246" t="s">
        <v>202</v>
      </c>
      <c r="L249" s="251"/>
      <c r="M249" s="252" t="s">
        <v>19</v>
      </c>
      <c r="N249" s="253" t="s">
        <v>43</v>
      </c>
      <c r="O249" s="86"/>
      <c r="P249" s="223">
        <f>O249*H249</f>
        <v>0</v>
      </c>
      <c r="Q249" s="223">
        <v>0.001</v>
      </c>
      <c r="R249" s="223">
        <f>Q249*H249</f>
        <v>0.02886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278</v>
      </c>
      <c r="AT249" s="225" t="s">
        <v>214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266</v>
      </c>
      <c r="BM249" s="225" t="s">
        <v>2883</v>
      </c>
    </row>
    <row r="250" s="13" customFormat="1">
      <c r="A250" s="13"/>
      <c r="B250" s="232"/>
      <c r="C250" s="233"/>
      <c r="D250" s="234" t="s">
        <v>212</v>
      </c>
      <c r="E250" s="233"/>
      <c r="F250" s="236" t="s">
        <v>2884</v>
      </c>
      <c r="G250" s="233"/>
      <c r="H250" s="237">
        <v>28.859999999999999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1"/>
      <c r="U250" s="242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212</v>
      </c>
      <c r="AU250" s="243" t="s">
        <v>81</v>
      </c>
      <c r="AV250" s="13" t="s">
        <v>81</v>
      </c>
      <c r="AW250" s="13" t="s">
        <v>4</v>
      </c>
      <c r="AX250" s="13" t="s">
        <v>79</v>
      </c>
      <c r="AY250" s="243" t="s">
        <v>196</v>
      </c>
    </row>
    <row r="251" s="2" customFormat="1" ht="24.15" customHeight="1">
      <c r="A251" s="40"/>
      <c r="B251" s="41"/>
      <c r="C251" s="214" t="s">
        <v>609</v>
      </c>
      <c r="D251" s="214" t="s">
        <v>198</v>
      </c>
      <c r="E251" s="215" t="s">
        <v>605</v>
      </c>
      <c r="F251" s="216" t="s">
        <v>606</v>
      </c>
      <c r="G251" s="217" t="s">
        <v>244</v>
      </c>
      <c r="H251" s="218">
        <v>24.050000000000001</v>
      </c>
      <c r="I251" s="219"/>
      <c r="J251" s="220">
        <f>ROUND(I251*H251,2)</f>
        <v>0</v>
      </c>
      <c r="K251" s="216" t="s">
        <v>202</v>
      </c>
      <c r="L251" s="46"/>
      <c r="M251" s="221" t="s">
        <v>19</v>
      </c>
      <c r="N251" s="222" t="s">
        <v>43</v>
      </c>
      <c r="O251" s="86"/>
      <c r="P251" s="223">
        <f>O251*H251</f>
        <v>0</v>
      </c>
      <c r="Q251" s="223">
        <v>0.00088000000000000003</v>
      </c>
      <c r="R251" s="223">
        <f>Q251*H251</f>
        <v>0.021164000000000002</v>
      </c>
      <c r="S251" s="223">
        <v>0</v>
      </c>
      <c r="T251" s="223">
        <f>S251*H251</f>
        <v>0</v>
      </c>
      <c r="U251" s="224" t="s">
        <v>19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266</v>
      </c>
      <c r="AT251" s="225" t="s">
        <v>198</v>
      </c>
      <c r="AU251" s="225" t="s">
        <v>81</v>
      </c>
      <c r="AY251" s="19" t="s">
        <v>196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79</v>
      </c>
      <c r="BK251" s="226">
        <f>ROUND(I251*H251,2)</f>
        <v>0</v>
      </c>
      <c r="BL251" s="19" t="s">
        <v>266</v>
      </c>
      <c r="BM251" s="225" t="s">
        <v>2885</v>
      </c>
    </row>
    <row r="252" s="2" customFormat="1">
      <c r="A252" s="40"/>
      <c r="B252" s="41"/>
      <c r="C252" s="42"/>
      <c r="D252" s="227" t="s">
        <v>205</v>
      </c>
      <c r="E252" s="42"/>
      <c r="F252" s="228" t="s">
        <v>608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6"/>
      <c r="U252" s="87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205</v>
      </c>
      <c r="AU252" s="19" t="s">
        <v>81</v>
      </c>
    </row>
    <row r="253" s="13" customFormat="1">
      <c r="A253" s="13"/>
      <c r="B253" s="232"/>
      <c r="C253" s="233"/>
      <c r="D253" s="234" t="s">
        <v>212</v>
      </c>
      <c r="E253" s="235" t="s">
        <v>19</v>
      </c>
      <c r="F253" s="236" t="s">
        <v>2882</v>
      </c>
      <c r="G253" s="233"/>
      <c r="H253" s="237">
        <v>24.050000000000001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1"/>
      <c r="U253" s="242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212</v>
      </c>
      <c r="AU253" s="243" t="s">
        <v>81</v>
      </c>
      <c r="AV253" s="13" t="s">
        <v>81</v>
      </c>
      <c r="AW253" s="13" t="s">
        <v>33</v>
      </c>
      <c r="AX253" s="13" t="s">
        <v>79</v>
      </c>
      <c r="AY253" s="243" t="s">
        <v>196</v>
      </c>
    </row>
    <row r="254" s="2" customFormat="1" ht="49.05" customHeight="1">
      <c r="A254" s="40"/>
      <c r="B254" s="41"/>
      <c r="C254" s="244" t="s">
        <v>612</v>
      </c>
      <c r="D254" s="244" t="s">
        <v>214</v>
      </c>
      <c r="E254" s="245" t="s">
        <v>572</v>
      </c>
      <c r="F254" s="246" t="s">
        <v>573</v>
      </c>
      <c r="G254" s="247" t="s">
        <v>244</v>
      </c>
      <c r="H254" s="248">
        <v>28.030000000000001</v>
      </c>
      <c r="I254" s="249"/>
      <c r="J254" s="250">
        <f>ROUND(I254*H254,2)</f>
        <v>0</v>
      </c>
      <c r="K254" s="246" t="s">
        <v>202</v>
      </c>
      <c r="L254" s="251"/>
      <c r="M254" s="252" t="s">
        <v>19</v>
      </c>
      <c r="N254" s="253" t="s">
        <v>43</v>
      </c>
      <c r="O254" s="86"/>
      <c r="P254" s="223">
        <f>O254*H254</f>
        <v>0</v>
      </c>
      <c r="Q254" s="223">
        <v>0.0054000000000000003</v>
      </c>
      <c r="R254" s="223">
        <f>Q254*H254</f>
        <v>0.15136200000000002</v>
      </c>
      <c r="S254" s="223">
        <v>0</v>
      </c>
      <c r="T254" s="223">
        <f>S254*H254</f>
        <v>0</v>
      </c>
      <c r="U254" s="224" t="s">
        <v>19</v>
      </c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278</v>
      </c>
      <c r="AT254" s="225" t="s">
        <v>214</v>
      </c>
      <c r="AU254" s="225" t="s">
        <v>81</v>
      </c>
      <c r="AY254" s="19" t="s">
        <v>196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79</v>
      </c>
      <c r="BK254" s="226">
        <f>ROUND(I254*H254,2)</f>
        <v>0</v>
      </c>
      <c r="BL254" s="19" t="s">
        <v>266</v>
      </c>
      <c r="BM254" s="225" t="s">
        <v>2886</v>
      </c>
    </row>
    <row r="255" s="13" customFormat="1">
      <c r="A255" s="13"/>
      <c r="B255" s="232"/>
      <c r="C255" s="233"/>
      <c r="D255" s="234" t="s">
        <v>212</v>
      </c>
      <c r="E255" s="233"/>
      <c r="F255" s="236" t="s">
        <v>2887</v>
      </c>
      <c r="G255" s="233"/>
      <c r="H255" s="237">
        <v>28.030000000000001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1"/>
      <c r="U255" s="242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212</v>
      </c>
      <c r="AU255" s="243" t="s">
        <v>81</v>
      </c>
      <c r="AV255" s="13" t="s">
        <v>81</v>
      </c>
      <c r="AW255" s="13" t="s">
        <v>4</v>
      </c>
      <c r="AX255" s="13" t="s">
        <v>79</v>
      </c>
      <c r="AY255" s="243" t="s">
        <v>196</v>
      </c>
    </row>
    <row r="256" s="2" customFormat="1" ht="24.15" customHeight="1">
      <c r="A256" s="40"/>
      <c r="B256" s="41"/>
      <c r="C256" s="214" t="s">
        <v>618</v>
      </c>
      <c r="D256" s="214" t="s">
        <v>198</v>
      </c>
      <c r="E256" s="215" t="s">
        <v>613</v>
      </c>
      <c r="F256" s="216" t="s">
        <v>614</v>
      </c>
      <c r="G256" s="217" t="s">
        <v>244</v>
      </c>
      <c r="H256" s="218">
        <v>29.370999999999999</v>
      </c>
      <c r="I256" s="219"/>
      <c r="J256" s="220">
        <f>ROUND(I256*H256,2)</f>
        <v>0</v>
      </c>
      <c r="K256" s="216" t="s">
        <v>202</v>
      </c>
      <c r="L256" s="46"/>
      <c r="M256" s="221" t="s">
        <v>19</v>
      </c>
      <c r="N256" s="222" t="s">
        <v>43</v>
      </c>
      <c r="O256" s="86"/>
      <c r="P256" s="223">
        <f>O256*H256</f>
        <v>0</v>
      </c>
      <c r="Q256" s="223">
        <v>0.00072000000000000005</v>
      </c>
      <c r="R256" s="223">
        <f>Q256*H256</f>
        <v>0.021147120000000002</v>
      </c>
      <c r="S256" s="223">
        <v>0</v>
      </c>
      <c r="T256" s="223">
        <f>S256*H256</f>
        <v>0</v>
      </c>
      <c r="U256" s="224" t="s">
        <v>19</v>
      </c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266</v>
      </c>
      <c r="AT256" s="225" t="s">
        <v>198</v>
      </c>
      <c r="AU256" s="225" t="s">
        <v>81</v>
      </c>
      <c r="AY256" s="19" t="s">
        <v>196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79</v>
      </c>
      <c r="BK256" s="226">
        <f>ROUND(I256*H256,2)</f>
        <v>0</v>
      </c>
      <c r="BL256" s="19" t="s">
        <v>266</v>
      </c>
      <c r="BM256" s="225" t="s">
        <v>2888</v>
      </c>
    </row>
    <row r="257" s="2" customFormat="1">
      <c r="A257" s="40"/>
      <c r="B257" s="41"/>
      <c r="C257" s="42"/>
      <c r="D257" s="227" t="s">
        <v>205</v>
      </c>
      <c r="E257" s="42"/>
      <c r="F257" s="228" t="s">
        <v>616</v>
      </c>
      <c r="G257" s="42"/>
      <c r="H257" s="42"/>
      <c r="I257" s="229"/>
      <c r="J257" s="42"/>
      <c r="K257" s="42"/>
      <c r="L257" s="46"/>
      <c r="M257" s="230"/>
      <c r="N257" s="231"/>
      <c r="O257" s="86"/>
      <c r="P257" s="86"/>
      <c r="Q257" s="86"/>
      <c r="R257" s="86"/>
      <c r="S257" s="86"/>
      <c r="T257" s="86"/>
      <c r="U257" s="87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205</v>
      </c>
      <c r="AU257" s="19" t="s">
        <v>81</v>
      </c>
    </row>
    <row r="258" s="13" customFormat="1">
      <c r="A258" s="13"/>
      <c r="B258" s="232"/>
      <c r="C258" s="233"/>
      <c r="D258" s="234" t="s">
        <v>212</v>
      </c>
      <c r="E258" s="235" t="s">
        <v>19</v>
      </c>
      <c r="F258" s="236" t="s">
        <v>2889</v>
      </c>
      <c r="G258" s="233"/>
      <c r="H258" s="237">
        <v>29.370999999999999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1"/>
      <c r="U258" s="242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212</v>
      </c>
      <c r="AU258" s="243" t="s">
        <v>81</v>
      </c>
      <c r="AV258" s="13" t="s">
        <v>81</v>
      </c>
      <c r="AW258" s="13" t="s">
        <v>33</v>
      </c>
      <c r="AX258" s="13" t="s">
        <v>79</v>
      </c>
      <c r="AY258" s="243" t="s">
        <v>196</v>
      </c>
    </row>
    <row r="259" s="2" customFormat="1" ht="16.5" customHeight="1">
      <c r="A259" s="40"/>
      <c r="B259" s="41"/>
      <c r="C259" s="244" t="s">
        <v>623</v>
      </c>
      <c r="D259" s="244" t="s">
        <v>214</v>
      </c>
      <c r="E259" s="245" t="s">
        <v>619</v>
      </c>
      <c r="F259" s="246" t="s">
        <v>620</v>
      </c>
      <c r="G259" s="247" t="s">
        <v>244</v>
      </c>
      <c r="H259" s="248">
        <v>35.244999999999997</v>
      </c>
      <c r="I259" s="249"/>
      <c r="J259" s="250">
        <f>ROUND(I259*H259,2)</f>
        <v>0</v>
      </c>
      <c r="K259" s="246" t="s">
        <v>19</v>
      </c>
      <c r="L259" s="251"/>
      <c r="M259" s="252" t="s">
        <v>19</v>
      </c>
      <c r="N259" s="253" t="s">
        <v>43</v>
      </c>
      <c r="O259" s="86"/>
      <c r="P259" s="223">
        <f>O259*H259</f>
        <v>0</v>
      </c>
      <c r="Q259" s="223">
        <v>0.0025400000000000002</v>
      </c>
      <c r="R259" s="223">
        <f>Q259*H259</f>
        <v>0.089522299999999999</v>
      </c>
      <c r="S259" s="223">
        <v>0</v>
      </c>
      <c r="T259" s="223">
        <f>S259*H259</f>
        <v>0</v>
      </c>
      <c r="U259" s="224" t="s">
        <v>19</v>
      </c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278</v>
      </c>
      <c r="AT259" s="225" t="s">
        <v>214</v>
      </c>
      <c r="AU259" s="225" t="s">
        <v>81</v>
      </c>
      <c r="AY259" s="19" t="s">
        <v>196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79</v>
      </c>
      <c r="BK259" s="226">
        <f>ROUND(I259*H259,2)</f>
        <v>0</v>
      </c>
      <c r="BL259" s="19" t="s">
        <v>266</v>
      </c>
      <c r="BM259" s="225" t="s">
        <v>2890</v>
      </c>
    </row>
    <row r="260" s="13" customFormat="1">
      <c r="A260" s="13"/>
      <c r="B260" s="232"/>
      <c r="C260" s="233"/>
      <c r="D260" s="234" t="s">
        <v>212</v>
      </c>
      <c r="E260" s="233"/>
      <c r="F260" s="236" t="s">
        <v>2891</v>
      </c>
      <c r="G260" s="233"/>
      <c r="H260" s="237">
        <v>35.244999999999997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1"/>
      <c r="U260" s="242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212</v>
      </c>
      <c r="AU260" s="243" t="s">
        <v>81</v>
      </c>
      <c r="AV260" s="13" t="s">
        <v>81</v>
      </c>
      <c r="AW260" s="13" t="s">
        <v>4</v>
      </c>
      <c r="AX260" s="13" t="s">
        <v>79</v>
      </c>
      <c r="AY260" s="243" t="s">
        <v>196</v>
      </c>
    </row>
    <row r="261" s="2" customFormat="1" ht="44.25" customHeight="1">
      <c r="A261" s="40"/>
      <c r="B261" s="41"/>
      <c r="C261" s="214" t="s">
        <v>629</v>
      </c>
      <c r="D261" s="214" t="s">
        <v>198</v>
      </c>
      <c r="E261" s="215" t="s">
        <v>624</v>
      </c>
      <c r="F261" s="216" t="s">
        <v>625</v>
      </c>
      <c r="G261" s="217" t="s">
        <v>244</v>
      </c>
      <c r="H261" s="218">
        <v>4.452</v>
      </c>
      <c r="I261" s="219"/>
      <c r="J261" s="220">
        <f>ROUND(I261*H261,2)</f>
        <v>0</v>
      </c>
      <c r="K261" s="216" t="s">
        <v>202</v>
      </c>
      <c r="L261" s="46"/>
      <c r="M261" s="221" t="s">
        <v>19</v>
      </c>
      <c r="N261" s="222" t="s">
        <v>43</v>
      </c>
      <c r="O261" s="86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3">
        <f>S261*H261</f>
        <v>0</v>
      </c>
      <c r="U261" s="224" t="s">
        <v>19</v>
      </c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266</v>
      </c>
      <c r="AT261" s="225" t="s">
        <v>198</v>
      </c>
      <c r="AU261" s="225" t="s">
        <v>81</v>
      </c>
      <c r="AY261" s="19" t="s">
        <v>196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79</v>
      </c>
      <c r="BK261" s="226">
        <f>ROUND(I261*H261,2)</f>
        <v>0</v>
      </c>
      <c r="BL261" s="19" t="s">
        <v>266</v>
      </c>
      <c r="BM261" s="225" t="s">
        <v>2892</v>
      </c>
    </row>
    <row r="262" s="2" customFormat="1">
      <c r="A262" s="40"/>
      <c r="B262" s="41"/>
      <c r="C262" s="42"/>
      <c r="D262" s="227" t="s">
        <v>205</v>
      </c>
      <c r="E262" s="42"/>
      <c r="F262" s="228" t="s">
        <v>627</v>
      </c>
      <c r="G262" s="42"/>
      <c r="H262" s="42"/>
      <c r="I262" s="229"/>
      <c r="J262" s="42"/>
      <c r="K262" s="42"/>
      <c r="L262" s="46"/>
      <c r="M262" s="230"/>
      <c r="N262" s="231"/>
      <c r="O262" s="86"/>
      <c r="P262" s="86"/>
      <c r="Q262" s="86"/>
      <c r="R262" s="86"/>
      <c r="S262" s="86"/>
      <c r="T262" s="86"/>
      <c r="U262" s="87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205</v>
      </c>
      <c r="AU262" s="19" t="s">
        <v>81</v>
      </c>
    </row>
    <row r="263" s="13" customFormat="1">
      <c r="A263" s="13"/>
      <c r="B263" s="232"/>
      <c r="C263" s="233"/>
      <c r="D263" s="234" t="s">
        <v>212</v>
      </c>
      <c r="E263" s="235" t="s">
        <v>19</v>
      </c>
      <c r="F263" s="236" t="s">
        <v>2893</v>
      </c>
      <c r="G263" s="233"/>
      <c r="H263" s="237">
        <v>4.452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1"/>
      <c r="U263" s="242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212</v>
      </c>
      <c r="AU263" s="243" t="s">
        <v>81</v>
      </c>
      <c r="AV263" s="13" t="s">
        <v>81</v>
      </c>
      <c r="AW263" s="13" t="s">
        <v>33</v>
      </c>
      <c r="AX263" s="13" t="s">
        <v>79</v>
      </c>
      <c r="AY263" s="243" t="s">
        <v>196</v>
      </c>
    </row>
    <row r="264" s="2" customFormat="1" ht="16.5" customHeight="1">
      <c r="A264" s="40"/>
      <c r="B264" s="41"/>
      <c r="C264" s="244" t="s">
        <v>632</v>
      </c>
      <c r="D264" s="244" t="s">
        <v>214</v>
      </c>
      <c r="E264" s="245" t="s">
        <v>599</v>
      </c>
      <c r="F264" s="246" t="s">
        <v>600</v>
      </c>
      <c r="G264" s="247" t="s">
        <v>601</v>
      </c>
      <c r="H264" s="248">
        <v>5.3419999999999996</v>
      </c>
      <c r="I264" s="249"/>
      <c r="J264" s="250">
        <f>ROUND(I264*H264,2)</f>
        <v>0</v>
      </c>
      <c r="K264" s="246" t="s">
        <v>202</v>
      </c>
      <c r="L264" s="251"/>
      <c r="M264" s="252" t="s">
        <v>19</v>
      </c>
      <c r="N264" s="253" t="s">
        <v>43</v>
      </c>
      <c r="O264" s="86"/>
      <c r="P264" s="223">
        <f>O264*H264</f>
        <v>0</v>
      </c>
      <c r="Q264" s="223">
        <v>0.001</v>
      </c>
      <c r="R264" s="223">
        <f>Q264*H264</f>
        <v>0.0053419999999999995</v>
      </c>
      <c r="S264" s="223">
        <v>0</v>
      </c>
      <c r="T264" s="223">
        <f>S264*H264</f>
        <v>0</v>
      </c>
      <c r="U264" s="224" t="s">
        <v>19</v>
      </c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278</v>
      </c>
      <c r="AT264" s="225" t="s">
        <v>214</v>
      </c>
      <c r="AU264" s="225" t="s">
        <v>81</v>
      </c>
      <c r="AY264" s="19" t="s">
        <v>196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79</v>
      </c>
      <c r="BK264" s="226">
        <f>ROUND(I264*H264,2)</f>
        <v>0</v>
      </c>
      <c r="BL264" s="19" t="s">
        <v>266</v>
      </c>
      <c r="BM264" s="225" t="s">
        <v>2894</v>
      </c>
    </row>
    <row r="265" s="13" customFormat="1">
      <c r="A265" s="13"/>
      <c r="B265" s="232"/>
      <c r="C265" s="233"/>
      <c r="D265" s="234" t="s">
        <v>212</v>
      </c>
      <c r="E265" s="233"/>
      <c r="F265" s="236" t="s">
        <v>2895</v>
      </c>
      <c r="G265" s="233"/>
      <c r="H265" s="237">
        <v>5.3419999999999996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1"/>
      <c r="U265" s="242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212</v>
      </c>
      <c r="AU265" s="243" t="s">
        <v>81</v>
      </c>
      <c r="AV265" s="13" t="s">
        <v>81</v>
      </c>
      <c r="AW265" s="13" t="s">
        <v>4</v>
      </c>
      <c r="AX265" s="13" t="s">
        <v>79</v>
      </c>
      <c r="AY265" s="243" t="s">
        <v>196</v>
      </c>
    </row>
    <row r="266" s="2" customFormat="1" ht="37.8" customHeight="1">
      <c r="A266" s="40"/>
      <c r="B266" s="41"/>
      <c r="C266" s="214" t="s">
        <v>637</v>
      </c>
      <c r="D266" s="214" t="s">
        <v>198</v>
      </c>
      <c r="E266" s="215" t="s">
        <v>633</v>
      </c>
      <c r="F266" s="216" t="s">
        <v>634</v>
      </c>
      <c r="G266" s="217" t="s">
        <v>244</v>
      </c>
      <c r="H266" s="218">
        <v>4.452</v>
      </c>
      <c r="I266" s="219"/>
      <c r="J266" s="220">
        <f>ROUND(I266*H266,2)</f>
        <v>0</v>
      </c>
      <c r="K266" s="216" t="s">
        <v>202</v>
      </c>
      <c r="L266" s="46"/>
      <c r="M266" s="221" t="s">
        <v>19</v>
      </c>
      <c r="N266" s="222" t="s">
        <v>43</v>
      </c>
      <c r="O266" s="86"/>
      <c r="P266" s="223">
        <f>O266*H266</f>
        <v>0</v>
      </c>
      <c r="Q266" s="223">
        <v>0.00093999999999999997</v>
      </c>
      <c r="R266" s="223">
        <f>Q266*H266</f>
        <v>0.0041848800000000002</v>
      </c>
      <c r="S266" s="223">
        <v>0</v>
      </c>
      <c r="T266" s="223">
        <f>S266*H266</f>
        <v>0</v>
      </c>
      <c r="U266" s="224" t="s">
        <v>19</v>
      </c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266</v>
      </c>
      <c r="AT266" s="225" t="s">
        <v>198</v>
      </c>
      <c r="AU266" s="225" t="s">
        <v>81</v>
      </c>
      <c r="AY266" s="19" t="s">
        <v>196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79</v>
      </c>
      <c r="BK266" s="226">
        <f>ROUND(I266*H266,2)</f>
        <v>0</v>
      </c>
      <c r="BL266" s="19" t="s">
        <v>266</v>
      </c>
      <c r="BM266" s="225" t="s">
        <v>2896</v>
      </c>
    </row>
    <row r="267" s="2" customFormat="1">
      <c r="A267" s="40"/>
      <c r="B267" s="41"/>
      <c r="C267" s="42"/>
      <c r="D267" s="227" t="s">
        <v>205</v>
      </c>
      <c r="E267" s="42"/>
      <c r="F267" s="228" t="s">
        <v>636</v>
      </c>
      <c r="G267" s="42"/>
      <c r="H267" s="42"/>
      <c r="I267" s="229"/>
      <c r="J267" s="42"/>
      <c r="K267" s="42"/>
      <c r="L267" s="46"/>
      <c r="M267" s="230"/>
      <c r="N267" s="231"/>
      <c r="O267" s="86"/>
      <c r="P267" s="86"/>
      <c r="Q267" s="86"/>
      <c r="R267" s="86"/>
      <c r="S267" s="86"/>
      <c r="T267" s="86"/>
      <c r="U267" s="87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205</v>
      </c>
      <c r="AU267" s="19" t="s">
        <v>81</v>
      </c>
    </row>
    <row r="268" s="13" customFormat="1">
      <c r="A268" s="13"/>
      <c r="B268" s="232"/>
      <c r="C268" s="233"/>
      <c r="D268" s="234" t="s">
        <v>212</v>
      </c>
      <c r="E268" s="235" t="s">
        <v>19</v>
      </c>
      <c r="F268" s="236" t="s">
        <v>2893</v>
      </c>
      <c r="G268" s="233"/>
      <c r="H268" s="237">
        <v>4.452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1"/>
      <c r="U268" s="242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212</v>
      </c>
      <c r="AU268" s="243" t="s">
        <v>81</v>
      </c>
      <c r="AV268" s="13" t="s">
        <v>81</v>
      </c>
      <c r="AW268" s="13" t="s">
        <v>33</v>
      </c>
      <c r="AX268" s="13" t="s">
        <v>79</v>
      </c>
      <c r="AY268" s="243" t="s">
        <v>196</v>
      </c>
    </row>
    <row r="269" s="2" customFormat="1" ht="49.05" customHeight="1">
      <c r="A269" s="40"/>
      <c r="B269" s="41"/>
      <c r="C269" s="244" t="s">
        <v>639</v>
      </c>
      <c r="D269" s="244" t="s">
        <v>214</v>
      </c>
      <c r="E269" s="245" t="s">
        <v>572</v>
      </c>
      <c r="F269" s="246" t="s">
        <v>573</v>
      </c>
      <c r="G269" s="247" t="s">
        <v>244</v>
      </c>
      <c r="H269" s="248">
        <v>5.3419999999999996</v>
      </c>
      <c r="I269" s="249"/>
      <c r="J269" s="250">
        <f>ROUND(I269*H269,2)</f>
        <v>0</v>
      </c>
      <c r="K269" s="246" t="s">
        <v>202</v>
      </c>
      <c r="L269" s="251"/>
      <c r="M269" s="252" t="s">
        <v>19</v>
      </c>
      <c r="N269" s="253" t="s">
        <v>43</v>
      </c>
      <c r="O269" s="86"/>
      <c r="P269" s="223">
        <f>O269*H269</f>
        <v>0</v>
      </c>
      <c r="Q269" s="223">
        <v>0.0054000000000000003</v>
      </c>
      <c r="R269" s="223">
        <f>Q269*H269</f>
        <v>0.028846799999999999</v>
      </c>
      <c r="S269" s="223">
        <v>0</v>
      </c>
      <c r="T269" s="223">
        <f>S269*H269</f>
        <v>0</v>
      </c>
      <c r="U269" s="224" t="s">
        <v>19</v>
      </c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278</v>
      </c>
      <c r="AT269" s="225" t="s">
        <v>214</v>
      </c>
      <c r="AU269" s="225" t="s">
        <v>81</v>
      </c>
      <c r="AY269" s="19" t="s">
        <v>196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79</v>
      </c>
      <c r="BK269" s="226">
        <f>ROUND(I269*H269,2)</f>
        <v>0</v>
      </c>
      <c r="BL269" s="19" t="s">
        <v>266</v>
      </c>
      <c r="BM269" s="225" t="s">
        <v>2897</v>
      </c>
    </row>
    <row r="270" s="13" customFormat="1">
      <c r="A270" s="13"/>
      <c r="B270" s="232"/>
      <c r="C270" s="233"/>
      <c r="D270" s="234" t="s">
        <v>212</v>
      </c>
      <c r="E270" s="233"/>
      <c r="F270" s="236" t="s">
        <v>2895</v>
      </c>
      <c r="G270" s="233"/>
      <c r="H270" s="237">
        <v>5.3419999999999996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1"/>
      <c r="U270" s="242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212</v>
      </c>
      <c r="AU270" s="243" t="s">
        <v>81</v>
      </c>
      <c r="AV270" s="13" t="s">
        <v>81</v>
      </c>
      <c r="AW270" s="13" t="s">
        <v>4</v>
      </c>
      <c r="AX270" s="13" t="s">
        <v>79</v>
      </c>
      <c r="AY270" s="243" t="s">
        <v>196</v>
      </c>
    </row>
    <row r="271" s="2" customFormat="1" ht="49.05" customHeight="1">
      <c r="A271" s="40"/>
      <c r="B271" s="41"/>
      <c r="C271" s="214" t="s">
        <v>645</v>
      </c>
      <c r="D271" s="214" t="s">
        <v>198</v>
      </c>
      <c r="E271" s="215" t="s">
        <v>640</v>
      </c>
      <c r="F271" s="216" t="s">
        <v>641</v>
      </c>
      <c r="G271" s="217" t="s">
        <v>244</v>
      </c>
      <c r="H271" s="218">
        <v>4.452</v>
      </c>
      <c r="I271" s="219"/>
      <c r="J271" s="220">
        <f>ROUND(I271*H271,2)</f>
        <v>0</v>
      </c>
      <c r="K271" s="216" t="s">
        <v>202</v>
      </c>
      <c r="L271" s="46"/>
      <c r="M271" s="221" t="s">
        <v>19</v>
      </c>
      <c r="N271" s="222" t="s">
        <v>43</v>
      </c>
      <c r="O271" s="86"/>
      <c r="P271" s="223">
        <f>O271*H271</f>
        <v>0</v>
      </c>
      <c r="Q271" s="223">
        <v>0.00076999999999999996</v>
      </c>
      <c r="R271" s="223">
        <f>Q271*H271</f>
        <v>0.0034280399999999998</v>
      </c>
      <c r="S271" s="223">
        <v>0</v>
      </c>
      <c r="T271" s="223">
        <f>S271*H271</f>
        <v>0</v>
      </c>
      <c r="U271" s="224" t="s">
        <v>19</v>
      </c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5" t="s">
        <v>266</v>
      </c>
      <c r="AT271" s="225" t="s">
        <v>198</v>
      </c>
      <c r="AU271" s="225" t="s">
        <v>81</v>
      </c>
      <c r="AY271" s="19" t="s">
        <v>196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9" t="s">
        <v>79</v>
      </c>
      <c r="BK271" s="226">
        <f>ROUND(I271*H271,2)</f>
        <v>0</v>
      </c>
      <c r="BL271" s="19" t="s">
        <v>266</v>
      </c>
      <c r="BM271" s="225" t="s">
        <v>2898</v>
      </c>
    </row>
    <row r="272" s="2" customFormat="1">
      <c r="A272" s="40"/>
      <c r="B272" s="41"/>
      <c r="C272" s="42"/>
      <c r="D272" s="227" t="s">
        <v>205</v>
      </c>
      <c r="E272" s="42"/>
      <c r="F272" s="228" t="s">
        <v>643</v>
      </c>
      <c r="G272" s="42"/>
      <c r="H272" s="42"/>
      <c r="I272" s="229"/>
      <c r="J272" s="42"/>
      <c r="K272" s="42"/>
      <c r="L272" s="46"/>
      <c r="M272" s="230"/>
      <c r="N272" s="231"/>
      <c r="O272" s="86"/>
      <c r="P272" s="86"/>
      <c r="Q272" s="86"/>
      <c r="R272" s="86"/>
      <c r="S272" s="86"/>
      <c r="T272" s="86"/>
      <c r="U272" s="87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205</v>
      </c>
      <c r="AU272" s="19" t="s">
        <v>81</v>
      </c>
    </row>
    <row r="273" s="13" customFormat="1">
      <c r="A273" s="13"/>
      <c r="B273" s="232"/>
      <c r="C273" s="233"/>
      <c r="D273" s="234" t="s">
        <v>212</v>
      </c>
      <c r="E273" s="235" t="s">
        <v>19</v>
      </c>
      <c r="F273" s="236" t="s">
        <v>2893</v>
      </c>
      <c r="G273" s="233"/>
      <c r="H273" s="237">
        <v>4.452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1"/>
      <c r="U273" s="242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212</v>
      </c>
      <c r="AU273" s="243" t="s">
        <v>81</v>
      </c>
      <c r="AV273" s="13" t="s">
        <v>81</v>
      </c>
      <c r="AW273" s="13" t="s">
        <v>33</v>
      </c>
      <c r="AX273" s="13" t="s">
        <v>79</v>
      </c>
      <c r="AY273" s="243" t="s">
        <v>196</v>
      </c>
    </row>
    <row r="274" s="2" customFormat="1" ht="16.5" customHeight="1">
      <c r="A274" s="40"/>
      <c r="B274" s="41"/>
      <c r="C274" s="244" t="s">
        <v>648</v>
      </c>
      <c r="D274" s="244" t="s">
        <v>214</v>
      </c>
      <c r="E274" s="245" t="s">
        <v>619</v>
      </c>
      <c r="F274" s="246" t="s">
        <v>620</v>
      </c>
      <c r="G274" s="247" t="s">
        <v>244</v>
      </c>
      <c r="H274" s="248">
        <v>5.3419999999999996</v>
      </c>
      <c r="I274" s="249"/>
      <c r="J274" s="250">
        <f>ROUND(I274*H274,2)</f>
        <v>0</v>
      </c>
      <c r="K274" s="246" t="s">
        <v>19</v>
      </c>
      <c r="L274" s="251"/>
      <c r="M274" s="252" t="s">
        <v>19</v>
      </c>
      <c r="N274" s="253" t="s">
        <v>43</v>
      </c>
      <c r="O274" s="86"/>
      <c r="P274" s="223">
        <f>O274*H274</f>
        <v>0</v>
      </c>
      <c r="Q274" s="223">
        <v>0.0025400000000000002</v>
      </c>
      <c r="R274" s="223">
        <f>Q274*H274</f>
        <v>0.01356868</v>
      </c>
      <c r="S274" s="223">
        <v>0</v>
      </c>
      <c r="T274" s="223">
        <f>S274*H274</f>
        <v>0</v>
      </c>
      <c r="U274" s="224" t="s">
        <v>19</v>
      </c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278</v>
      </c>
      <c r="AT274" s="225" t="s">
        <v>214</v>
      </c>
      <c r="AU274" s="225" t="s">
        <v>81</v>
      </c>
      <c r="AY274" s="19" t="s">
        <v>196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79</v>
      </c>
      <c r="BK274" s="226">
        <f>ROUND(I274*H274,2)</f>
        <v>0</v>
      </c>
      <c r="BL274" s="19" t="s">
        <v>266</v>
      </c>
      <c r="BM274" s="225" t="s">
        <v>2899</v>
      </c>
    </row>
    <row r="275" s="13" customFormat="1">
      <c r="A275" s="13"/>
      <c r="B275" s="232"/>
      <c r="C275" s="233"/>
      <c r="D275" s="234" t="s">
        <v>212</v>
      </c>
      <c r="E275" s="233"/>
      <c r="F275" s="236" t="s">
        <v>2895</v>
      </c>
      <c r="G275" s="233"/>
      <c r="H275" s="237">
        <v>5.3419999999999996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1"/>
      <c r="U275" s="242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212</v>
      </c>
      <c r="AU275" s="243" t="s">
        <v>81</v>
      </c>
      <c r="AV275" s="13" t="s">
        <v>81</v>
      </c>
      <c r="AW275" s="13" t="s">
        <v>4</v>
      </c>
      <c r="AX275" s="13" t="s">
        <v>79</v>
      </c>
      <c r="AY275" s="243" t="s">
        <v>196</v>
      </c>
    </row>
    <row r="276" s="2" customFormat="1" ht="49.05" customHeight="1">
      <c r="A276" s="40"/>
      <c r="B276" s="41"/>
      <c r="C276" s="214" t="s">
        <v>655</v>
      </c>
      <c r="D276" s="214" t="s">
        <v>198</v>
      </c>
      <c r="E276" s="215" t="s">
        <v>649</v>
      </c>
      <c r="F276" s="216" t="s">
        <v>650</v>
      </c>
      <c r="G276" s="217" t="s">
        <v>237</v>
      </c>
      <c r="H276" s="218">
        <v>0.36699999999999999</v>
      </c>
      <c r="I276" s="219"/>
      <c r="J276" s="220">
        <f>ROUND(I276*H276,2)</f>
        <v>0</v>
      </c>
      <c r="K276" s="216" t="s">
        <v>202</v>
      </c>
      <c r="L276" s="46"/>
      <c r="M276" s="221" t="s">
        <v>19</v>
      </c>
      <c r="N276" s="222" t="s">
        <v>43</v>
      </c>
      <c r="O276" s="86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3">
        <f>S276*H276</f>
        <v>0</v>
      </c>
      <c r="U276" s="224" t="s">
        <v>19</v>
      </c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5" t="s">
        <v>266</v>
      </c>
      <c r="AT276" s="225" t="s">
        <v>198</v>
      </c>
      <c r="AU276" s="225" t="s">
        <v>81</v>
      </c>
      <c r="AY276" s="19" t="s">
        <v>196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9" t="s">
        <v>79</v>
      </c>
      <c r="BK276" s="226">
        <f>ROUND(I276*H276,2)</f>
        <v>0</v>
      </c>
      <c r="BL276" s="19" t="s">
        <v>266</v>
      </c>
      <c r="BM276" s="225" t="s">
        <v>2900</v>
      </c>
    </row>
    <row r="277" s="2" customFormat="1">
      <c r="A277" s="40"/>
      <c r="B277" s="41"/>
      <c r="C277" s="42"/>
      <c r="D277" s="227" t="s">
        <v>205</v>
      </c>
      <c r="E277" s="42"/>
      <c r="F277" s="228" t="s">
        <v>652</v>
      </c>
      <c r="G277" s="42"/>
      <c r="H277" s="42"/>
      <c r="I277" s="229"/>
      <c r="J277" s="42"/>
      <c r="K277" s="42"/>
      <c r="L277" s="46"/>
      <c r="M277" s="230"/>
      <c r="N277" s="231"/>
      <c r="O277" s="86"/>
      <c r="P277" s="86"/>
      <c r="Q277" s="86"/>
      <c r="R277" s="86"/>
      <c r="S277" s="86"/>
      <c r="T277" s="86"/>
      <c r="U277" s="87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205</v>
      </c>
      <c r="AU277" s="19" t="s">
        <v>81</v>
      </c>
    </row>
    <row r="278" s="12" customFormat="1" ht="22.8" customHeight="1">
      <c r="A278" s="12"/>
      <c r="B278" s="198"/>
      <c r="C278" s="199"/>
      <c r="D278" s="200" t="s">
        <v>71</v>
      </c>
      <c r="E278" s="212" t="s">
        <v>653</v>
      </c>
      <c r="F278" s="212" t="s">
        <v>654</v>
      </c>
      <c r="G278" s="199"/>
      <c r="H278" s="199"/>
      <c r="I278" s="202"/>
      <c r="J278" s="213">
        <f>BK278</f>
        <v>0</v>
      </c>
      <c r="K278" s="199"/>
      <c r="L278" s="204"/>
      <c r="M278" s="205"/>
      <c r="N278" s="206"/>
      <c r="O278" s="206"/>
      <c r="P278" s="207">
        <f>SUM(P279:P304)</f>
        <v>0</v>
      </c>
      <c r="Q278" s="206"/>
      <c r="R278" s="207">
        <f>SUM(R279:R304)</f>
        <v>0.52944943999999994</v>
      </c>
      <c r="S278" s="206"/>
      <c r="T278" s="207">
        <f>SUM(T279:T304)</f>
        <v>0</v>
      </c>
      <c r="U278" s="208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09" t="s">
        <v>81</v>
      </c>
      <c r="AT278" s="210" t="s">
        <v>71</v>
      </c>
      <c r="AU278" s="210" t="s">
        <v>79</v>
      </c>
      <c r="AY278" s="209" t="s">
        <v>196</v>
      </c>
      <c r="BK278" s="211">
        <f>SUM(BK279:BK304)</f>
        <v>0</v>
      </c>
    </row>
    <row r="279" s="2" customFormat="1" ht="37.8" customHeight="1">
      <c r="A279" s="40"/>
      <c r="B279" s="41"/>
      <c r="C279" s="214" t="s">
        <v>661</v>
      </c>
      <c r="D279" s="214" t="s">
        <v>198</v>
      </c>
      <c r="E279" s="215" t="s">
        <v>1868</v>
      </c>
      <c r="F279" s="216" t="s">
        <v>1869</v>
      </c>
      <c r="G279" s="217" t="s">
        <v>244</v>
      </c>
      <c r="H279" s="218">
        <v>14.054</v>
      </c>
      <c r="I279" s="219"/>
      <c r="J279" s="220">
        <f>ROUND(I279*H279,2)</f>
        <v>0</v>
      </c>
      <c r="K279" s="216" t="s">
        <v>202</v>
      </c>
      <c r="L279" s="46"/>
      <c r="M279" s="221" t="s">
        <v>19</v>
      </c>
      <c r="N279" s="222" t="s">
        <v>43</v>
      </c>
      <c r="O279" s="86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3">
        <f>S279*H279</f>
        <v>0</v>
      </c>
      <c r="U279" s="224" t="s">
        <v>19</v>
      </c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5" t="s">
        <v>266</v>
      </c>
      <c r="AT279" s="225" t="s">
        <v>198</v>
      </c>
      <c r="AU279" s="225" t="s">
        <v>81</v>
      </c>
      <c r="AY279" s="19" t="s">
        <v>196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9" t="s">
        <v>79</v>
      </c>
      <c r="BK279" s="226">
        <f>ROUND(I279*H279,2)</f>
        <v>0</v>
      </c>
      <c r="BL279" s="19" t="s">
        <v>266</v>
      </c>
      <c r="BM279" s="225" t="s">
        <v>2901</v>
      </c>
    </row>
    <row r="280" s="2" customFormat="1">
      <c r="A280" s="40"/>
      <c r="B280" s="41"/>
      <c r="C280" s="42"/>
      <c r="D280" s="227" t="s">
        <v>205</v>
      </c>
      <c r="E280" s="42"/>
      <c r="F280" s="228" t="s">
        <v>1871</v>
      </c>
      <c r="G280" s="42"/>
      <c r="H280" s="42"/>
      <c r="I280" s="229"/>
      <c r="J280" s="42"/>
      <c r="K280" s="42"/>
      <c r="L280" s="46"/>
      <c r="M280" s="230"/>
      <c r="N280" s="231"/>
      <c r="O280" s="86"/>
      <c r="P280" s="86"/>
      <c r="Q280" s="86"/>
      <c r="R280" s="86"/>
      <c r="S280" s="86"/>
      <c r="T280" s="86"/>
      <c r="U280" s="87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205</v>
      </c>
      <c r="AU280" s="19" t="s">
        <v>81</v>
      </c>
    </row>
    <row r="281" s="13" customFormat="1">
      <c r="A281" s="13"/>
      <c r="B281" s="232"/>
      <c r="C281" s="233"/>
      <c r="D281" s="234" t="s">
        <v>212</v>
      </c>
      <c r="E281" s="235" t="s">
        <v>19</v>
      </c>
      <c r="F281" s="236" t="s">
        <v>2855</v>
      </c>
      <c r="G281" s="233"/>
      <c r="H281" s="237">
        <v>14.054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1"/>
      <c r="U281" s="242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212</v>
      </c>
      <c r="AU281" s="243" t="s">
        <v>81</v>
      </c>
      <c r="AV281" s="13" t="s">
        <v>81</v>
      </c>
      <c r="AW281" s="13" t="s">
        <v>33</v>
      </c>
      <c r="AX281" s="13" t="s">
        <v>79</v>
      </c>
      <c r="AY281" s="243" t="s">
        <v>196</v>
      </c>
    </row>
    <row r="282" s="2" customFormat="1" ht="24.15" customHeight="1">
      <c r="A282" s="40"/>
      <c r="B282" s="41"/>
      <c r="C282" s="244" t="s">
        <v>666</v>
      </c>
      <c r="D282" s="244" t="s">
        <v>214</v>
      </c>
      <c r="E282" s="245" t="s">
        <v>1874</v>
      </c>
      <c r="F282" s="246" t="s">
        <v>1875</v>
      </c>
      <c r="G282" s="247" t="s">
        <v>244</v>
      </c>
      <c r="H282" s="248">
        <v>14.757</v>
      </c>
      <c r="I282" s="249"/>
      <c r="J282" s="250">
        <f>ROUND(I282*H282,2)</f>
        <v>0</v>
      </c>
      <c r="K282" s="246" t="s">
        <v>202</v>
      </c>
      <c r="L282" s="251"/>
      <c r="M282" s="252" t="s">
        <v>19</v>
      </c>
      <c r="N282" s="253" t="s">
        <v>43</v>
      </c>
      <c r="O282" s="86"/>
      <c r="P282" s="223">
        <f>O282*H282</f>
        <v>0</v>
      </c>
      <c r="Q282" s="223">
        <v>0.0018</v>
      </c>
      <c r="R282" s="223">
        <f>Q282*H282</f>
        <v>0.026562599999999999</v>
      </c>
      <c r="S282" s="223">
        <v>0</v>
      </c>
      <c r="T282" s="223">
        <f>S282*H282</f>
        <v>0</v>
      </c>
      <c r="U282" s="224" t="s">
        <v>19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5" t="s">
        <v>278</v>
      </c>
      <c r="AT282" s="225" t="s">
        <v>214</v>
      </c>
      <c r="AU282" s="225" t="s">
        <v>81</v>
      </c>
      <c r="AY282" s="19" t="s">
        <v>196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9" t="s">
        <v>79</v>
      </c>
      <c r="BK282" s="226">
        <f>ROUND(I282*H282,2)</f>
        <v>0</v>
      </c>
      <c r="BL282" s="19" t="s">
        <v>266</v>
      </c>
      <c r="BM282" s="225" t="s">
        <v>2902</v>
      </c>
    </row>
    <row r="283" s="13" customFormat="1">
      <c r="A283" s="13"/>
      <c r="B283" s="232"/>
      <c r="C283" s="233"/>
      <c r="D283" s="234" t="s">
        <v>212</v>
      </c>
      <c r="E283" s="233"/>
      <c r="F283" s="236" t="s">
        <v>2903</v>
      </c>
      <c r="G283" s="233"/>
      <c r="H283" s="237">
        <v>14.757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1"/>
      <c r="U283" s="242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212</v>
      </c>
      <c r="AU283" s="243" t="s">
        <v>81</v>
      </c>
      <c r="AV283" s="13" t="s">
        <v>81</v>
      </c>
      <c r="AW283" s="13" t="s">
        <v>4</v>
      </c>
      <c r="AX283" s="13" t="s">
        <v>79</v>
      </c>
      <c r="AY283" s="243" t="s">
        <v>196</v>
      </c>
    </row>
    <row r="284" s="2" customFormat="1" ht="37.8" customHeight="1">
      <c r="A284" s="40"/>
      <c r="B284" s="41"/>
      <c r="C284" s="214" t="s">
        <v>672</v>
      </c>
      <c r="D284" s="214" t="s">
        <v>198</v>
      </c>
      <c r="E284" s="215" t="s">
        <v>656</v>
      </c>
      <c r="F284" s="216" t="s">
        <v>657</v>
      </c>
      <c r="G284" s="217" t="s">
        <v>244</v>
      </c>
      <c r="H284" s="218">
        <v>18.507999999999999</v>
      </c>
      <c r="I284" s="219"/>
      <c r="J284" s="220">
        <f>ROUND(I284*H284,2)</f>
        <v>0</v>
      </c>
      <c r="K284" s="216" t="s">
        <v>202</v>
      </c>
      <c r="L284" s="46"/>
      <c r="M284" s="221" t="s">
        <v>19</v>
      </c>
      <c r="N284" s="222" t="s">
        <v>43</v>
      </c>
      <c r="O284" s="86"/>
      <c r="P284" s="223">
        <f>O284*H284</f>
        <v>0</v>
      </c>
      <c r="Q284" s="223">
        <v>3.0000000000000001E-05</v>
      </c>
      <c r="R284" s="223">
        <f>Q284*H284</f>
        <v>0.00055524000000000003</v>
      </c>
      <c r="S284" s="223">
        <v>0</v>
      </c>
      <c r="T284" s="223">
        <f>S284*H284</f>
        <v>0</v>
      </c>
      <c r="U284" s="224" t="s">
        <v>19</v>
      </c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266</v>
      </c>
      <c r="AT284" s="225" t="s">
        <v>198</v>
      </c>
      <c r="AU284" s="225" t="s">
        <v>81</v>
      </c>
      <c r="AY284" s="19" t="s">
        <v>196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79</v>
      </c>
      <c r="BK284" s="226">
        <f>ROUND(I284*H284,2)</f>
        <v>0</v>
      </c>
      <c r="BL284" s="19" t="s">
        <v>266</v>
      </c>
      <c r="BM284" s="225" t="s">
        <v>2904</v>
      </c>
    </row>
    <row r="285" s="2" customFormat="1">
      <c r="A285" s="40"/>
      <c r="B285" s="41"/>
      <c r="C285" s="42"/>
      <c r="D285" s="227" t="s">
        <v>205</v>
      </c>
      <c r="E285" s="42"/>
      <c r="F285" s="228" t="s">
        <v>659</v>
      </c>
      <c r="G285" s="42"/>
      <c r="H285" s="42"/>
      <c r="I285" s="229"/>
      <c r="J285" s="42"/>
      <c r="K285" s="42"/>
      <c r="L285" s="46"/>
      <c r="M285" s="230"/>
      <c r="N285" s="231"/>
      <c r="O285" s="86"/>
      <c r="P285" s="86"/>
      <c r="Q285" s="86"/>
      <c r="R285" s="86"/>
      <c r="S285" s="86"/>
      <c r="T285" s="86"/>
      <c r="U285" s="87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205</v>
      </c>
      <c r="AU285" s="19" t="s">
        <v>81</v>
      </c>
    </row>
    <row r="286" s="13" customFormat="1">
      <c r="A286" s="13"/>
      <c r="B286" s="232"/>
      <c r="C286" s="233"/>
      <c r="D286" s="234" t="s">
        <v>212</v>
      </c>
      <c r="E286" s="235" t="s">
        <v>19</v>
      </c>
      <c r="F286" s="236" t="s">
        <v>2905</v>
      </c>
      <c r="G286" s="233"/>
      <c r="H286" s="237">
        <v>18.507999999999999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1"/>
      <c r="U286" s="242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212</v>
      </c>
      <c r="AU286" s="243" t="s">
        <v>81</v>
      </c>
      <c r="AV286" s="13" t="s">
        <v>81</v>
      </c>
      <c r="AW286" s="13" t="s">
        <v>33</v>
      </c>
      <c r="AX286" s="13" t="s">
        <v>79</v>
      </c>
      <c r="AY286" s="243" t="s">
        <v>196</v>
      </c>
    </row>
    <row r="287" s="2" customFormat="1" ht="24.15" customHeight="1">
      <c r="A287" s="40"/>
      <c r="B287" s="41"/>
      <c r="C287" s="244" t="s">
        <v>677</v>
      </c>
      <c r="D287" s="244" t="s">
        <v>214</v>
      </c>
      <c r="E287" s="245" t="s">
        <v>662</v>
      </c>
      <c r="F287" s="246" t="s">
        <v>663</v>
      </c>
      <c r="G287" s="247" t="s">
        <v>244</v>
      </c>
      <c r="H287" s="248">
        <v>12.912000000000001</v>
      </c>
      <c r="I287" s="249"/>
      <c r="J287" s="250">
        <f>ROUND(I287*H287,2)</f>
        <v>0</v>
      </c>
      <c r="K287" s="246" t="s">
        <v>202</v>
      </c>
      <c r="L287" s="251"/>
      <c r="M287" s="252" t="s">
        <v>19</v>
      </c>
      <c r="N287" s="253" t="s">
        <v>43</v>
      </c>
      <c r="O287" s="86"/>
      <c r="P287" s="223">
        <f>O287*H287</f>
        <v>0</v>
      </c>
      <c r="Q287" s="223">
        <v>0.0015</v>
      </c>
      <c r="R287" s="223">
        <f>Q287*H287</f>
        <v>0.019368000000000003</v>
      </c>
      <c r="S287" s="223">
        <v>0</v>
      </c>
      <c r="T287" s="223">
        <f>S287*H287</f>
        <v>0</v>
      </c>
      <c r="U287" s="224" t="s">
        <v>19</v>
      </c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5" t="s">
        <v>278</v>
      </c>
      <c r="AT287" s="225" t="s">
        <v>214</v>
      </c>
      <c r="AU287" s="225" t="s">
        <v>81</v>
      </c>
      <c r="AY287" s="19" t="s">
        <v>196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9" t="s">
        <v>79</v>
      </c>
      <c r="BK287" s="226">
        <f>ROUND(I287*H287,2)</f>
        <v>0</v>
      </c>
      <c r="BL287" s="19" t="s">
        <v>266</v>
      </c>
      <c r="BM287" s="225" t="s">
        <v>2906</v>
      </c>
    </row>
    <row r="288" s="13" customFormat="1">
      <c r="A288" s="13"/>
      <c r="B288" s="232"/>
      <c r="C288" s="233"/>
      <c r="D288" s="234" t="s">
        <v>212</v>
      </c>
      <c r="E288" s="235" t="s">
        <v>19</v>
      </c>
      <c r="F288" s="236" t="s">
        <v>2877</v>
      </c>
      <c r="G288" s="233"/>
      <c r="H288" s="237">
        <v>11.956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1"/>
      <c r="U288" s="242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212</v>
      </c>
      <c r="AU288" s="243" t="s">
        <v>81</v>
      </c>
      <c r="AV288" s="13" t="s">
        <v>81</v>
      </c>
      <c r="AW288" s="13" t="s">
        <v>33</v>
      </c>
      <c r="AX288" s="13" t="s">
        <v>79</v>
      </c>
      <c r="AY288" s="243" t="s">
        <v>196</v>
      </c>
    </row>
    <row r="289" s="13" customFormat="1">
      <c r="A289" s="13"/>
      <c r="B289" s="232"/>
      <c r="C289" s="233"/>
      <c r="D289" s="234" t="s">
        <v>212</v>
      </c>
      <c r="E289" s="233"/>
      <c r="F289" s="236" t="s">
        <v>2907</v>
      </c>
      <c r="G289" s="233"/>
      <c r="H289" s="237">
        <v>12.912000000000001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1"/>
      <c r="U289" s="242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212</v>
      </c>
      <c r="AU289" s="243" t="s">
        <v>81</v>
      </c>
      <c r="AV289" s="13" t="s">
        <v>81</v>
      </c>
      <c r="AW289" s="13" t="s">
        <v>4</v>
      </c>
      <c r="AX289" s="13" t="s">
        <v>79</v>
      </c>
      <c r="AY289" s="243" t="s">
        <v>196</v>
      </c>
    </row>
    <row r="290" s="2" customFormat="1" ht="24.15" customHeight="1">
      <c r="A290" s="40"/>
      <c r="B290" s="41"/>
      <c r="C290" s="244" t="s">
        <v>683</v>
      </c>
      <c r="D290" s="244" t="s">
        <v>214</v>
      </c>
      <c r="E290" s="245" t="s">
        <v>2908</v>
      </c>
      <c r="F290" s="246" t="s">
        <v>2909</v>
      </c>
      <c r="G290" s="247" t="s">
        <v>244</v>
      </c>
      <c r="H290" s="248">
        <v>6.5519999999999996</v>
      </c>
      <c r="I290" s="249"/>
      <c r="J290" s="250">
        <f>ROUND(I290*H290,2)</f>
        <v>0</v>
      </c>
      <c r="K290" s="246" t="s">
        <v>202</v>
      </c>
      <c r="L290" s="251"/>
      <c r="M290" s="252" t="s">
        <v>19</v>
      </c>
      <c r="N290" s="253" t="s">
        <v>43</v>
      </c>
      <c r="O290" s="86"/>
      <c r="P290" s="223">
        <f>O290*H290</f>
        <v>0</v>
      </c>
      <c r="Q290" s="223">
        <v>0.0018</v>
      </c>
      <c r="R290" s="223">
        <f>Q290*H290</f>
        <v>0.0117936</v>
      </c>
      <c r="S290" s="223">
        <v>0</v>
      </c>
      <c r="T290" s="223">
        <f>S290*H290</f>
        <v>0</v>
      </c>
      <c r="U290" s="224" t="s">
        <v>19</v>
      </c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5" t="s">
        <v>278</v>
      </c>
      <c r="AT290" s="225" t="s">
        <v>214</v>
      </c>
      <c r="AU290" s="225" t="s">
        <v>81</v>
      </c>
      <c r="AY290" s="19" t="s">
        <v>196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9" t="s">
        <v>79</v>
      </c>
      <c r="BK290" s="226">
        <f>ROUND(I290*H290,2)</f>
        <v>0</v>
      </c>
      <c r="BL290" s="19" t="s">
        <v>266</v>
      </c>
      <c r="BM290" s="225" t="s">
        <v>2910</v>
      </c>
    </row>
    <row r="291" s="13" customFormat="1">
      <c r="A291" s="13"/>
      <c r="B291" s="232"/>
      <c r="C291" s="233"/>
      <c r="D291" s="234" t="s">
        <v>212</v>
      </c>
      <c r="E291" s="235" t="s">
        <v>19</v>
      </c>
      <c r="F291" s="236" t="s">
        <v>2911</v>
      </c>
      <c r="G291" s="233"/>
      <c r="H291" s="237">
        <v>6.5519999999999996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1"/>
      <c r="U291" s="242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212</v>
      </c>
      <c r="AU291" s="243" t="s">
        <v>81</v>
      </c>
      <c r="AV291" s="13" t="s">
        <v>81</v>
      </c>
      <c r="AW291" s="13" t="s">
        <v>33</v>
      </c>
      <c r="AX291" s="13" t="s">
        <v>79</v>
      </c>
      <c r="AY291" s="243" t="s">
        <v>196</v>
      </c>
    </row>
    <row r="292" s="2" customFormat="1" ht="37.8" customHeight="1">
      <c r="A292" s="40"/>
      <c r="B292" s="41"/>
      <c r="C292" s="214" t="s">
        <v>688</v>
      </c>
      <c r="D292" s="214" t="s">
        <v>198</v>
      </c>
      <c r="E292" s="215" t="s">
        <v>1882</v>
      </c>
      <c r="F292" s="216" t="s">
        <v>1883</v>
      </c>
      <c r="G292" s="217" t="s">
        <v>244</v>
      </c>
      <c r="H292" s="218">
        <v>54.817999999999998</v>
      </c>
      <c r="I292" s="219"/>
      <c r="J292" s="220">
        <f>ROUND(I292*H292,2)</f>
        <v>0</v>
      </c>
      <c r="K292" s="216" t="s">
        <v>202</v>
      </c>
      <c r="L292" s="46"/>
      <c r="M292" s="221" t="s">
        <v>19</v>
      </c>
      <c r="N292" s="222" t="s">
        <v>43</v>
      </c>
      <c r="O292" s="86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3">
        <f>S292*H292</f>
        <v>0</v>
      </c>
      <c r="U292" s="224" t="s">
        <v>19</v>
      </c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266</v>
      </c>
      <c r="AT292" s="225" t="s">
        <v>198</v>
      </c>
      <c r="AU292" s="225" t="s">
        <v>81</v>
      </c>
      <c r="AY292" s="19" t="s">
        <v>196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79</v>
      </c>
      <c r="BK292" s="226">
        <f>ROUND(I292*H292,2)</f>
        <v>0</v>
      </c>
      <c r="BL292" s="19" t="s">
        <v>266</v>
      </c>
      <c r="BM292" s="225" t="s">
        <v>2912</v>
      </c>
    </row>
    <row r="293" s="2" customFormat="1">
      <c r="A293" s="40"/>
      <c r="B293" s="41"/>
      <c r="C293" s="42"/>
      <c r="D293" s="227" t="s">
        <v>205</v>
      </c>
      <c r="E293" s="42"/>
      <c r="F293" s="228" t="s">
        <v>1885</v>
      </c>
      <c r="G293" s="42"/>
      <c r="H293" s="42"/>
      <c r="I293" s="229"/>
      <c r="J293" s="42"/>
      <c r="K293" s="42"/>
      <c r="L293" s="46"/>
      <c r="M293" s="230"/>
      <c r="N293" s="231"/>
      <c r="O293" s="86"/>
      <c r="P293" s="86"/>
      <c r="Q293" s="86"/>
      <c r="R293" s="86"/>
      <c r="S293" s="86"/>
      <c r="T293" s="86"/>
      <c r="U293" s="87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205</v>
      </c>
      <c r="AU293" s="19" t="s">
        <v>81</v>
      </c>
    </row>
    <row r="294" s="13" customFormat="1">
      <c r="A294" s="13"/>
      <c r="B294" s="232"/>
      <c r="C294" s="233"/>
      <c r="D294" s="234" t="s">
        <v>212</v>
      </c>
      <c r="E294" s="235" t="s">
        <v>19</v>
      </c>
      <c r="F294" s="236" t="s">
        <v>2913</v>
      </c>
      <c r="G294" s="233"/>
      <c r="H294" s="237">
        <v>58.191000000000002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1"/>
      <c r="U294" s="242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212</v>
      </c>
      <c r="AU294" s="243" t="s">
        <v>81</v>
      </c>
      <c r="AV294" s="13" t="s">
        <v>81</v>
      </c>
      <c r="AW294" s="13" t="s">
        <v>33</v>
      </c>
      <c r="AX294" s="13" t="s">
        <v>72</v>
      </c>
      <c r="AY294" s="243" t="s">
        <v>196</v>
      </c>
    </row>
    <row r="295" s="13" customFormat="1">
      <c r="A295" s="13"/>
      <c r="B295" s="232"/>
      <c r="C295" s="233"/>
      <c r="D295" s="234" t="s">
        <v>212</v>
      </c>
      <c r="E295" s="235" t="s">
        <v>19</v>
      </c>
      <c r="F295" s="236" t="s">
        <v>2470</v>
      </c>
      <c r="G295" s="233"/>
      <c r="H295" s="237">
        <v>-3.3730000000000002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1"/>
      <c r="U295" s="242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212</v>
      </c>
      <c r="AU295" s="243" t="s">
        <v>81</v>
      </c>
      <c r="AV295" s="13" t="s">
        <v>81</v>
      </c>
      <c r="AW295" s="13" t="s">
        <v>33</v>
      </c>
      <c r="AX295" s="13" t="s">
        <v>72</v>
      </c>
      <c r="AY295" s="243" t="s">
        <v>196</v>
      </c>
    </row>
    <row r="296" s="14" customFormat="1">
      <c r="A296" s="14"/>
      <c r="B296" s="254"/>
      <c r="C296" s="255"/>
      <c r="D296" s="234" t="s">
        <v>212</v>
      </c>
      <c r="E296" s="256" t="s">
        <v>19</v>
      </c>
      <c r="F296" s="257" t="s">
        <v>233</v>
      </c>
      <c r="G296" s="255"/>
      <c r="H296" s="258">
        <v>54.817999999999998</v>
      </c>
      <c r="I296" s="259"/>
      <c r="J296" s="255"/>
      <c r="K296" s="255"/>
      <c r="L296" s="260"/>
      <c r="M296" s="261"/>
      <c r="N296" s="262"/>
      <c r="O296" s="262"/>
      <c r="P296" s="262"/>
      <c r="Q296" s="262"/>
      <c r="R296" s="262"/>
      <c r="S296" s="262"/>
      <c r="T296" s="262"/>
      <c r="U296" s="263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4" t="s">
        <v>212</v>
      </c>
      <c r="AU296" s="264" t="s">
        <v>81</v>
      </c>
      <c r="AV296" s="14" t="s">
        <v>203</v>
      </c>
      <c r="AW296" s="14" t="s">
        <v>33</v>
      </c>
      <c r="AX296" s="14" t="s">
        <v>79</v>
      </c>
      <c r="AY296" s="264" t="s">
        <v>196</v>
      </c>
    </row>
    <row r="297" s="2" customFormat="1" ht="24.15" customHeight="1">
      <c r="A297" s="40"/>
      <c r="B297" s="41"/>
      <c r="C297" s="244" t="s">
        <v>693</v>
      </c>
      <c r="D297" s="244" t="s">
        <v>214</v>
      </c>
      <c r="E297" s="245" t="s">
        <v>1888</v>
      </c>
      <c r="F297" s="246" t="s">
        <v>1889</v>
      </c>
      <c r="G297" s="247" t="s">
        <v>244</v>
      </c>
      <c r="H297" s="248">
        <v>54.817999999999998</v>
      </c>
      <c r="I297" s="249"/>
      <c r="J297" s="250">
        <f>ROUND(I297*H297,2)</f>
        <v>0</v>
      </c>
      <c r="K297" s="246" t="s">
        <v>202</v>
      </c>
      <c r="L297" s="251"/>
      <c r="M297" s="252" t="s">
        <v>19</v>
      </c>
      <c r="N297" s="253" t="s">
        <v>43</v>
      </c>
      <c r="O297" s="86"/>
      <c r="P297" s="223">
        <f>O297*H297</f>
        <v>0</v>
      </c>
      <c r="Q297" s="223">
        <v>0.0060000000000000001</v>
      </c>
      <c r="R297" s="223">
        <f>Q297*H297</f>
        <v>0.32890799999999998</v>
      </c>
      <c r="S297" s="223">
        <v>0</v>
      </c>
      <c r="T297" s="223">
        <f>S297*H297</f>
        <v>0</v>
      </c>
      <c r="U297" s="224" t="s">
        <v>19</v>
      </c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278</v>
      </c>
      <c r="AT297" s="225" t="s">
        <v>214</v>
      </c>
      <c r="AU297" s="225" t="s">
        <v>81</v>
      </c>
      <c r="AY297" s="19" t="s">
        <v>196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79</v>
      </c>
      <c r="BK297" s="226">
        <f>ROUND(I297*H297,2)</f>
        <v>0</v>
      </c>
      <c r="BL297" s="19" t="s">
        <v>266</v>
      </c>
      <c r="BM297" s="225" t="s">
        <v>2914</v>
      </c>
    </row>
    <row r="298" s="2" customFormat="1" ht="33" customHeight="1">
      <c r="A298" s="40"/>
      <c r="B298" s="41"/>
      <c r="C298" s="214" t="s">
        <v>698</v>
      </c>
      <c r="D298" s="214" t="s">
        <v>198</v>
      </c>
      <c r="E298" s="215" t="s">
        <v>678</v>
      </c>
      <c r="F298" s="216" t="s">
        <v>679</v>
      </c>
      <c r="G298" s="217" t="s">
        <v>244</v>
      </c>
      <c r="H298" s="218">
        <v>24.050000000000001</v>
      </c>
      <c r="I298" s="219"/>
      <c r="J298" s="220">
        <f>ROUND(I298*H298,2)</f>
        <v>0</v>
      </c>
      <c r="K298" s="216" t="s">
        <v>202</v>
      </c>
      <c r="L298" s="46"/>
      <c r="M298" s="221" t="s">
        <v>19</v>
      </c>
      <c r="N298" s="222" t="s">
        <v>43</v>
      </c>
      <c r="O298" s="86"/>
      <c r="P298" s="223">
        <f>O298*H298</f>
        <v>0</v>
      </c>
      <c r="Q298" s="223">
        <v>0.0020400000000000001</v>
      </c>
      <c r="R298" s="223">
        <f>Q298*H298</f>
        <v>0.049062000000000008</v>
      </c>
      <c r="S298" s="223">
        <v>0</v>
      </c>
      <c r="T298" s="223">
        <f>S298*H298</f>
        <v>0</v>
      </c>
      <c r="U298" s="224" t="s">
        <v>19</v>
      </c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5" t="s">
        <v>266</v>
      </c>
      <c r="AT298" s="225" t="s">
        <v>198</v>
      </c>
      <c r="AU298" s="225" t="s">
        <v>81</v>
      </c>
      <c r="AY298" s="19" t="s">
        <v>196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9" t="s">
        <v>79</v>
      </c>
      <c r="BK298" s="226">
        <f>ROUND(I298*H298,2)</f>
        <v>0</v>
      </c>
      <c r="BL298" s="19" t="s">
        <v>266</v>
      </c>
      <c r="BM298" s="225" t="s">
        <v>2915</v>
      </c>
    </row>
    <row r="299" s="2" customFormat="1">
      <c r="A299" s="40"/>
      <c r="B299" s="41"/>
      <c r="C299" s="42"/>
      <c r="D299" s="227" t="s">
        <v>205</v>
      </c>
      <c r="E299" s="42"/>
      <c r="F299" s="228" t="s">
        <v>681</v>
      </c>
      <c r="G299" s="42"/>
      <c r="H299" s="42"/>
      <c r="I299" s="229"/>
      <c r="J299" s="42"/>
      <c r="K299" s="42"/>
      <c r="L299" s="46"/>
      <c r="M299" s="230"/>
      <c r="N299" s="231"/>
      <c r="O299" s="86"/>
      <c r="P299" s="86"/>
      <c r="Q299" s="86"/>
      <c r="R299" s="86"/>
      <c r="S299" s="86"/>
      <c r="T299" s="86"/>
      <c r="U299" s="87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205</v>
      </c>
      <c r="AU299" s="19" t="s">
        <v>81</v>
      </c>
    </row>
    <row r="300" s="13" customFormat="1">
      <c r="A300" s="13"/>
      <c r="B300" s="232"/>
      <c r="C300" s="233"/>
      <c r="D300" s="234" t="s">
        <v>212</v>
      </c>
      <c r="E300" s="235" t="s">
        <v>19</v>
      </c>
      <c r="F300" s="236" t="s">
        <v>2882</v>
      </c>
      <c r="G300" s="233"/>
      <c r="H300" s="237">
        <v>24.050000000000001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1"/>
      <c r="U300" s="242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212</v>
      </c>
      <c r="AU300" s="243" t="s">
        <v>81</v>
      </c>
      <c r="AV300" s="13" t="s">
        <v>81</v>
      </c>
      <c r="AW300" s="13" t="s">
        <v>33</v>
      </c>
      <c r="AX300" s="13" t="s">
        <v>79</v>
      </c>
      <c r="AY300" s="243" t="s">
        <v>196</v>
      </c>
    </row>
    <row r="301" s="2" customFormat="1" ht="16.5" customHeight="1">
      <c r="A301" s="40"/>
      <c r="B301" s="41"/>
      <c r="C301" s="244" t="s">
        <v>703</v>
      </c>
      <c r="D301" s="244" t="s">
        <v>214</v>
      </c>
      <c r="E301" s="245" t="s">
        <v>684</v>
      </c>
      <c r="F301" s="246" t="s">
        <v>685</v>
      </c>
      <c r="G301" s="247" t="s">
        <v>201</v>
      </c>
      <c r="H301" s="248">
        <v>3.7280000000000002</v>
      </c>
      <c r="I301" s="249"/>
      <c r="J301" s="250">
        <f>ROUND(I301*H301,2)</f>
        <v>0</v>
      </c>
      <c r="K301" s="246" t="s">
        <v>202</v>
      </c>
      <c r="L301" s="251"/>
      <c r="M301" s="252" t="s">
        <v>19</v>
      </c>
      <c r="N301" s="253" t="s">
        <v>43</v>
      </c>
      <c r="O301" s="86"/>
      <c r="P301" s="223">
        <f>O301*H301</f>
        <v>0</v>
      </c>
      <c r="Q301" s="223">
        <v>0.025000000000000001</v>
      </c>
      <c r="R301" s="223">
        <f>Q301*H301</f>
        <v>0.093200000000000005</v>
      </c>
      <c r="S301" s="223">
        <v>0</v>
      </c>
      <c r="T301" s="223">
        <f>S301*H301</f>
        <v>0</v>
      </c>
      <c r="U301" s="224" t="s">
        <v>19</v>
      </c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5" t="s">
        <v>278</v>
      </c>
      <c r="AT301" s="225" t="s">
        <v>214</v>
      </c>
      <c r="AU301" s="225" t="s">
        <v>81</v>
      </c>
      <c r="AY301" s="19" t="s">
        <v>196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9" t="s">
        <v>79</v>
      </c>
      <c r="BK301" s="226">
        <f>ROUND(I301*H301,2)</f>
        <v>0</v>
      </c>
      <c r="BL301" s="19" t="s">
        <v>266</v>
      </c>
      <c r="BM301" s="225" t="s">
        <v>2916</v>
      </c>
    </row>
    <row r="302" s="13" customFormat="1">
      <c r="A302" s="13"/>
      <c r="B302" s="232"/>
      <c r="C302" s="233"/>
      <c r="D302" s="234" t="s">
        <v>212</v>
      </c>
      <c r="E302" s="235" t="s">
        <v>19</v>
      </c>
      <c r="F302" s="236" t="s">
        <v>2917</v>
      </c>
      <c r="G302" s="233"/>
      <c r="H302" s="237">
        <v>3.7280000000000002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1"/>
      <c r="U302" s="242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212</v>
      </c>
      <c r="AU302" s="243" t="s">
        <v>81</v>
      </c>
      <c r="AV302" s="13" t="s">
        <v>81</v>
      </c>
      <c r="AW302" s="13" t="s">
        <v>33</v>
      </c>
      <c r="AX302" s="13" t="s">
        <v>79</v>
      </c>
      <c r="AY302" s="243" t="s">
        <v>196</v>
      </c>
    </row>
    <row r="303" s="2" customFormat="1" ht="49.05" customHeight="1">
      <c r="A303" s="40"/>
      <c r="B303" s="41"/>
      <c r="C303" s="214" t="s">
        <v>712</v>
      </c>
      <c r="D303" s="214" t="s">
        <v>198</v>
      </c>
      <c r="E303" s="215" t="s">
        <v>689</v>
      </c>
      <c r="F303" s="216" t="s">
        <v>690</v>
      </c>
      <c r="G303" s="217" t="s">
        <v>237</v>
      </c>
      <c r="H303" s="218">
        <v>0.52900000000000003</v>
      </c>
      <c r="I303" s="219"/>
      <c r="J303" s="220">
        <f>ROUND(I303*H303,2)</f>
        <v>0</v>
      </c>
      <c r="K303" s="216" t="s">
        <v>202</v>
      </c>
      <c r="L303" s="46"/>
      <c r="M303" s="221" t="s">
        <v>19</v>
      </c>
      <c r="N303" s="222" t="s">
        <v>43</v>
      </c>
      <c r="O303" s="86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3">
        <f>S303*H303</f>
        <v>0</v>
      </c>
      <c r="U303" s="224" t="s">
        <v>19</v>
      </c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5" t="s">
        <v>266</v>
      </c>
      <c r="AT303" s="225" t="s">
        <v>198</v>
      </c>
      <c r="AU303" s="225" t="s">
        <v>81</v>
      </c>
      <c r="AY303" s="19" t="s">
        <v>196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9" t="s">
        <v>79</v>
      </c>
      <c r="BK303" s="226">
        <f>ROUND(I303*H303,2)</f>
        <v>0</v>
      </c>
      <c r="BL303" s="19" t="s">
        <v>266</v>
      </c>
      <c r="BM303" s="225" t="s">
        <v>2918</v>
      </c>
    </row>
    <row r="304" s="2" customFormat="1">
      <c r="A304" s="40"/>
      <c r="B304" s="41"/>
      <c r="C304" s="42"/>
      <c r="D304" s="227" t="s">
        <v>205</v>
      </c>
      <c r="E304" s="42"/>
      <c r="F304" s="228" t="s">
        <v>692</v>
      </c>
      <c r="G304" s="42"/>
      <c r="H304" s="42"/>
      <c r="I304" s="229"/>
      <c r="J304" s="42"/>
      <c r="K304" s="42"/>
      <c r="L304" s="46"/>
      <c r="M304" s="230"/>
      <c r="N304" s="231"/>
      <c r="O304" s="86"/>
      <c r="P304" s="86"/>
      <c r="Q304" s="86"/>
      <c r="R304" s="86"/>
      <c r="S304" s="86"/>
      <c r="T304" s="86"/>
      <c r="U304" s="87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205</v>
      </c>
      <c r="AU304" s="19" t="s">
        <v>81</v>
      </c>
    </row>
    <row r="305" s="12" customFormat="1" ht="22.8" customHeight="1">
      <c r="A305" s="12"/>
      <c r="B305" s="198"/>
      <c r="C305" s="199"/>
      <c r="D305" s="200" t="s">
        <v>71</v>
      </c>
      <c r="E305" s="212" t="s">
        <v>261</v>
      </c>
      <c r="F305" s="212" t="s">
        <v>262</v>
      </c>
      <c r="G305" s="199"/>
      <c r="H305" s="199"/>
      <c r="I305" s="202"/>
      <c r="J305" s="213">
        <f>BK305</f>
        <v>0</v>
      </c>
      <c r="K305" s="199"/>
      <c r="L305" s="204"/>
      <c r="M305" s="205"/>
      <c r="N305" s="206"/>
      <c r="O305" s="206"/>
      <c r="P305" s="207">
        <f>SUM(P306:P359)</f>
        <v>0</v>
      </c>
      <c r="Q305" s="206"/>
      <c r="R305" s="207">
        <f>SUM(R306:R359)</f>
        <v>4.0906933000000008</v>
      </c>
      <c r="S305" s="206"/>
      <c r="T305" s="207">
        <f>SUM(T306:T359)</f>
        <v>0</v>
      </c>
      <c r="U305" s="208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9" t="s">
        <v>81</v>
      </c>
      <c r="AT305" s="210" t="s">
        <v>71</v>
      </c>
      <c r="AU305" s="210" t="s">
        <v>79</v>
      </c>
      <c r="AY305" s="209" t="s">
        <v>196</v>
      </c>
      <c r="BK305" s="211">
        <f>SUM(BK306:BK359)</f>
        <v>0</v>
      </c>
    </row>
    <row r="306" s="2" customFormat="1" ht="37.8" customHeight="1">
      <c r="A306" s="40"/>
      <c r="B306" s="41"/>
      <c r="C306" s="214" t="s">
        <v>718</v>
      </c>
      <c r="D306" s="214" t="s">
        <v>198</v>
      </c>
      <c r="E306" s="215" t="s">
        <v>694</v>
      </c>
      <c r="F306" s="216" t="s">
        <v>695</v>
      </c>
      <c r="G306" s="217" t="s">
        <v>201</v>
      </c>
      <c r="H306" s="218">
        <v>3.383</v>
      </c>
      <c r="I306" s="219"/>
      <c r="J306" s="220">
        <f>ROUND(I306*H306,2)</f>
        <v>0</v>
      </c>
      <c r="K306" s="216" t="s">
        <v>202</v>
      </c>
      <c r="L306" s="46"/>
      <c r="M306" s="221" t="s">
        <v>19</v>
      </c>
      <c r="N306" s="222" t="s">
        <v>43</v>
      </c>
      <c r="O306" s="86"/>
      <c r="P306" s="223">
        <f>O306*H306</f>
        <v>0</v>
      </c>
      <c r="Q306" s="223">
        <v>0.00122</v>
      </c>
      <c r="R306" s="223">
        <f>Q306*H306</f>
        <v>0.0041272599999999998</v>
      </c>
      <c r="S306" s="223">
        <v>0</v>
      </c>
      <c r="T306" s="223">
        <f>S306*H306</f>
        <v>0</v>
      </c>
      <c r="U306" s="224" t="s">
        <v>19</v>
      </c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5" t="s">
        <v>266</v>
      </c>
      <c r="AT306" s="225" t="s">
        <v>198</v>
      </c>
      <c r="AU306" s="225" t="s">
        <v>81</v>
      </c>
      <c r="AY306" s="19" t="s">
        <v>196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9" t="s">
        <v>79</v>
      </c>
      <c r="BK306" s="226">
        <f>ROUND(I306*H306,2)</f>
        <v>0</v>
      </c>
      <c r="BL306" s="19" t="s">
        <v>266</v>
      </c>
      <c r="BM306" s="225" t="s">
        <v>2919</v>
      </c>
    </row>
    <row r="307" s="2" customFormat="1">
      <c r="A307" s="40"/>
      <c r="B307" s="41"/>
      <c r="C307" s="42"/>
      <c r="D307" s="227" t="s">
        <v>205</v>
      </c>
      <c r="E307" s="42"/>
      <c r="F307" s="228" t="s">
        <v>697</v>
      </c>
      <c r="G307" s="42"/>
      <c r="H307" s="42"/>
      <c r="I307" s="229"/>
      <c r="J307" s="42"/>
      <c r="K307" s="42"/>
      <c r="L307" s="46"/>
      <c r="M307" s="230"/>
      <c r="N307" s="231"/>
      <c r="O307" s="86"/>
      <c r="P307" s="86"/>
      <c r="Q307" s="86"/>
      <c r="R307" s="86"/>
      <c r="S307" s="86"/>
      <c r="T307" s="86"/>
      <c r="U307" s="87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205</v>
      </c>
      <c r="AU307" s="19" t="s">
        <v>81</v>
      </c>
    </row>
    <row r="308" s="2" customFormat="1" ht="44.25" customHeight="1">
      <c r="A308" s="40"/>
      <c r="B308" s="41"/>
      <c r="C308" s="214" t="s">
        <v>735</v>
      </c>
      <c r="D308" s="214" t="s">
        <v>198</v>
      </c>
      <c r="E308" s="215" t="s">
        <v>699</v>
      </c>
      <c r="F308" s="216" t="s">
        <v>700</v>
      </c>
      <c r="G308" s="217" t="s">
        <v>244</v>
      </c>
      <c r="H308" s="218">
        <v>24.050000000000001</v>
      </c>
      <c r="I308" s="219"/>
      <c r="J308" s="220">
        <f>ROUND(I308*H308,2)</f>
        <v>0</v>
      </c>
      <c r="K308" s="216" t="s">
        <v>202</v>
      </c>
      <c r="L308" s="46"/>
      <c r="M308" s="221" t="s">
        <v>19</v>
      </c>
      <c r="N308" s="222" t="s">
        <v>43</v>
      </c>
      <c r="O308" s="86"/>
      <c r="P308" s="223">
        <f>O308*H308</f>
        <v>0</v>
      </c>
      <c r="Q308" s="223">
        <v>0.0099600000000000001</v>
      </c>
      <c r="R308" s="223">
        <f>Q308*H308</f>
        <v>0.239538</v>
      </c>
      <c r="S308" s="223">
        <v>0</v>
      </c>
      <c r="T308" s="223">
        <f>S308*H308</f>
        <v>0</v>
      </c>
      <c r="U308" s="224" t="s">
        <v>19</v>
      </c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5" t="s">
        <v>266</v>
      </c>
      <c r="AT308" s="225" t="s">
        <v>198</v>
      </c>
      <c r="AU308" s="225" t="s">
        <v>81</v>
      </c>
      <c r="AY308" s="19" t="s">
        <v>196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9" t="s">
        <v>79</v>
      </c>
      <c r="BK308" s="226">
        <f>ROUND(I308*H308,2)</f>
        <v>0</v>
      </c>
      <c r="BL308" s="19" t="s">
        <v>266</v>
      </c>
      <c r="BM308" s="225" t="s">
        <v>2920</v>
      </c>
    </row>
    <row r="309" s="2" customFormat="1">
      <c r="A309" s="40"/>
      <c r="B309" s="41"/>
      <c r="C309" s="42"/>
      <c r="D309" s="227" t="s">
        <v>205</v>
      </c>
      <c r="E309" s="42"/>
      <c r="F309" s="228" t="s">
        <v>702</v>
      </c>
      <c r="G309" s="42"/>
      <c r="H309" s="42"/>
      <c r="I309" s="229"/>
      <c r="J309" s="42"/>
      <c r="K309" s="42"/>
      <c r="L309" s="46"/>
      <c r="M309" s="230"/>
      <c r="N309" s="231"/>
      <c r="O309" s="86"/>
      <c r="P309" s="86"/>
      <c r="Q309" s="86"/>
      <c r="R309" s="86"/>
      <c r="S309" s="86"/>
      <c r="T309" s="86"/>
      <c r="U309" s="87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205</v>
      </c>
      <c r="AU309" s="19" t="s">
        <v>81</v>
      </c>
    </row>
    <row r="310" s="13" customFormat="1">
      <c r="A310" s="13"/>
      <c r="B310" s="232"/>
      <c r="C310" s="233"/>
      <c r="D310" s="234" t="s">
        <v>212</v>
      </c>
      <c r="E310" s="235" t="s">
        <v>19</v>
      </c>
      <c r="F310" s="236" t="s">
        <v>2882</v>
      </c>
      <c r="G310" s="233"/>
      <c r="H310" s="237">
        <v>24.050000000000001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1"/>
      <c r="U310" s="242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212</v>
      </c>
      <c r="AU310" s="243" t="s">
        <v>81</v>
      </c>
      <c r="AV310" s="13" t="s">
        <v>81</v>
      </c>
      <c r="AW310" s="13" t="s">
        <v>33</v>
      </c>
      <c r="AX310" s="13" t="s">
        <v>79</v>
      </c>
      <c r="AY310" s="243" t="s">
        <v>196</v>
      </c>
    </row>
    <row r="311" s="2" customFormat="1" ht="37.8" customHeight="1">
      <c r="A311" s="40"/>
      <c r="B311" s="41"/>
      <c r="C311" s="214" t="s">
        <v>752</v>
      </c>
      <c r="D311" s="214" t="s">
        <v>198</v>
      </c>
      <c r="E311" s="215" t="s">
        <v>704</v>
      </c>
      <c r="F311" s="216" t="s">
        <v>705</v>
      </c>
      <c r="G311" s="217" t="s">
        <v>244</v>
      </c>
      <c r="H311" s="218">
        <v>163.221</v>
      </c>
      <c r="I311" s="219"/>
      <c r="J311" s="220">
        <f>ROUND(I311*H311,2)</f>
        <v>0</v>
      </c>
      <c r="K311" s="216" t="s">
        <v>202</v>
      </c>
      <c r="L311" s="46"/>
      <c r="M311" s="221" t="s">
        <v>19</v>
      </c>
      <c r="N311" s="222" t="s">
        <v>43</v>
      </c>
      <c r="O311" s="86"/>
      <c r="P311" s="223">
        <f>O311*H311</f>
        <v>0</v>
      </c>
      <c r="Q311" s="223">
        <v>0.010019999999999999</v>
      </c>
      <c r="R311" s="223">
        <f>Q311*H311</f>
        <v>1.63547442</v>
      </c>
      <c r="S311" s="223">
        <v>0</v>
      </c>
      <c r="T311" s="223">
        <f>S311*H311</f>
        <v>0</v>
      </c>
      <c r="U311" s="224" t="s">
        <v>19</v>
      </c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266</v>
      </c>
      <c r="AT311" s="225" t="s">
        <v>198</v>
      </c>
      <c r="AU311" s="225" t="s">
        <v>81</v>
      </c>
      <c r="AY311" s="19" t="s">
        <v>196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79</v>
      </c>
      <c r="BK311" s="226">
        <f>ROUND(I311*H311,2)</f>
        <v>0</v>
      </c>
      <c r="BL311" s="19" t="s">
        <v>266</v>
      </c>
      <c r="BM311" s="225" t="s">
        <v>2921</v>
      </c>
    </row>
    <row r="312" s="2" customFormat="1">
      <c r="A312" s="40"/>
      <c r="B312" s="41"/>
      <c r="C312" s="42"/>
      <c r="D312" s="227" t="s">
        <v>205</v>
      </c>
      <c r="E312" s="42"/>
      <c r="F312" s="228" t="s">
        <v>707</v>
      </c>
      <c r="G312" s="42"/>
      <c r="H312" s="42"/>
      <c r="I312" s="229"/>
      <c r="J312" s="42"/>
      <c r="K312" s="42"/>
      <c r="L312" s="46"/>
      <c r="M312" s="230"/>
      <c r="N312" s="231"/>
      <c r="O312" s="86"/>
      <c r="P312" s="86"/>
      <c r="Q312" s="86"/>
      <c r="R312" s="86"/>
      <c r="S312" s="86"/>
      <c r="T312" s="86"/>
      <c r="U312" s="87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205</v>
      </c>
      <c r="AU312" s="19" t="s">
        <v>81</v>
      </c>
    </row>
    <row r="313" s="13" customFormat="1">
      <c r="A313" s="13"/>
      <c r="B313" s="232"/>
      <c r="C313" s="233"/>
      <c r="D313" s="234" t="s">
        <v>212</v>
      </c>
      <c r="E313" s="235" t="s">
        <v>19</v>
      </c>
      <c r="F313" s="236" t="s">
        <v>2922</v>
      </c>
      <c r="G313" s="233"/>
      <c r="H313" s="237">
        <v>28.111999999999998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1"/>
      <c r="U313" s="242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212</v>
      </c>
      <c r="AU313" s="243" t="s">
        <v>81</v>
      </c>
      <c r="AV313" s="13" t="s">
        <v>81</v>
      </c>
      <c r="AW313" s="13" t="s">
        <v>33</v>
      </c>
      <c r="AX313" s="13" t="s">
        <v>72</v>
      </c>
      <c r="AY313" s="243" t="s">
        <v>196</v>
      </c>
    </row>
    <row r="314" s="13" customFormat="1">
      <c r="A314" s="13"/>
      <c r="B314" s="232"/>
      <c r="C314" s="233"/>
      <c r="D314" s="234" t="s">
        <v>212</v>
      </c>
      <c r="E314" s="235" t="s">
        <v>19</v>
      </c>
      <c r="F314" s="236" t="s">
        <v>709</v>
      </c>
      <c r="G314" s="233"/>
      <c r="H314" s="237">
        <v>-1.6870000000000001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1"/>
      <c r="U314" s="242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212</v>
      </c>
      <c r="AU314" s="243" t="s">
        <v>81</v>
      </c>
      <c r="AV314" s="13" t="s">
        <v>81</v>
      </c>
      <c r="AW314" s="13" t="s">
        <v>33</v>
      </c>
      <c r="AX314" s="13" t="s">
        <v>72</v>
      </c>
      <c r="AY314" s="243" t="s">
        <v>196</v>
      </c>
    </row>
    <row r="315" s="13" customFormat="1">
      <c r="A315" s="13"/>
      <c r="B315" s="232"/>
      <c r="C315" s="233"/>
      <c r="D315" s="234" t="s">
        <v>212</v>
      </c>
      <c r="E315" s="235" t="s">
        <v>19</v>
      </c>
      <c r="F315" s="236" t="s">
        <v>2923</v>
      </c>
      <c r="G315" s="233"/>
      <c r="H315" s="237">
        <v>29.132000000000001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1"/>
      <c r="U315" s="242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212</v>
      </c>
      <c r="AU315" s="243" t="s">
        <v>81</v>
      </c>
      <c r="AV315" s="13" t="s">
        <v>81</v>
      </c>
      <c r="AW315" s="13" t="s">
        <v>33</v>
      </c>
      <c r="AX315" s="13" t="s">
        <v>72</v>
      </c>
      <c r="AY315" s="243" t="s">
        <v>196</v>
      </c>
    </row>
    <row r="316" s="13" customFormat="1">
      <c r="A316" s="13"/>
      <c r="B316" s="232"/>
      <c r="C316" s="233"/>
      <c r="D316" s="234" t="s">
        <v>212</v>
      </c>
      <c r="E316" s="235" t="s">
        <v>19</v>
      </c>
      <c r="F316" s="236" t="s">
        <v>709</v>
      </c>
      <c r="G316" s="233"/>
      <c r="H316" s="237">
        <v>-1.6870000000000001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1"/>
      <c r="U316" s="242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212</v>
      </c>
      <c r="AU316" s="243" t="s">
        <v>81</v>
      </c>
      <c r="AV316" s="13" t="s">
        <v>81</v>
      </c>
      <c r="AW316" s="13" t="s">
        <v>33</v>
      </c>
      <c r="AX316" s="13" t="s">
        <v>72</v>
      </c>
      <c r="AY316" s="243" t="s">
        <v>196</v>
      </c>
    </row>
    <row r="317" s="13" customFormat="1">
      <c r="A317" s="13"/>
      <c r="B317" s="232"/>
      <c r="C317" s="233"/>
      <c r="D317" s="234" t="s">
        <v>212</v>
      </c>
      <c r="E317" s="235" t="s">
        <v>19</v>
      </c>
      <c r="F317" s="236" t="s">
        <v>2924</v>
      </c>
      <c r="G317" s="233"/>
      <c r="H317" s="237">
        <v>58.191000000000002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1"/>
      <c r="U317" s="242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212</v>
      </c>
      <c r="AU317" s="243" t="s">
        <v>81</v>
      </c>
      <c r="AV317" s="13" t="s">
        <v>81</v>
      </c>
      <c r="AW317" s="13" t="s">
        <v>33</v>
      </c>
      <c r="AX317" s="13" t="s">
        <v>72</v>
      </c>
      <c r="AY317" s="243" t="s">
        <v>196</v>
      </c>
    </row>
    <row r="318" s="13" customFormat="1">
      <c r="A318" s="13"/>
      <c r="B318" s="232"/>
      <c r="C318" s="233"/>
      <c r="D318" s="234" t="s">
        <v>212</v>
      </c>
      <c r="E318" s="235" t="s">
        <v>19</v>
      </c>
      <c r="F318" s="236" t="s">
        <v>2470</v>
      </c>
      <c r="G318" s="233"/>
      <c r="H318" s="237">
        <v>-3.3730000000000002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1"/>
      <c r="U318" s="242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212</v>
      </c>
      <c r="AU318" s="243" t="s">
        <v>81</v>
      </c>
      <c r="AV318" s="13" t="s">
        <v>81</v>
      </c>
      <c r="AW318" s="13" t="s">
        <v>33</v>
      </c>
      <c r="AX318" s="13" t="s">
        <v>72</v>
      </c>
      <c r="AY318" s="243" t="s">
        <v>196</v>
      </c>
    </row>
    <row r="319" s="13" customFormat="1">
      <c r="A319" s="13"/>
      <c r="B319" s="232"/>
      <c r="C319" s="233"/>
      <c r="D319" s="234" t="s">
        <v>212</v>
      </c>
      <c r="E319" s="235" t="s">
        <v>19</v>
      </c>
      <c r="F319" s="236" t="s">
        <v>2925</v>
      </c>
      <c r="G319" s="233"/>
      <c r="H319" s="237">
        <v>46.052999999999997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1"/>
      <c r="U319" s="242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212</v>
      </c>
      <c r="AU319" s="243" t="s">
        <v>81</v>
      </c>
      <c r="AV319" s="13" t="s">
        <v>81</v>
      </c>
      <c r="AW319" s="13" t="s">
        <v>33</v>
      </c>
      <c r="AX319" s="13" t="s">
        <v>72</v>
      </c>
      <c r="AY319" s="243" t="s">
        <v>196</v>
      </c>
    </row>
    <row r="320" s="13" customFormat="1">
      <c r="A320" s="13"/>
      <c r="B320" s="232"/>
      <c r="C320" s="233"/>
      <c r="D320" s="234" t="s">
        <v>212</v>
      </c>
      <c r="E320" s="235" t="s">
        <v>19</v>
      </c>
      <c r="F320" s="236" t="s">
        <v>2926</v>
      </c>
      <c r="G320" s="233"/>
      <c r="H320" s="237">
        <v>8.4800000000000004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1"/>
      <c r="U320" s="242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212</v>
      </c>
      <c r="AU320" s="243" t="s">
        <v>81</v>
      </c>
      <c r="AV320" s="13" t="s">
        <v>81</v>
      </c>
      <c r="AW320" s="13" t="s">
        <v>33</v>
      </c>
      <c r="AX320" s="13" t="s">
        <v>72</v>
      </c>
      <c r="AY320" s="243" t="s">
        <v>196</v>
      </c>
    </row>
    <row r="321" s="14" customFormat="1">
      <c r="A321" s="14"/>
      <c r="B321" s="254"/>
      <c r="C321" s="255"/>
      <c r="D321" s="234" t="s">
        <v>212</v>
      </c>
      <c r="E321" s="256" t="s">
        <v>19</v>
      </c>
      <c r="F321" s="257" t="s">
        <v>233</v>
      </c>
      <c r="G321" s="255"/>
      <c r="H321" s="258">
        <v>163.221</v>
      </c>
      <c r="I321" s="259"/>
      <c r="J321" s="255"/>
      <c r="K321" s="255"/>
      <c r="L321" s="260"/>
      <c r="M321" s="261"/>
      <c r="N321" s="262"/>
      <c r="O321" s="262"/>
      <c r="P321" s="262"/>
      <c r="Q321" s="262"/>
      <c r="R321" s="262"/>
      <c r="S321" s="262"/>
      <c r="T321" s="262"/>
      <c r="U321" s="263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4" t="s">
        <v>212</v>
      </c>
      <c r="AU321" s="264" t="s">
        <v>81</v>
      </c>
      <c r="AV321" s="14" t="s">
        <v>203</v>
      </c>
      <c r="AW321" s="14" t="s">
        <v>33</v>
      </c>
      <c r="AX321" s="14" t="s">
        <v>79</v>
      </c>
      <c r="AY321" s="264" t="s">
        <v>196</v>
      </c>
    </row>
    <row r="322" s="2" customFormat="1" ht="24.15" customHeight="1">
      <c r="A322" s="40"/>
      <c r="B322" s="41"/>
      <c r="C322" s="214" t="s">
        <v>754</v>
      </c>
      <c r="D322" s="214" t="s">
        <v>198</v>
      </c>
      <c r="E322" s="215" t="s">
        <v>713</v>
      </c>
      <c r="F322" s="216" t="s">
        <v>714</v>
      </c>
      <c r="G322" s="217" t="s">
        <v>244</v>
      </c>
      <c r="H322" s="218">
        <v>187.27099999999999</v>
      </c>
      <c r="I322" s="219"/>
      <c r="J322" s="220">
        <f>ROUND(I322*H322,2)</f>
        <v>0</v>
      </c>
      <c r="K322" s="216" t="s">
        <v>202</v>
      </c>
      <c r="L322" s="46"/>
      <c r="M322" s="221" t="s">
        <v>19</v>
      </c>
      <c r="N322" s="222" t="s">
        <v>43</v>
      </c>
      <c r="O322" s="86"/>
      <c r="P322" s="223">
        <f>O322*H322</f>
        <v>0</v>
      </c>
      <c r="Q322" s="223">
        <v>0.00018000000000000001</v>
      </c>
      <c r="R322" s="223">
        <f>Q322*H322</f>
        <v>0.033708780000000001</v>
      </c>
      <c r="S322" s="223">
        <v>0</v>
      </c>
      <c r="T322" s="223">
        <f>S322*H322</f>
        <v>0</v>
      </c>
      <c r="U322" s="224" t="s">
        <v>19</v>
      </c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5" t="s">
        <v>266</v>
      </c>
      <c r="AT322" s="225" t="s">
        <v>198</v>
      </c>
      <c r="AU322" s="225" t="s">
        <v>81</v>
      </c>
      <c r="AY322" s="19" t="s">
        <v>196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9" t="s">
        <v>79</v>
      </c>
      <c r="BK322" s="226">
        <f>ROUND(I322*H322,2)</f>
        <v>0</v>
      </c>
      <c r="BL322" s="19" t="s">
        <v>266</v>
      </c>
      <c r="BM322" s="225" t="s">
        <v>2927</v>
      </c>
    </row>
    <row r="323" s="2" customFormat="1">
      <c r="A323" s="40"/>
      <c r="B323" s="41"/>
      <c r="C323" s="42"/>
      <c r="D323" s="227" t="s">
        <v>205</v>
      </c>
      <c r="E323" s="42"/>
      <c r="F323" s="228" t="s">
        <v>716</v>
      </c>
      <c r="G323" s="42"/>
      <c r="H323" s="42"/>
      <c r="I323" s="229"/>
      <c r="J323" s="42"/>
      <c r="K323" s="42"/>
      <c r="L323" s="46"/>
      <c r="M323" s="230"/>
      <c r="N323" s="231"/>
      <c r="O323" s="86"/>
      <c r="P323" s="86"/>
      <c r="Q323" s="86"/>
      <c r="R323" s="86"/>
      <c r="S323" s="86"/>
      <c r="T323" s="86"/>
      <c r="U323" s="87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205</v>
      </c>
      <c r="AU323" s="19" t="s">
        <v>81</v>
      </c>
    </row>
    <row r="324" s="13" customFormat="1">
      <c r="A324" s="13"/>
      <c r="B324" s="232"/>
      <c r="C324" s="233"/>
      <c r="D324" s="234" t="s">
        <v>212</v>
      </c>
      <c r="E324" s="235" t="s">
        <v>19</v>
      </c>
      <c r="F324" s="236" t="s">
        <v>2928</v>
      </c>
      <c r="G324" s="233"/>
      <c r="H324" s="237">
        <v>187.27099999999999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1"/>
      <c r="U324" s="242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212</v>
      </c>
      <c r="AU324" s="243" t="s">
        <v>81</v>
      </c>
      <c r="AV324" s="13" t="s">
        <v>81</v>
      </c>
      <c r="AW324" s="13" t="s">
        <v>33</v>
      </c>
      <c r="AX324" s="13" t="s">
        <v>79</v>
      </c>
      <c r="AY324" s="243" t="s">
        <v>196</v>
      </c>
    </row>
    <row r="325" s="2" customFormat="1" ht="37.8" customHeight="1">
      <c r="A325" s="40"/>
      <c r="B325" s="41"/>
      <c r="C325" s="214" t="s">
        <v>759</v>
      </c>
      <c r="D325" s="214" t="s">
        <v>198</v>
      </c>
      <c r="E325" s="215" t="s">
        <v>719</v>
      </c>
      <c r="F325" s="216" t="s">
        <v>720</v>
      </c>
      <c r="G325" s="217" t="s">
        <v>209</v>
      </c>
      <c r="H325" s="218">
        <v>391.56999999999999</v>
      </c>
      <c r="I325" s="219"/>
      <c r="J325" s="220">
        <f>ROUND(I325*H325,2)</f>
        <v>0</v>
      </c>
      <c r="K325" s="216" t="s">
        <v>202</v>
      </c>
      <c r="L325" s="46"/>
      <c r="M325" s="221" t="s">
        <v>19</v>
      </c>
      <c r="N325" s="222" t="s">
        <v>43</v>
      </c>
      <c r="O325" s="86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3">
        <f>S325*H325</f>
        <v>0</v>
      </c>
      <c r="U325" s="224" t="s">
        <v>19</v>
      </c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5" t="s">
        <v>266</v>
      </c>
      <c r="AT325" s="225" t="s">
        <v>198</v>
      </c>
      <c r="AU325" s="225" t="s">
        <v>81</v>
      </c>
      <c r="AY325" s="19" t="s">
        <v>196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9" t="s">
        <v>79</v>
      </c>
      <c r="BK325" s="226">
        <f>ROUND(I325*H325,2)</f>
        <v>0</v>
      </c>
      <c r="BL325" s="19" t="s">
        <v>266</v>
      </c>
      <c r="BM325" s="225" t="s">
        <v>2929</v>
      </c>
    </row>
    <row r="326" s="2" customFormat="1">
      <c r="A326" s="40"/>
      <c r="B326" s="41"/>
      <c r="C326" s="42"/>
      <c r="D326" s="227" t="s">
        <v>205</v>
      </c>
      <c r="E326" s="42"/>
      <c r="F326" s="228" t="s">
        <v>722</v>
      </c>
      <c r="G326" s="42"/>
      <c r="H326" s="42"/>
      <c r="I326" s="229"/>
      <c r="J326" s="42"/>
      <c r="K326" s="42"/>
      <c r="L326" s="46"/>
      <c r="M326" s="230"/>
      <c r="N326" s="231"/>
      <c r="O326" s="86"/>
      <c r="P326" s="86"/>
      <c r="Q326" s="86"/>
      <c r="R326" s="86"/>
      <c r="S326" s="86"/>
      <c r="T326" s="86"/>
      <c r="U326" s="87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205</v>
      </c>
      <c r="AU326" s="19" t="s">
        <v>81</v>
      </c>
    </row>
    <row r="327" s="13" customFormat="1">
      <c r="A327" s="13"/>
      <c r="B327" s="232"/>
      <c r="C327" s="233"/>
      <c r="D327" s="234" t="s">
        <v>212</v>
      </c>
      <c r="E327" s="235" t="s">
        <v>19</v>
      </c>
      <c r="F327" s="236" t="s">
        <v>2930</v>
      </c>
      <c r="G327" s="233"/>
      <c r="H327" s="237">
        <v>95.939999999999998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1"/>
      <c r="U327" s="242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212</v>
      </c>
      <c r="AU327" s="243" t="s">
        <v>81</v>
      </c>
      <c r="AV327" s="13" t="s">
        <v>81</v>
      </c>
      <c r="AW327" s="13" t="s">
        <v>33</v>
      </c>
      <c r="AX327" s="13" t="s">
        <v>72</v>
      </c>
      <c r="AY327" s="243" t="s">
        <v>196</v>
      </c>
    </row>
    <row r="328" s="13" customFormat="1">
      <c r="A328" s="13"/>
      <c r="B328" s="232"/>
      <c r="C328" s="233"/>
      <c r="D328" s="234" t="s">
        <v>212</v>
      </c>
      <c r="E328" s="235" t="s">
        <v>19</v>
      </c>
      <c r="F328" s="236" t="s">
        <v>2931</v>
      </c>
      <c r="G328" s="233"/>
      <c r="H328" s="237">
        <v>38.399999999999999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1"/>
      <c r="U328" s="242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212</v>
      </c>
      <c r="AU328" s="243" t="s">
        <v>81</v>
      </c>
      <c r="AV328" s="13" t="s">
        <v>81</v>
      </c>
      <c r="AW328" s="13" t="s">
        <v>33</v>
      </c>
      <c r="AX328" s="13" t="s">
        <v>72</v>
      </c>
      <c r="AY328" s="243" t="s">
        <v>196</v>
      </c>
    </row>
    <row r="329" s="13" customFormat="1">
      <c r="A329" s="13"/>
      <c r="B329" s="232"/>
      <c r="C329" s="233"/>
      <c r="D329" s="234" t="s">
        <v>212</v>
      </c>
      <c r="E329" s="235" t="s">
        <v>19</v>
      </c>
      <c r="F329" s="236" t="s">
        <v>2932</v>
      </c>
      <c r="G329" s="233"/>
      <c r="H329" s="237">
        <v>18.059999999999999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1"/>
      <c r="U329" s="242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212</v>
      </c>
      <c r="AU329" s="243" t="s">
        <v>81</v>
      </c>
      <c r="AV329" s="13" t="s">
        <v>81</v>
      </c>
      <c r="AW329" s="13" t="s">
        <v>33</v>
      </c>
      <c r="AX329" s="13" t="s">
        <v>72</v>
      </c>
      <c r="AY329" s="243" t="s">
        <v>196</v>
      </c>
    </row>
    <row r="330" s="13" customFormat="1">
      <c r="A330" s="13"/>
      <c r="B330" s="232"/>
      <c r="C330" s="233"/>
      <c r="D330" s="234" t="s">
        <v>212</v>
      </c>
      <c r="E330" s="235" t="s">
        <v>19</v>
      </c>
      <c r="F330" s="236" t="s">
        <v>2933</v>
      </c>
      <c r="G330" s="233"/>
      <c r="H330" s="237">
        <v>1.1299999999999999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1"/>
      <c r="U330" s="242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212</v>
      </c>
      <c r="AU330" s="243" t="s">
        <v>81</v>
      </c>
      <c r="AV330" s="13" t="s">
        <v>81</v>
      </c>
      <c r="AW330" s="13" t="s">
        <v>33</v>
      </c>
      <c r="AX330" s="13" t="s">
        <v>72</v>
      </c>
      <c r="AY330" s="243" t="s">
        <v>196</v>
      </c>
    </row>
    <row r="331" s="13" customFormat="1">
      <c r="A331" s="13"/>
      <c r="B331" s="232"/>
      <c r="C331" s="233"/>
      <c r="D331" s="234" t="s">
        <v>212</v>
      </c>
      <c r="E331" s="235" t="s">
        <v>19</v>
      </c>
      <c r="F331" s="236" t="s">
        <v>2934</v>
      </c>
      <c r="G331" s="233"/>
      <c r="H331" s="237">
        <v>3.3500000000000001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1"/>
      <c r="U331" s="242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212</v>
      </c>
      <c r="AU331" s="243" t="s">
        <v>81</v>
      </c>
      <c r="AV331" s="13" t="s">
        <v>81</v>
      </c>
      <c r="AW331" s="13" t="s">
        <v>33</v>
      </c>
      <c r="AX331" s="13" t="s">
        <v>72</v>
      </c>
      <c r="AY331" s="243" t="s">
        <v>196</v>
      </c>
    </row>
    <row r="332" s="13" customFormat="1">
      <c r="A332" s="13"/>
      <c r="B332" s="232"/>
      <c r="C332" s="233"/>
      <c r="D332" s="234" t="s">
        <v>212</v>
      </c>
      <c r="E332" s="235" t="s">
        <v>19</v>
      </c>
      <c r="F332" s="236" t="s">
        <v>2935</v>
      </c>
      <c r="G332" s="233"/>
      <c r="H332" s="237">
        <v>0.85999999999999999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1"/>
      <c r="U332" s="242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212</v>
      </c>
      <c r="AU332" s="243" t="s">
        <v>81</v>
      </c>
      <c r="AV332" s="13" t="s">
        <v>81</v>
      </c>
      <c r="AW332" s="13" t="s">
        <v>33</v>
      </c>
      <c r="AX332" s="13" t="s">
        <v>72</v>
      </c>
      <c r="AY332" s="243" t="s">
        <v>196</v>
      </c>
    </row>
    <row r="333" s="13" customFormat="1">
      <c r="A333" s="13"/>
      <c r="B333" s="232"/>
      <c r="C333" s="233"/>
      <c r="D333" s="234" t="s">
        <v>212</v>
      </c>
      <c r="E333" s="235" t="s">
        <v>19</v>
      </c>
      <c r="F333" s="236" t="s">
        <v>2936</v>
      </c>
      <c r="G333" s="233"/>
      <c r="H333" s="237">
        <v>2.4700000000000002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1"/>
      <c r="U333" s="242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212</v>
      </c>
      <c r="AU333" s="243" t="s">
        <v>81</v>
      </c>
      <c r="AV333" s="13" t="s">
        <v>81</v>
      </c>
      <c r="AW333" s="13" t="s">
        <v>33</v>
      </c>
      <c r="AX333" s="13" t="s">
        <v>72</v>
      </c>
      <c r="AY333" s="243" t="s">
        <v>196</v>
      </c>
    </row>
    <row r="334" s="13" customFormat="1">
      <c r="A334" s="13"/>
      <c r="B334" s="232"/>
      <c r="C334" s="233"/>
      <c r="D334" s="234" t="s">
        <v>212</v>
      </c>
      <c r="E334" s="235" t="s">
        <v>19</v>
      </c>
      <c r="F334" s="236" t="s">
        <v>2937</v>
      </c>
      <c r="G334" s="233"/>
      <c r="H334" s="237">
        <v>11.42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1"/>
      <c r="U334" s="242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212</v>
      </c>
      <c r="AU334" s="243" t="s">
        <v>81</v>
      </c>
      <c r="AV334" s="13" t="s">
        <v>81</v>
      </c>
      <c r="AW334" s="13" t="s">
        <v>33</v>
      </c>
      <c r="AX334" s="13" t="s">
        <v>72</v>
      </c>
      <c r="AY334" s="243" t="s">
        <v>196</v>
      </c>
    </row>
    <row r="335" s="13" customFormat="1">
      <c r="A335" s="13"/>
      <c r="B335" s="232"/>
      <c r="C335" s="233"/>
      <c r="D335" s="234" t="s">
        <v>212</v>
      </c>
      <c r="E335" s="235" t="s">
        <v>19</v>
      </c>
      <c r="F335" s="236" t="s">
        <v>2938</v>
      </c>
      <c r="G335" s="233"/>
      <c r="H335" s="237">
        <v>87.480000000000004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1"/>
      <c r="U335" s="242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212</v>
      </c>
      <c r="AU335" s="243" t="s">
        <v>81</v>
      </c>
      <c r="AV335" s="13" t="s">
        <v>81</v>
      </c>
      <c r="AW335" s="13" t="s">
        <v>33</v>
      </c>
      <c r="AX335" s="13" t="s">
        <v>72</v>
      </c>
      <c r="AY335" s="243" t="s">
        <v>196</v>
      </c>
    </row>
    <row r="336" s="13" customFormat="1">
      <c r="A336" s="13"/>
      <c r="B336" s="232"/>
      <c r="C336" s="233"/>
      <c r="D336" s="234" t="s">
        <v>212</v>
      </c>
      <c r="E336" s="235" t="s">
        <v>19</v>
      </c>
      <c r="F336" s="236" t="s">
        <v>2939</v>
      </c>
      <c r="G336" s="233"/>
      <c r="H336" s="237">
        <v>14.640000000000001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1"/>
      <c r="U336" s="242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212</v>
      </c>
      <c r="AU336" s="243" t="s">
        <v>81</v>
      </c>
      <c r="AV336" s="13" t="s">
        <v>81</v>
      </c>
      <c r="AW336" s="13" t="s">
        <v>33</v>
      </c>
      <c r="AX336" s="13" t="s">
        <v>72</v>
      </c>
      <c r="AY336" s="243" t="s">
        <v>196</v>
      </c>
    </row>
    <row r="337" s="13" customFormat="1">
      <c r="A337" s="13"/>
      <c r="B337" s="232"/>
      <c r="C337" s="233"/>
      <c r="D337" s="234" t="s">
        <v>212</v>
      </c>
      <c r="E337" s="235" t="s">
        <v>19</v>
      </c>
      <c r="F337" s="236" t="s">
        <v>2940</v>
      </c>
      <c r="G337" s="233"/>
      <c r="H337" s="237">
        <v>7.5599999999999996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1"/>
      <c r="U337" s="242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212</v>
      </c>
      <c r="AU337" s="243" t="s">
        <v>81</v>
      </c>
      <c r="AV337" s="13" t="s">
        <v>81</v>
      </c>
      <c r="AW337" s="13" t="s">
        <v>33</v>
      </c>
      <c r="AX337" s="13" t="s">
        <v>72</v>
      </c>
      <c r="AY337" s="243" t="s">
        <v>196</v>
      </c>
    </row>
    <row r="338" s="13" customFormat="1">
      <c r="A338" s="13"/>
      <c r="B338" s="232"/>
      <c r="C338" s="233"/>
      <c r="D338" s="234" t="s">
        <v>212</v>
      </c>
      <c r="E338" s="235" t="s">
        <v>19</v>
      </c>
      <c r="F338" s="236" t="s">
        <v>2941</v>
      </c>
      <c r="G338" s="233"/>
      <c r="H338" s="237">
        <v>10.539999999999999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1"/>
      <c r="U338" s="242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212</v>
      </c>
      <c r="AU338" s="243" t="s">
        <v>81</v>
      </c>
      <c r="AV338" s="13" t="s">
        <v>81</v>
      </c>
      <c r="AW338" s="13" t="s">
        <v>33</v>
      </c>
      <c r="AX338" s="13" t="s">
        <v>72</v>
      </c>
      <c r="AY338" s="243" t="s">
        <v>196</v>
      </c>
    </row>
    <row r="339" s="13" customFormat="1">
      <c r="A339" s="13"/>
      <c r="B339" s="232"/>
      <c r="C339" s="233"/>
      <c r="D339" s="234" t="s">
        <v>212</v>
      </c>
      <c r="E339" s="235" t="s">
        <v>19</v>
      </c>
      <c r="F339" s="236" t="s">
        <v>2942</v>
      </c>
      <c r="G339" s="233"/>
      <c r="H339" s="237">
        <v>0.47999999999999998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1"/>
      <c r="U339" s="242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212</v>
      </c>
      <c r="AU339" s="243" t="s">
        <v>81</v>
      </c>
      <c r="AV339" s="13" t="s">
        <v>81</v>
      </c>
      <c r="AW339" s="13" t="s">
        <v>33</v>
      </c>
      <c r="AX339" s="13" t="s">
        <v>72</v>
      </c>
      <c r="AY339" s="243" t="s">
        <v>196</v>
      </c>
    </row>
    <row r="340" s="13" customFormat="1">
      <c r="A340" s="13"/>
      <c r="B340" s="232"/>
      <c r="C340" s="233"/>
      <c r="D340" s="234" t="s">
        <v>212</v>
      </c>
      <c r="E340" s="235" t="s">
        <v>19</v>
      </c>
      <c r="F340" s="236" t="s">
        <v>2943</v>
      </c>
      <c r="G340" s="233"/>
      <c r="H340" s="237">
        <v>17.280000000000001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1"/>
      <c r="U340" s="242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212</v>
      </c>
      <c r="AU340" s="243" t="s">
        <v>81</v>
      </c>
      <c r="AV340" s="13" t="s">
        <v>81</v>
      </c>
      <c r="AW340" s="13" t="s">
        <v>33</v>
      </c>
      <c r="AX340" s="13" t="s">
        <v>72</v>
      </c>
      <c r="AY340" s="243" t="s">
        <v>196</v>
      </c>
    </row>
    <row r="341" s="13" customFormat="1">
      <c r="A341" s="13"/>
      <c r="B341" s="232"/>
      <c r="C341" s="233"/>
      <c r="D341" s="234" t="s">
        <v>212</v>
      </c>
      <c r="E341" s="235" t="s">
        <v>19</v>
      </c>
      <c r="F341" s="236" t="s">
        <v>2944</v>
      </c>
      <c r="G341" s="233"/>
      <c r="H341" s="237">
        <v>7.6200000000000001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1"/>
      <c r="U341" s="242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212</v>
      </c>
      <c r="AU341" s="243" t="s">
        <v>81</v>
      </c>
      <c r="AV341" s="13" t="s">
        <v>81</v>
      </c>
      <c r="AW341" s="13" t="s">
        <v>33</v>
      </c>
      <c r="AX341" s="13" t="s">
        <v>72</v>
      </c>
      <c r="AY341" s="243" t="s">
        <v>196</v>
      </c>
    </row>
    <row r="342" s="13" customFormat="1">
      <c r="A342" s="13"/>
      <c r="B342" s="232"/>
      <c r="C342" s="233"/>
      <c r="D342" s="234" t="s">
        <v>212</v>
      </c>
      <c r="E342" s="235" t="s">
        <v>19</v>
      </c>
      <c r="F342" s="236" t="s">
        <v>2945</v>
      </c>
      <c r="G342" s="233"/>
      <c r="H342" s="237">
        <v>7.1600000000000001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1"/>
      <c r="U342" s="242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212</v>
      </c>
      <c r="AU342" s="243" t="s">
        <v>81</v>
      </c>
      <c r="AV342" s="13" t="s">
        <v>81</v>
      </c>
      <c r="AW342" s="13" t="s">
        <v>33</v>
      </c>
      <c r="AX342" s="13" t="s">
        <v>72</v>
      </c>
      <c r="AY342" s="243" t="s">
        <v>196</v>
      </c>
    </row>
    <row r="343" s="13" customFormat="1">
      <c r="A343" s="13"/>
      <c r="B343" s="232"/>
      <c r="C343" s="233"/>
      <c r="D343" s="234" t="s">
        <v>212</v>
      </c>
      <c r="E343" s="235" t="s">
        <v>19</v>
      </c>
      <c r="F343" s="236" t="s">
        <v>2946</v>
      </c>
      <c r="G343" s="233"/>
      <c r="H343" s="237">
        <v>1.78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212</v>
      </c>
      <c r="AU343" s="243" t="s">
        <v>81</v>
      </c>
      <c r="AV343" s="13" t="s">
        <v>81</v>
      </c>
      <c r="AW343" s="13" t="s">
        <v>33</v>
      </c>
      <c r="AX343" s="13" t="s">
        <v>72</v>
      </c>
      <c r="AY343" s="243" t="s">
        <v>196</v>
      </c>
    </row>
    <row r="344" s="13" customFormat="1">
      <c r="A344" s="13"/>
      <c r="B344" s="232"/>
      <c r="C344" s="233"/>
      <c r="D344" s="234" t="s">
        <v>212</v>
      </c>
      <c r="E344" s="235" t="s">
        <v>19</v>
      </c>
      <c r="F344" s="236" t="s">
        <v>2947</v>
      </c>
      <c r="G344" s="233"/>
      <c r="H344" s="237">
        <v>57.280000000000001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1"/>
      <c r="U344" s="242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212</v>
      </c>
      <c r="AU344" s="243" t="s">
        <v>81</v>
      </c>
      <c r="AV344" s="13" t="s">
        <v>81</v>
      </c>
      <c r="AW344" s="13" t="s">
        <v>33</v>
      </c>
      <c r="AX344" s="13" t="s">
        <v>72</v>
      </c>
      <c r="AY344" s="243" t="s">
        <v>196</v>
      </c>
    </row>
    <row r="345" s="13" customFormat="1">
      <c r="A345" s="13"/>
      <c r="B345" s="232"/>
      <c r="C345" s="233"/>
      <c r="D345" s="234" t="s">
        <v>212</v>
      </c>
      <c r="E345" s="235" t="s">
        <v>19</v>
      </c>
      <c r="F345" s="236" t="s">
        <v>2948</v>
      </c>
      <c r="G345" s="233"/>
      <c r="H345" s="237">
        <v>6.9000000000000004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1"/>
      <c r="U345" s="242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212</v>
      </c>
      <c r="AU345" s="243" t="s">
        <v>81</v>
      </c>
      <c r="AV345" s="13" t="s">
        <v>81</v>
      </c>
      <c r="AW345" s="13" t="s">
        <v>33</v>
      </c>
      <c r="AX345" s="13" t="s">
        <v>72</v>
      </c>
      <c r="AY345" s="243" t="s">
        <v>196</v>
      </c>
    </row>
    <row r="346" s="13" customFormat="1">
      <c r="A346" s="13"/>
      <c r="B346" s="232"/>
      <c r="C346" s="233"/>
      <c r="D346" s="234" t="s">
        <v>212</v>
      </c>
      <c r="E346" s="235" t="s">
        <v>19</v>
      </c>
      <c r="F346" s="236" t="s">
        <v>2949</v>
      </c>
      <c r="G346" s="233"/>
      <c r="H346" s="237">
        <v>1.22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1"/>
      <c r="U346" s="242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212</v>
      </c>
      <c r="AU346" s="243" t="s">
        <v>81</v>
      </c>
      <c r="AV346" s="13" t="s">
        <v>81</v>
      </c>
      <c r="AW346" s="13" t="s">
        <v>33</v>
      </c>
      <c r="AX346" s="13" t="s">
        <v>72</v>
      </c>
      <c r="AY346" s="243" t="s">
        <v>196</v>
      </c>
    </row>
    <row r="347" s="14" customFormat="1">
      <c r="A347" s="14"/>
      <c r="B347" s="254"/>
      <c r="C347" s="255"/>
      <c r="D347" s="234" t="s">
        <v>212</v>
      </c>
      <c r="E347" s="256" t="s">
        <v>19</v>
      </c>
      <c r="F347" s="257" t="s">
        <v>233</v>
      </c>
      <c r="G347" s="255"/>
      <c r="H347" s="258">
        <v>391.56999999999999</v>
      </c>
      <c r="I347" s="259"/>
      <c r="J347" s="255"/>
      <c r="K347" s="255"/>
      <c r="L347" s="260"/>
      <c r="M347" s="261"/>
      <c r="N347" s="262"/>
      <c r="O347" s="262"/>
      <c r="P347" s="262"/>
      <c r="Q347" s="262"/>
      <c r="R347" s="262"/>
      <c r="S347" s="262"/>
      <c r="T347" s="262"/>
      <c r="U347" s="263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4" t="s">
        <v>212</v>
      </c>
      <c r="AU347" s="264" t="s">
        <v>81</v>
      </c>
      <c r="AV347" s="14" t="s">
        <v>203</v>
      </c>
      <c r="AW347" s="14" t="s">
        <v>33</v>
      </c>
      <c r="AX347" s="14" t="s">
        <v>79</v>
      </c>
      <c r="AY347" s="264" t="s">
        <v>196</v>
      </c>
    </row>
    <row r="348" s="2" customFormat="1" ht="24.15" customHeight="1">
      <c r="A348" s="40"/>
      <c r="B348" s="41"/>
      <c r="C348" s="244" t="s">
        <v>763</v>
      </c>
      <c r="D348" s="244" t="s">
        <v>214</v>
      </c>
      <c r="E348" s="245" t="s">
        <v>736</v>
      </c>
      <c r="F348" s="246" t="s">
        <v>737</v>
      </c>
      <c r="G348" s="247" t="s">
        <v>201</v>
      </c>
      <c r="H348" s="248">
        <v>3.383</v>
      </c>
      <c r="I348" s="249"/>
      <c r="J348" s="250">
        <f>ROUND(I348*H348,2)</f>
        <v>0</v>
      </c>
      <c r="K348" s="246" t="s">
        <v>202</v>
      </c>
      <c r="L348" s="251"/>
      <c r="M348" s="252" t="s">
        <v>19</v>
      </c>
      <c r="N348" s="253" t="s">
        <v>43</v>
      </c>
      <c r="O348" s="86"/>
      <c r="P348" s="223">
        <f>O348*H348</f>
        <v>0</v>
      </c>
      <c r="Q348" s="223">
        <v>0.44</v>
      </c>
      <c r="R348" s="223">
        <f>Q348*H348</f>
        <v>1.4885200000000001</v>
      </c>
      <c r="S348" s="223">
        <v>0</v>
      </c>
      <c r="T348" s="223">
        <f>S348*H348</f>
        <v>0</v>
      </c>
      <c r="U348" s="224" t="s">
        <v>19</v>
      </c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5" t="s">
        <v>278</v>
      </c>
      <c r="AT348" s="225" t="s">
        <v>214</v>
      </c>
      <c r="AU348" s="225" t="s">
        <v>81</v>
      </c>
      <c r="AY348" s="19" t="s">
        <v>196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9" t="s">
        <v>79</v>
      </c>
      <c r="BK348" s="226">
        <f>ROUND(I348*H348,2)</f>
        <v>0</v>
      </c>
      <c r="BL348" s="19" t="s">
        <v>266</v>
      </c>
      <c r="BM348" s="225" t="s">
        <v>2950</v>
      </c>
    </row>
    <row r="349" s="13" customFormat="1">
      <c r="A349" s="13"/>
      <c r="B349" s="232"/>
      <c r="C349" s="233"/>
      <c r="D349" s="234" t="s">
        <v>212</v>
      </c>
      <c r="E349" s="235" t="s">
        <v>19</v>
      </c>
      <c r="F349" s="236" t="s">
        <v>2951</v>
      </c>
      <c r="G349" s="233"/>
      <c r="H349" s="237">
        <v>2.819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1"/>
      <c r="U349" s="242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212</v>
      </c>
      <c r="AU349" s="243" t="s">
        <v>81</v>
      </c>
      <c r="AV349" s="13" t="s">
        <v>81</v>
      </c>
      <c r="AW349" s="13" t="s">
        <v>33</v>
      </c>
      <c r="AX349" s="13" t="s">
        <v>79</v>
      </c>
      <c r="AY349" s="243" t="s">
        <v>196</v>
      </c>
    </row>
    <row r="350" s="13" customFormat="1">
      <c r="A350" s="13"/>
      <c r="B350" s="232"/>
      <c r="C350" s="233"/>
      <c r="D350" s="234" t="s">
        <v>212</v>
      </c>
      <c r="E350" s="233"/>
      <c r="F350" s="236" t="s">
        <v>2952</v>
      </c>
      <c r="G350" s="233"/>
      <c r="H350" s="237">
        <v>3.383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1"/>
      <c r="U350" s="242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212</v>
      </c>
      <c r="AU350" s="243" t="s">
        <v>81</v>
      </c>
      <c r="AV350" s="13" t="s">
        <v>81</v>
      </c>
      <c r="AW350" s="13" t="s">
        <v>4</v>
      </c>
      <c r="AX350" s="13" t="s">
        <v>79</v>
      </c>
      <c r="AY350" s="243" t="s">
        <v>196</v>
      </c>
    </row>
    <row r="351" s="2" customFormat="1" ht="24.15" customHeight="1">
      <c r="A351" s="40"/>
      <c r="B351" s="41"/>
      <c r="C351" s="214" t="s">
        <v>767</v>
      </c>
      <c r="D351" s="214" t="s">
        <v>198</v>
      </c>
      <c r="E351" s="215" t="s">
        <v>308</v>
      </c>
      <c r="F351" s="216" t="s">
        <v>309</v>
      </c>
      <c r="G351" s="217" t="s">
        <v>201</v>
      </c>
      <c r="H351" s="218">
        <v>3.383</v>
      </c>
      <c r="I351" s="219"/>
      <c r="J351" s="220">
        <f>ROUND(I351*H351,2)</f>
        <v>0</v>
      </c>
      <c r="K351" s="216" t="s">
        <v>202</v>
      </c>
      <c r="L351" s="46"/>
      <c r="M351" s="221" t="s">
        <v>19</v>
      </c>
      <c r="N351" s="222" t="s">
        <v>43</v>
      </c>
      <c r="O351" s="86"/>
      <c r="P351" s="223">
        <f>O351*H351</f>
        <v>0</v>
      </c>
      <c r="Q351" s="223">
        <v>0.02248</v>
      </c>
      <c r="R351" s="223">
        <f>Q351*H351</f>
        <v>0.076049839999999994</v>
      </c>
      <c r="S351" s="223">
        <v>0</v>
      </c>
      <c r="T351" s="223">
        <f>S351*H351</f>
        <v>0</v>
      </c>
      <c r="U351" s="224" t="s">
        <v>19</v>
      </c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5" t="s">
        <v>266</v>
      </c>
      <c r="AT351" s="225" t="s">
        <v>198</v>
      </c>
      <c r="AU351" s="225" t="s">
        <v>81</v>
      </c>
      <c r="AY351" s="19" t="s">
        <v>196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9" t="s">
        <v>79</v>
      </c>
      <c r="BK351" s="226">
        <f>ROUND(I351*H351,2)</f>
        <v>0</v>
      </c>
      <c r="BL351" s="19" t="s">
        <v>266</v>
      </c>
      <c r="BM351" s="225" t="s">
        <v>2953</v>
      </c>
    </row>
    <row r="352" s="2" customFormat="1">
      <c r="A352" s="40"/>
      <c r="B352" s="41"/>
      <c r="C352" s="42"/>
      <c r="D352" s="227" t="s">
        <v>205</v>
      </c>
      <c r="E352" s="42"/>
      <c r="F352" s="228" t="s">
        <v>311</v>
      </c>
      <c r="G352" s="42"/>
      <c r="H352" s="42"/>
      <c r="I352" s="229"/>
      <c r="J352" s="42"/>
      <c r="K352" s="42"/>
      <c r="L352" s="46"/>
      <c r="M352" s="230"/>
      <c r="N352" s="231"/>
      <c r="O352" s="86"/>
      <c r="P352" s="86"/>
      <c r="Q352" s="86"/>
      <c r="R352" s="86"/>
      <c r="S352" s="86"/>
      <c r="T352" s="86"/>
      <c r="U352" s="87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205</v>
      </c>
      <c r="AU352" s="19" t="s">
        <v>81</v>
      </c>
    </row>
    <row r="353" s="2" customFormat="1" ht="37.8" customHeight="1">
      <c r="A353" s="40"/>
      <c r="B353" s="41"/>
      <c r="C353" s="214" t="s">
        <v>771</v>
      </c>
      <c r="D353" s="214" t="s">
        <v>198</v>
      </c>
      <c r="E353" s="215" t="s">
        <v>755</v>
      </c>
      <c r="F353" s="216" t="s">
        <v>756</v>
      </c>
      <c r="G353" s="217" t="s">
        <v>244</v>
      </c>
      <c r="H353" s="218">
        <v>24.050000000000001</v>
      </c>
      <c r="I353" s="219"/>
      <c r="J353" s="220">
        <f>ROUND(I353*H353,2)</f>
        <v>0</v>
      </c>
      <c r="K353" s="216" t="s">
        <v>202</v>
      </c>
      <c r="L353" s="46"/>
      <c r="M353" s="221" t="s">
        <v>19</v>
      </c>
      <c r="N353" s="222" t="s">
        <v>43</v>
      </c>
      <c r="O353" s="86"/>
      <c r="P353" s="223">
        <f>O353*H353</f>
        <v>0</v>
      </c>
      <c r="Q353" s="223">
        <v>0.0097800000000000005</v>
      </c>
      <c r="R353" s="223">
        <f>Q353*H353</f>
        <v>0.23520900000000003</v>
      </c>
      <c r="S353" s="223">
        <v>0</v>
      </c>
      <c r="T353" s="223">
        <f>S353*H353</f>
        <v>0</v>
      </c>
      <c r="U353" s="224" t="s">
        <v>19</v>
      </c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5" t="s">
        <v>266</v>
      </c>
      <c r="AT353" s="225" t="s">
        <v>198</v>
      </c>
      <c r="AU353" s="225" t="s">
        <v>81</v>
      </c>
      <c r="AY353" s="19" t="s">
        <v>196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9" t="s">
        <v>79</v>
      </c>
      <c r="BK353" s="226">
        <f>ROUND(I353*H353,2)</f>
        <v>0</v>
      </c>
      <c r="BL353" s="19" t="s">
        <v>266</v>
      </c>
      <c r="BM353" s="225" t="s">
        <v>2954</v>
      </c>
    </row>
    <row r="354" s="2" customFormat="1">
      <c r="A354" s="40"/>
      <c r="B354" s="41"/>
      <c r="C354" s="42"/>
      <c r="D354" s="227" t="s">
        <v>205</v>
      </c>
      <c r="E354" s="42"/>
      <c r="F354" s="228" t="s">
        <v>758</v>
      </c>
      <c r="G354" s="42"/>
      <c r="H354" s="42"/>
      <c r="I354" s="229"/>
      <c r="J354" s="42"/>
      <c r="K354" s="42"/>
      <c r="L354" s="46"/>
      <c r="M354" s="230"/>
      <c r="N354" s="231"/>
      <c r="O354" s="86"/>
      <c r="P354" s="86"/>
      <c r="Q354" s="86"/>
      <c r="R354" s="86"/>
      <c r="S354" s="86"/>
      <c r="T354" s="86"/>
      <c r="U354" s="87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205</v>
      </c>
      <c r="AU354" s="19" t="s">
        <v>81</v>
      </c>
    </row>
    <row r="355" s="13" customFormat="1">
      <c r="A355" s="13"/>
      <c r="B355" s="232"/>
      <c r="C355" s="233"/>
      <c r="D355" s="234" t="s">
        <v>212</v>
      </c>
      <c r="E355" s="235" t="s">
        <v>19</v>
      </c>
      <c r="F355" s="236" t="s">
        <v>2882</v>
      </c>
      <c r="G355" s="233"/>
      <c r="H355" s="237">
        <v>24.050000000000001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1"/>
      <c r="U355" s="242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212</v>
      </c>
      <c r="AU355" s="243" t="s">
        <v>81</v>
      </c>
      <c r="AV355" s="13" t="s">
        <v>81</v>
      </c>
      <c r="AW355" s="13" t="s">
        <v>33</v>
      </c>
      <c r="AX355" s="13" t="s">
        <v>79</v>
      </c>
      <c r="AY355" s="243" t="s">
        <v>196</v>
      </c>
    </row>
    <row r="356" s="2" customFormat="1" ht="37.8" customHeight="1">
      <c r="A356" s="40"/>
      <c r="B356" s="41"/>
      <c r="C356" s="214" t="s">
        <v>776</v>
      </c>
      <c r="D356" s="214" t="s">
        <v>198</v>
      </c>
      <c r="E356" s="215" t="s">
        <v>760</v>
      </c>
      <c r="F356" s="216" t="s">
        <v>761</v>
      </c>
      <c r="G356" s="217" t="s">
        <v>244</v>
      </c>
      <c r="H356" s="218">
        <v>24.050000000000001</v>
      </c>
      <c r="I356" s="219"/>
      <c r="J356" s="220">
        <f>ROUND(I356*H356,2)</f>
        <v>0</v>
      </c>
      <c r="K356" s="216" t="s">
        <v>19</v>
      </c>
      <c r="L356" s="46"/>
      <c r="M356" s="221" t="s">
        <v>19</v>
      </c>
      <c r="N356" s="222" t="s">
        <v>43</v>
      </c>
      <c r="O356" s="86"/>
      <c r="P356" s="223">
        <f>O356*H356</f>
        <v>0</v>
      </c>
      <c r="Q356" s="223">
        <v>0.015720000000000001</v>
      </c>
      <c r="R356" s="223">
        <f>Q356*H356</f>
        <v>0.37806600000000007</v>
      </c>
      <c r="S356" s="223">
        <v>0</v>
      </c>
      <c r="T356" s="223">
        <f>S356*H356</f>
        <v>0</v>
      </c>
      <c r="U356" s="224" t="s">
        <v>19</v>
      </c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5" t="s">
        <v>266</v>
      </c>
      <c r="AT356" s="225" t="s">
        <v>198</v>
      </c>
      <c r="AU356" s="225" t="s">
        <v>81</v>
      </c>
      <c r="AY356" s="19" t="s">
        <v>196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9" t="s">
        <v>79</v>
      </c>
      <c r="BK356" s="226">
        <f>ROUND(I356*H356,2)</f>
        <v>0</v>
      </c>
      <c r="BL356" s="19" t="s">
        <v>266</v>
      </c>
      <c r="BM356" s="225" t="s">
        <v>2955</v>
      </c>
    </row>
    <row r="357" s="13" customFormat="1">
      <c r="A357" s="13"/>
      <c r="B357" s="232"/>
      <c r="C357" s="233"/>
      <c r="D357" s="234" t="s">
        <v>212</v>
      </c>
      <c r="E357" s="235" t="s">
        <v>19</v>
      </c>
      <c r="F357" s="236" t="s">
        <v>2882</v>
      </c>
      <c r="G357" s="233"/>
      <c r="H357" s="237">
        <v>24.050000000000001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1"/>
      <c r="U357" s="242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212</v>
      </c>
      <c r="AU357" s="243" t="s">
        <v>81</v>
      </c>
      <c r="AV357" s="13" t="s">
        <v>81</v>
      </c>
      <c r="AW357" s="13" t="s">
        <v>33</v>
      </c>
      <c r="AX357" s="13" t="s">
        <v>79</v>
      </c>
      <c r="AY357" s="243" t="s">
        <v>196</v>
      </c>
    </row>
    <row r="358" s="2" customFormat="1" ht="49.05" customHeight="1">
      <c r="A358" s="40"/>
      <c r="B358" s="41"/>
      <c r="C358" s="214" t="s">
        <v>783</v>
      </c>
      <c r="D358" s="214" t="s">
        <v>198</v>
      </c>
      <c r="E358" s="215" t="s">
        <v>314</v>
      </c>
      <c r="F358" s="216" t="s">
        <v>315</v>
      </c>
      <c r="G358" s="217" t="s">
        <v>237</v>
      </c>
      <c r="H358" s="218">
        <v>4.0910000000000002</v>
      </c>
      <c r="I358" s="219"/>
      <c r="J358" s="220">
        <f>ROUND(I358*H358,2)</f>
        <v>0</v>
      </c>
      <c r="K358" s="216" t="s">
        <v>202</v>
      </c>
      <c r="L358" s="46"/>
      <c r="M358" s="221" t="s">
        <v>19</v>
      </c>
      <c r="N358" s="222" t="s">
        <v>43</v>
      </c>
      <c r="O358" s="86"/>
      <c r="P358" s="223">
        <f>O358*H358</f>
        <v>0</v>
      </c>
      <c r="Q358" s="223">
        <v>0</v>
      </c>
      <c r="R358" s="223">
        <f>Q358*H358</f>
        <v>0</v>
      </c>
      <c r="S358" s="223">
        <v>0</v>
      </c>
      <c r="T358" s="223">
        <f>S358*H358</f>
        <v>0</v>
      </c>
      <c r="U358" s="224" t="s">
        <v>19</v>
      </c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5" t="s">
        <v>266</v>
      </c>
      <c r="AT358" s="225" t="s">
        <v>198</v>
      </c>
      <c r="AU358" s="225" t="s">
        <v>81</v>
      </c>
      <c r="AY358" s="19" t="s">
        <v>196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9" t="s">
        <v>79</v>
      </c>
      <c r="BK358" s="226">
        <f>ROUND(I358*H358,2)</f>
        <v>0</v>
      </c>
      <c r="BL358" s="19" t="s">
        <v>266</v>
      </c>
      <c r="BM358" s="225" t="s">
        <v>2956</v>
      </c>
    </row>
    <row r="359" s="2" customFormat="1">
      <c r="A359" s="40"/>
      <c r="B359" s="41"/>
      <c r="C359" s="42"/>
      <c r="D359" s="227" t="s">
        <v>205</v>
      </c>
      <c r="E359" s="42"/>
      <c r="F359" s="228" t="s">
        <v>317</v>
      </c>
      <c r="G359" s="42"/>
      <c r="H359" s="42"/>
      <c r="I359" s="229"/>
      <c r="J359" s="42"/>
      <c r="K359" s="42"/>
      <c r="L359" s="46"/>
      <c r="M359" s="230"/>
      <c r="N359" s="231"/>
      <c r="O359" s="86"/>
      <c r="P359" s="86"/>
      <c r="Q359" s="86"/>
      <c r="R359" s="86"/>
      <c r="S359" s="86"/>
      <c r="T359" s="86"/>
      <c r="U359" s="87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205</v>
      </c>
      <c r="AU359" s="19" t="s">
        <v>81</v>
      </c>
    </row>
    <row r="360" s="12" customFormat="1" ht="22.8" customHeight="1">
      <c r="A360" s="12"/>
      <c r="B360" s="198"/>
      <c r="C360" s="199"/>
      <c r="D360" s="200" t="s">
        <v>71</v>
      </c>
      <c r="E360" s="212" t="s">
        <v>765</v>
      </c>
      <c r="F360" s="212" t="s">
        <v>766</v>
      </c>
      <c r="G360" s="199"/>
      <c r="H360" s="199"/>
      <c r="I360" s="202"/>
      <c r="J360" s="213">
        <f>BK360</f>
        <v>0</v>
      </c>
      <c r="K360" s="199"/>
      <c r="L360" s="204"/>
      <c r="M360" s="205"/>
      <c r="N360" s="206"/>
      <c r="O360" s="206"/>
      <c r="P360" s="207">
        <f>SUM(P361:P376)</f>
        <v>0</v>
      </c>
      <c r="Q360" s="206"/>
      <c r="R360" s="207">
        <f>SUM(R361:R376)</f>
        <v>0.36447101999999998</v>
      </c>
      <c r="S360" s="206"/>
      <c r="T360" s="207">
        <f>SUM(T361:T376)</f>
        <v>0</v>
      </c>
      <c r="U360" s="208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09" t="s">
        <v>81</v>
      </c>
      <c r="AT360" s="210" t="s">
        <v>71</v>
      </c>
      <c r="AU360" s="210" t="s">
        <v>79</v>
      </c>
      <c r="AY360" s="209" t="s">
        <v>196</v>
      </c>
      <c r="BK360" s="211">
        <f>SUM(BK361:BK376)</f>
        <v>0</v>
      </c>
    </row>
    <row r="361" s="2" customFormat="1" ht="24.15" customHeight="1">
      <c r="A361" s="40"/>
      <c r="B361" s="41"/>
      <c r="C361" s="214" t="s">
        <v>790</v>
      </c>
      <c r="D361" s="214" t="s">
        <v>198</v>
      </c>
      <c r="E361" s="215" t="s">
        <v>768</v>
      </c>
      <c r="F361" s="216" t="s">
        <v>769</v>
      </c>
      <c r="G361" s="217" t="s">
        <v>244</v>
      </c>
      <c r="H361" s="218">
        <v>52.523000000000003</v>
      </c>
      <c r="I361" s="219"/>
      <c r="J361" s="220">
        <f>ROUND(I361*H361,2)</f>
        <v>0</v>
      </c>
      <c r="K361" s="216" t="s">
        <v>19</v>
      </c>
      <c r="L361" s="46"/>
      <c r="M361" s="221" t="s">
        <v>19</v>
      </c>
      <c r="N361" s="222" t="s">
        <v>43</v>
      </c>
      <c r="O361" s="86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3">
        <f>S361*H361</f>
        <v>0</v>
      </c>
      <c r="U361" s="224" t="s">
        <v>19</v>
      </c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5" t="s">
        <v>266</v>
      </c>
      <c r="AT361" s="225" t="s">
        <v>198</v>
      </c>
      <c r="AU361" s="225" t="s">
        <v>81</v>
      </c>
      <c r="AY361" s="19" t="s">
        <v>196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9" t="s">
        <v>79</v>
      </c>
      <c r="BK361" s="226">
        <f>ROUND(I361*H361,2)</f>
        <v>0</v>
      </c>
      <c r="BL361" s="19" t="s">
        <v>266</v>
      </c>
      <c r="BM361" s="225" t="s">
        <v>2957</v>
      </c>
    </row>
    <row r="362" s="13" customFormat="1">
      <c r="A362" s="13"/>
      <c r="B362" s="232"/>
      <c r="C362" s="233"/>
      <c r="D362" s="234" t="s">
        <v>212</v>
      </c>
      <c r="E362" s="235" t="s">
        <v>19</v>
      </c>
      <c r="F362" s="236" t="s">
        <v>2958</v>
      </c>
      <c r="G362" s="233"/>
      <c r="H362" s="237">
        <v>23.198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1"/>
      <c r="U362" s="242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212</v>
      </c>
      <c r="AU362" s="243" t="s">
        <v>81</v>
      </c>
      <c r="AV362" s="13" t="s">
        <v>81</v>
      </c>
      <c r="AW362" s="13" t="s">
        <v>33</v>
      </c>
      <c r="AX362" s="13" t="s">
        <v>72</v>
      </c>
      <c r="AY362" s="243" t="s">
        <v>196</v>
      </c>
    </row>
    <row r="363" s="13" customFormat="1">
      <c r="A363" s="13"/>
      <c r="B363" s="232"/>
      <c r="C363" s="233"/>
      <c r="D363" s="234" t="s">
        <v>212</v>
      </c>
      <c r="E363" s="235" t="s">
        <v>19</v>
      </c>
      <c r="F363" s="236" t="s">
        <v>709</v>
      </c>
      <c r="G363" s="233"/>
      <c r="H363" s="237">
        <v>-1.6870000000000001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1"/>
      <c r="U363" s="242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212</v>
      </c>
      <c r="AU363" s="243" t="s">
        <v>81</v>
      </c>
      <c r="AV363" s="13" t="s">
        <v>81</v>
      </c>
      <c r="AW363" s="13" t="s">
        <v>33</v>
      </c>
      <c r="AX363" s="13" t="s">
        <v>72</v>
      </c>
      <c r="AY363" s="243" t="s">
        <v>196</v>
      </c>
    </row>
    <row r="364" s="13" customFormat="1">
      <c r="A364" s="13"/>
      <c r="B364" s="232"/>
      <c r="C364" s="233"/>
      <c r="D364" s="234" t="s">
        <v>212</v>
      </c>
      <c r="E364" s="235" t="s">
        <v>19</v>
      </c>
      <c r="F364" s="236" t="s">
        <v>2959</v>
      </c>
      <c r="G364" s="233"/>
      <c r="H364" s="237">
        <v>24.219000000000001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1"/>
      <c r="U364" s="242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212</v>
      </c>
      <c r="AU364" s="243" t="s">
        <v>81</v>
      </c>
      <c r="AV364" s="13" t="s">
        <v>81</v>
      </c>
      <c r="AW364" s="13" t="s">
        <v>33</v>
      </c>
      <c r="AX364" s="13" t="s">
        <v>72</v>
      </c>
      <c r="AY364" s="243" t="s">
        <v>196</v>
      </c>
    </row>
    <row r="365" s="13" customFormat="1">
      <c r="A365" s="13"/>
      <c r="B365" s="232"/>
      <c r="C365" s="233"/>
      <c r="D365" s="234" t="s">
        <v>212</v>
      </c>
      <c r="E365" s="235" t="s">
        <v>19</v>
      </c>
      <c r="F365" s="236" t="s">
        <v>709</v>
      </c>
      <c r="G365" s="233"/>
      <c r="H365" s="237">
        <v>-1.6870000000000001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1"/>
      <c r="U365" s="242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212</v>
      </c>
      <c r="AU365" s="243" t="s">
        <v>81</v>
      </c>
      <c r="AV365" s="13" t="s">
        <v>81</v>
      </c>
      <c r="AW365" s="13" t="s">
        <v>33</v>
      </c>
      <c r="AX365" s="13" t="s">
        <v>72</v>
      </c>
      <c r="AY365" s="243" t="s">
        <v>196</v>
      </c>
    </row>
    <row r="366" s="13" customFormat="1">
      <c r="A366" s="13"/>
      <c r="B366" s="232"/>
      <c r="C366" s="233"/>
      <c r="D366" s="234" t="s">
        <v>212</v>
      </c>
      <c r="E366" s="235" t="s">
        <v>19</v>
      </c>
      <c r="F366" s="236" t="s">
        <v>2926</v>
      </c>
      <c r="G366" s="233"/>
      <c r="H366" s="237">
        <v>8.4800000000000004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1"/>
      <c r="U366" s="242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212</v>
      </c>
      <c r="AU366" s="243" t="s">
        <v>81</v>
      </c>
      <c r="AV366" s="13" t="s">
        <v>81</v>
      </c>
      <c r="AW366" s="13" t="s">
        <v>33</v>
      </c>
      <c r="AX366" s="13" t="s">
        <v>72</v>
      </c>
      <c r="AY366" s="243" t="s">
        <v>196</v>
      </c>
    </row>
    <row r="367" s="14" customFormat="1">
      <c r="A367" s="14"/>
      <c r="B367" s="254"/>
      <c r="C367" s="255"/>
      <c r="D367" s="234" t="s">
        <v>212</v>
      </c>
      <c r="E367" s="256" t="s">
        <v>19</v>
      </c>
      <c r="F367" s="257" t="s">
        <v>233</v>
      </c>
      <c r="G367" s="255"/>
      <c r="H367" s="258">
        <v>52.523000000000003</v>
      </c>
      <c r="I367" s="259"/>
      <c r="J367" s="255"/>
      <c r="K367" s="255"/>
      <c r="L367" s="260"/>
      <c r="M367" s="261"/>
      <c r="N367" s="262"/>
      <c r="O367" s="262"/>
      <c r="P367" s="262"/>
      <c r="Q367" s="262"/>
      <c r="R367" s="262"/>
      <c r="S367" s="262"/>
      <c r="T367" s="262"/>
      <c r="U367" s="263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4" t="s">
        <v>212</v>
      </c>
      <c r="AU367" s="264" t="s">
        <v>81</v>
      </c>
      <c r="AV367" s="14" t="s">
        <v>203</v>
      </c>
      <c r="AW367" s="14" t="s">
        <v>33</v>
      </c>
      <c r="AX367" s="14" t="s">
        <v>79</v>
      </c>
      <c r="AY367" s="264" t="s">
        <v>196</v>
      </c>
    </row>
    <row r="368" s="2" customFormat="1" ht="24.15" customHeight="1">
      <c r="A368" s="40"/>
      <c r="B368" s="41"/>
      <c r="C368" s="244" t="s">
        <v>795</v>
      </c>
      <c r="D368" s="244" t="s">
        <v>214</v>
      </c>
      <c r="E368" s="245" t="s">
        <v>772</v>
      </c>
      <c r="F368" s="246" t="s">
        <v>773</v>
      </c>
      <c r="G368" s="247" t="s">
        <v>244</v>
      </c>
      <c r="H368" s="248">
        <v>59.009999999999998</v>
      </c>
      <c r="I368" s="249"/>
      <c r="J368" s="250">
        <f>ROUND(I368*H368,2)</f>
        <v>0</v>
      </c>
      <c r="K368" s="246" t="s">
        <v>202</v>
      </c>
      <c r="L368" s="251"/>
      <c r="M368" s="252" t="s">
        <v>19</v>
      </c>
      <c r="N368" s="253" t="s">
        <v>43</v>
      </c>
      <c r="O368" s="86"/>
      <c r="P368" s="223">
        <f>O368*H368</f>
        <v>0</v>
      </c>
      <c r="Q368" s="223">
        <v>0.00011</v>
      </c>
      <c r="R368" s="223">
        <f>Q368*H368</f>
        <v>0.0064910999999999996</v>
      </c>
      <c r="S368" s="223">
        <v>0</v>
      </c>
      <c r="T368" s="223">
        <f>S368*H368</f>
        <v>0</v>
      </c>
      <c r="U368" s="224" t="s">
        <v>19</v>
      </c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5" t="s">
        <v>278</v>
      </c>
      <c r="AT368" s="225" t="s">
        <v>214</v>
      </c>
      <c r="AU368" s="225" t="s">
        <v>81</v>
      </c>
      <c r="AY368" s="19" t="s">
        <v>196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9" t="s">
        <v>79</v>
      </c>
      <c r="BK368" s="226">
        <f>ROUND(I368*H368,2)</f>
        <v>0</v>
      </c>
      <c r="BL368" s="19" t="s">
        <v>266</v>
      </c>
      <c r="BM368" s="225" t="s">
        <v>2960</v>
      </c>
    </row>
    <row r="369" s="13" customFormat="1">
      <c r="A369" s="13"/>
      <c r="B369" s="232"/>
      <c r="C369" s="233"/>
      <c r="D369" s="234" t="s">
        <v>212</v>
      </c>
      <c r="E369" s="233"/>
      <c r="F369" s="236" t="s">
        <v>2961</v>
      </c>
      <c r="G369" s="233"/>
      <c r="H369" s="237">
        <v>59.009999999999998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1"/>
      <c r="U369" s="242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212</v>
      </c>
      <c r="AU369" s="243" t="s">
        <v>81</v>
      </c>
      <c r="AV369" s="13" t="s">
        <v>81</v>
      </c>
      <c r="AW369" s="13" t="s">
        <v>4</v>
      </c>
      <c r="AX369" s="13" t="s">
        <v>79</v>
      </c>
      <c r="AY369" s="243" t="s">
        <v>196</v>
      </c>
    </row>
    <row r="370" s="2" customFormat="1" ht="24.15" customHeight="1">
      <c r="A370" s="40"/>
      <c r="B370" s="41"/>
      <c r="C370" s="214" t="s">
        <v>802</v>
      </c>
      <c r="D370" s="214" t="s">
        <v>198</v>
      </c>
      <c r="E370" s="215" t="s">
        <v>2962</v>
      </c>
      <c r="F370" s="216" t="s">
        <v>2963</v>
      </c>
      <c r="G370" s="217" t="s">
        <v>244</v>
      </c>
      <c r="H370" s="218">
        <v>12.566000000000001</v>
      </c>
      <c r="I370" s="219"/>
      <c r="J370" s="220">
        <f>ROUND(I370*H370,2)</f>
        <v>0</v>
      </c>
      <c r="K370" s="216" t="s">
        <v>19</v>
      </c>
      <c r="L370" s="46"/>
      <c r="M370" s="221" t="s">
        <v>19</v>
      </c>
      <c r="N370" s="222" t="s">
        <v>43</v>
      </c>
      <c r="O370" s="86"/>
      <c r="P370" s="223">
        <f>O370*H370</f>
        <v>0</v>
      </c>
      <c r="Q370" s="223">
        <v>0.020119999999999999</v>
      </c>
      <c r="R370" s="223">
        <f>Q370*H370</f>
        <v>0.25282791999999998</v>
      </c>
      <c r="S370" s="223">
        <v>0</v>
      </c>
      <c r="T370" s="223">
        <f>S370*H370</f>
        <v>0</v>
      </c>
      <c r="U370" s="224" t="s">
        <v>19</v>
      </c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5" t="s">
        <v>203</v>
      </c>
      <c r="AT370" s="225" t="s">
        <v>198</v>
      </c>
      <c r="AU370" s="225" t="s">
        <v>81</v>
      </c>
      <c r="AY370" s="19" t="s">
        <v>196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9" t="s">
        <v>79</v>
      </c>
      <c r="BK370" s="226">
        <f>ROUND(I370*H370,2)</f>
        <v>0</v>
      </c>
      <c r="BL370" s="19" t="s">
        <v>203</v>
      </c>
      <c r="BM370" s="225" t="s">
        <v>2964</v>
      </c>
    </row>
    <row r="371" s="13" customFormat="1">
      <c r="A371" s="13"/>
      <c r="B371" s="232"/>
      <c r="C371" s="233"/>
      <c r="D371" s="234" t="s">
        <v>212</v>
      </c>
      <c r="E371" s="235" t="s">
        <v>19</v>
      </c>
      <c r="F371" s="236" t="s">
        <v>2965</v>
      </c>
      <c r="G371" s="233"/>
      <c r="H371" s="237">
        <v>12.566000000000001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1"/>
      <c r="U371" s="242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212</v>
      </c>
      <c r="AU371" s="243" t="s">
        <v>81</v>
      </c>
      <c r="AV371" s="13" t="s">
        <v>81</v>
      </c>
      <c r="AW371" s="13" t="s">
        <v>33</v>
      </c>
      <c r="AX371" s="13" t="s">
        <v>79</v>
      </c>
      <c r="AY371" s="243" t="s">
        <v>196</v>
      </c>
    </row>
    <row r="372" s="2" customFormat="1" ht="49.05" customHeight="1">
      <c r="A372" s="40"/>
      <c r="B372" s="41"/>
      <c r="C372" s="214" t="s">
        <v>811</v>
      </c>
      <c r="D372" s="214" t="s">
        <v>198</v>
      </c>
      <c r="E372" s="215" t="s">
        <v>2966</v>
      </c>
      <c r="F372" s="216" t="s">
        <v>2967</v>
      </c>
      <c r="G372" s="217" t="s">
        <v>222</v>
      </c>
      <c r="H372" s="218">
        <v>3</v>
      </c>
      <c r="I372" s="219"/>
      <c r="J372" s="220">
        <f>ROUND(I372*H372,2)</f>
        <v>0</v>
      </c>
      <c r="K372" s="216" t="s">
        <v>19</v>
      </c>
      <c r="L372" s="46"/>
      <c r="M372" s="221" t="s">
        <v>19</v>
      </c>
      <c r="N372" s="222" t="s">
        <v>43</v>
      </c>
      <c r="O372" s="86"/>
      <c r="P372" s="223">
        <f>O372*H372</f>
        <v>0</v>
      </c>
      <c r="Q372" s="223">
        <v>0.03058</v>
      </c>
      <c r="R372" s="223">
        <f>Q372*H372</f>
        <v>0.091740000000000002</v>
      </c>
      <c r="S372" s="223">
        <v>0</v>
      </c>
      <c r="T372" s="223">
        <f>S372*H372</f>
        <v>0</v>
      </c>
      <c r="U372" s="224" t="s">
        <v>19</v>
      </c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5" t="s">
        <v>266</v>
      </c>
      <c r="AT372" s="225" t="s">
        <v>198</v>
      </c>
      <c r="AU372" s="225" t="s">
        <v>81</v>
      </c>
      <c r="AY372" s="19" t="s">
        <v>196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9" t="s">
        <v>79</v>
      </c>
      <c r="BK372" s="226">
        <f>ROUND(I372*H372,2)</f>
        <v>0</v>
      </c>
      <c r="BL372" s="19" t="s">
        <v>266</v>
      </c>
      <c r="BM372" s="225" t="s">
        <v>2968</v>
      </c>
    </row>
    <row r="373" s="2" customFormat="1" ht="33" customHeight="1">
      <c r="A373" s="40"/>
      <c r="B373" s="41"/>
      <c r="C373" s="214" t="s">
        <v>818</v>
      </c>
      <c r="D373" s="214" t="s">
        <v>198</v>
      </c>
      <c r="E373" s="215" t="s">
        <v>2969</v>
      </c>
      <c r="F373" s="216" t="s">
        <v>2970</v>
      </c>
      <c r="G373" s="217" t="s">
        <v>244</v>
      </c>
      <c r="H373" s="218">
        <v>0.69999999999999996</v>
      </c>
      <c r="I373" s="219"/>
      <c r="J373" s="220">
        <f>ROUND(I373*H373,2)</f>
        <v>0</v>
      </c>
      <c r="K373" s="216" t="s">
        <v>19</v>
      </c>
      <c r="L373" s="46"/>
      <c r="M373" s="221" t="s">
        <v>19</v>
      </c>
      <c r="N373" s="222" t="s">
        <v>43</v>
      </c>
      <c r="O373" s="86"/>
      <c r="P373" s="223">
        <f>O373*H373</f>
        <v>0</v>
      </c>
      <c r="Q373" s="223">
        <v>0.01916</v>
      </c>
      <c r="R373" s="223">
        <f>Q373*H373</f>
        <v>0.013411999999999999</v>
      </c>
      <c r="S373" s="223">
        <v>0</v>
      </c>
      <c r="T373" s="223">
        <f>S373*H373</f>
        <v>0</v>
      </c>
      <c r="U373" s="224" t="s">
        <v>19</v>
      </c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5" t="s">
        <v>266</v>
      </c>
      <c r="AT373" s="225" t="s">
        <v>198</v>
      </c>
      <c r="AU373" s="225" t="s">
        <v>81</v>
      </c>
      <c r="AY373" s="19" t="s">
        <v>196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9" t="s">
        <v>79</v>
      </c>
      <c r="BK373" s="226">
        <f>ROUND(I373*H373,2)</f>
        <v>0</v>
      </c>
      <c r="BL373" s="19" t="s">
        <v>266</v>
      </c>
      <c r="BM373" s="225" t="s">
        <v>2971</v>
      </c>
    </row>
    <row r="374" s="13" customFormat="1">
      <c r="A374" s="13"/>
      <c r="B374" s="232"/>
      <c r="C374" s="233"/>
      <c r="D374" s="234" t="s">
        <v>212</v>
      </c>
      <c r="E374" s="235" t="s">
        <v>19</v>
      </c>
      <c r="F374" s="236" t="s">
        <v>2972</v>
      </c>
      <c r="G374" s="233"/>
      <c r="H374" s="237">
        <v>0.69999999999999996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1"/>
      <c r="U374" s="242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212</v>
      </c>
      <c r="AU374" s="243" t="s">
        <v>81</v>
      </c>
      <c r="AV374" s="13" t="s">
        <v>81</v>
      </c>
      <c r="AW374" s="13" t="s">
        <v>33</v>
      </c>
      <c r="AX374" s="13" t="s">
        <v>79</v>
      </c>
      <c r="AY374" s="243" t="s">
        <v>196</v>
      </c>
    </row>
    <row r="375" s="2" customFormat="1" ht="66.75" customHeight="1">
      <c r="A375" s="40"/>
      <c r="B375" s="41"/>
      <c r="C375" s="214" t="s">
        <v>824</v>
      </c>
      <c r="D375" s="214" t="s">
        <v>198</v>
      </c>
      <c r="E375" s="215" t="s">
        <v>777</v>
      </c>
      <c r="F375" s="216" t="s">
        <v>778</v>
      </c>
      <c r="G375" s="217" t="s">
        <v>237</v>
      </c>
      <c r="H375" s="218">
        <v>0.112</v>
      </c>
      <c r="I375" s="219"/>
      <c r="J375" s="220">
        <f>ROUND(I375*H375,2)</f>
        <v>0</v>
      </c>
      <c r="K375" s="216" t="s">
        <v>202</v>
      </c>
      <c r="L375" s="46"/>
      <c r="M375" s="221" t="s">
        <v>19</v>
      </c>
      <c r="N375" s="222" t="s">
        <v>43</v>
      </c>
      <c r="O375" s="86"/>
      <c r="P375" s="223">
        <f>O375*H375</f>
        <v>0</v>
      </c>
      <c r="Q375" s="223">
        <v>0</v>
      </c>
      <c r="R375" s="223">
        <f>Q375*H375</f>
        <v>0</v>
      </c>
      <c r="S375" s="223">
        <v>0</v>
      </c>
      <c r="T375" s="223">
        <f>S375*H375</f>
        <v>0</v>
      </c>
      <c r="U375" s="224" t="s">
        <v>19</v>
      </c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5" t="s">
        <v>266</v>
      </c>
      <c r="AT375" s="225" t="s">
        <v>198</v>
      </c>
      <c r="AU375" s="225" t="s">
        <v>81</v>
      </c>
      <c r="AY375" s="19" t="s">
        <v>196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9" t="s">
        <v>79</v>
      </c>
      <c r="BK375" s="226">
        <f>ROUND(I375*H375,2)</f>
        <v>0</v>
      </c>
      <c r="BL375" s="19" t="s">
        <v>266</v>
      </c>
      <c r="BM375" s="225" t="s">
        <v>2973</v>
      </c>
    </row>
    <row r="376" s="2" customFormat="1">
      <c r="A376" s="40"/>
      <c r="B376" s="41"/>
      <c r="C376" s="42"/>
      <c r="D376" s="227" t="s">
        <v>205</v>
      </c>
      <c r="E376" s="42"/>
      <c r="F376" s="228" t="s">
        <v>780</v>
      </c>
      <c r="G376" s="42"/>
      <c r="H376" s="42"/>
      <c r="I376" s="229"/>
      <c r="J376" s="42"/>
      <c r="K376" s="42"/>
      <c r="L376" s="46"/>
      <c r="M376" s="230"/>
      <c r="N376" s="231"/>
      <c r="O376" s="86"/>
      <c r="P376" s="86"/>
      <c r="Q376" s="86"/>
      <c r="R376" s="86"/>
      <c r="S376" s="86"/>
      <c r="T376" s="86"/>
      <c r="U376" s="87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205</v>
      </c>
      <c r="AU376" s="19" t="s">
        <v>81</v>
      </c>
    </row>
    <row r="377" s="12" customFormat="1" ht="22.8" customHeight="1">
      <c r="A377" s="12"/>
      <c r="B377" s="198"/>
      <c r="C377" s="199"/>
      <c r="D377" s="200" t="s">
        <v>71</v>
      </c>
      <c r="E377" s="212" t="s">
        <v>781</v>
      </c>
      <c r="F377" s="212" t="s">
        <v>782</v>
      </c>
      <c r="G377" s="199"/>
      <c r="H377" s="199"/>
      <c r="I377" s="202"/>
      <c r="J377" s="213">
        <f>BK377</f>
        <v>0</v>
      </c>
      <c r="K377" s="199"/>
      <c r="L377" s="204"/>
      <c r="M377" s="205"/>
      <c r="N377" s="206"/>
      <c r="O377" s="206"/>
      <c r="P377" s="207">
        <f>SUM(P378:P386)</f>
        <v>0</v>
      </c>
      <c r="Q377" s="206"/>
      <c r="R377" s="207">
        <f>SUM(R378:R386)</f>
        <v>0.0387044</v>
      </c>
      <c r="S377" s="206"/>
      <c r="T377" s="207">
        <f>SUM(T378:T386)</f>
        <v>0</v>
      </c>
      <c r="U377" s="208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R377" s="209" t="s">
        <v>81</v>
      </c>
      <c r="AT377" s="210" t="s">
        <v>71</v>
      </c>
      <c r="AU377" s="210" t="s">
        <v>79</v>
      </c>
      <c r="AY377" s="209" t="s">
        <v>196</v>
      </c>
      <c r="BK377" s="211">
        <f>SUM(BK378:BK386)</f>
        <v>0</v>
      </c>
    </row>
    <row r="378" s="2" customFormat="1" ht="37.8" customHeight="1">
      <c r="A378" s="40"/>
      <c r="B378" s="41"/>
      <c r="C378" s="214" t="s">
        <v>830</v>
      </c>
      <c r="D378" s="214" t="s">
        <v>198</v>
      </c>
      <c r="E378" s="215" t="s">
        <v>784</v>
      </c>
      <c r="F378" s="216" t="s">
        <v>785</v>
      </c>
      <c r="G378" s="217" t="s">
        <v>209</v>
      </c>
      <c r="H378" s="218">
        <v>23.039999999999999</v>
      </c>
      <c r="I378" s="219"/>
      <c r="J378" s="220">
        <f>ROUND(I378*H378,2)</f>
        <v>0</v>
      </c>
      <c r="K378" s="216" t="s">
        <v>202</v>
      </c>
      <c r="L378" s="46"/>
      <c r="M378" s="221" t="s">
        <v>19</v>
      </c>
      <c r="N378" s="222" t="s">
        <v>43</v>
      </c>
      <c r="O378" s="86"/>
      <c r="P378" s="223">
        <f>O378*H378</f>
        <v>0</v>
      </c>
      <c r="Q378" s="223">
        <v>0.0015299999999999999</v>
      </c>
      <c r="R378" s="223">
        <f>Q378*H378</f>
        <v>0.035251199999999996</v>
      </c>
      <c r="S378" s="223">
        <v>0</v>
      </c>
      <c r="T378" s="223">
        <f>S378*H378</f>
        <v>0</v>
      </c>
      <c r="U378" s="224" t="s">
        <v>19</v>
      </c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5" t="s">
        <v>266</v>
      </c>
      <c r="AT378" s="225" t="s">
        <v>198</v>
      </c>
      <c r="AU378" s="225" t="s">
        <v>81</v>
      </c>
      <c r="AY378" s="19" t="s">
        <v>196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9" t="s">
        <v>79</v>
      </c>
      <c r="BK378" s="226">
        <f>ROUND(I378*H378,2)</f>
        <v>0</v>
      </c>
      <c r="BL378" s="19" t="s">
        <v>266</v>
      </c>
      <c r="BM378" s="225" t="s">
        <v>2974</v>
      </c>
    </row>
    <row r="379" s="2" customFormat="1">
      <c r="A379" s="40"/>
      <c r="B379" s="41"/>
      <c r="C379" s="42"/>
      <c r="D379" s="227" t="s">
        <v>205</v>
      </c>
      <c r="E379" s="42"/>
      <c r="F379" s="228" t="s">
        <v>787</v>
      </c>
      <c r="G379" s="42"/>
      <c r="H379" s="42"/>
      <c r="I379" s="229"/>
      <c r="J379" s="42"/>
      <c r="K379" s="42"/>
      <c r="L379" s="46"/>
      <c r="M379" s="230"/>
      <c r="N379" s="231"/>
      <c r="O379" s="86"/>
      <c r="P379" s="86"/>
      <c r="Q379" s="86"/>
      <c r="R379" s="86"/>
      <c r="S379" s="86"/>
      <c r="T379" s="86"/>
      <c r="U379" s="87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205</v>
      </c>
      <c r="AU379" s="19" t="s">
        <v>81</v>
      </c>
    </row>
    <row r="380" s="13" customFormat="1">
      <c r="A380" s="13"/>
      <c r="B380" s="232"/>
      <c r="C380" s="233"/>
      <c r="D380" s="234" t="s">
        <v>212</v>
      </c>
      <c r="E380" s="235" t="s">
        <v>19</v>
      </c>
      <c r="F380" s="236" t="s">
        <v>2975</v>
      </c>
      <c r="G380" s="233"/>
      <c r="H380" s="237">
        <v>15.5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1"/>
      <c r="U380" s="242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212</v>
      </c>
      <c r="AU380" s="243" t="s">
        <v>81</v>
      </c>
      <c r="AV380" s="13" t="s">
        <v>81</v>
      </c>
      <c r="AW380" s="13" t="s">
        <v>33</v>
      </c>
      <c r="AX380" s="13" t="s">
        <v>72</v>
      </c>
      <c r="AY380" s="243" t="s">
        <v>196</v>
      </c>
    </row>
    <row r="381" s="13" customFormat="1">
      <c r="A381" s="13"/>
      <c r="B381" s="232"/>
      <c r="C381" s="233"/>
      <c r="D381" s="234" t="s">
        <v>212</v>
      </c>
      <c r="E381" s="235" t="s">
        <v>19</v>
      </c>
      <c r="F381" s="236" t="s">
        <v>2976</v>
      </c>
      <c r="G381" s="233"/>
      <c r="H381" s="237">
        <v>7.54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1"/>
      <c r="U381" s="242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212</v>
      </c>
      <c r="AU381" s="243" t="s">
        <v>81</v>
      </c>
      <c r="AV381" s="13" t="s">
        <v>81</v>
      </c>
      <c r="AW381" s="13" t="s">
        <v>33</v>
      </c>
      <c r="AX381" s="13" t="s">
        <v>72</v>
      </c>
      <c r="AY381" s="243" t="s">
        <v>196</v>
      </c>
    </row>
    <row r="382" s="14" customFormat="1">
      <c r="A382" s="14"/>
      <c r="B382" s="254"/>
      <c r="C382" s="255"/>
      <c r="D382" s="234" t="s">
        <v>212</v>
      </c>
      <c r="E382" s="256" t="s">
        <v>19</v>
      </c>
      <c r="F382" s="257" t="s">
        <v>233</v>
      </c>
      <c r="G382" s="255"/>
      <c r="H382" s="258">
        <v>23.039999999999999</v>
      </c>
      <c r="I382" s="259"/>
      <c r="J382" s="255"/>
      <c r="K382" s="255"/>
      <c r="L382" s="260"/>
      <c r="M382" s="261"/>
      <c r="N382" s="262"/>
      <c r="O382" s="262"/>
      <c r="P382" s="262"/>
      <c r="Q382" s="262"/>
      <c r="R382" s="262"/>
      <c r="S382" s="262"/>
      <c r="T382" s="262"/>
      <c r="U382" s="263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4" t="s">
        <v>212</v>
      </c>
      <c r="AU382" s="264" t="s">
        <v>81</v>
      </c>
      <c r="AV382" s="14" t="s">
        <v>203</v>
      </c>
      <c r="AW382" s="14" t="s">
        <v>33</v>
      </c>
      <c r="AX382" s="14" t="s">
        <v>79</v>
      </c>
      <c r="AY382" s="264" t="s">
        <v>196</v>
      </c>
    </row>
    <row r="383" s="2" customFormat="1" ht="24.15" customHeight="1">
      <c r="A383" s="40"/>
      <c r="B383" s="41"/>
      <c r="C383" s="214" t="s">
        <v>835</v>
      </c>
      <c r="D383" s="214" t="s">
        <v>198</v>
      </c>
      <c r="E383" s="215" t="s">
        <v>791</v>
      </c>
      <c r="F383" s="216" t="s">
        <v>792</v>
      </c>
      <c r="G383" s="217" t="s">
        <v>209</v>
      </c>
      <c r="H383" s="218">
        <v>1.78</v>
      </c>
      <c r="I383" s="219"/>
      <c r="J383" s="220">
        <f>ROUND(I383*H383,2)</f>
        <v>0</v>
      </c>
      <c r="K383" s="216" t="s">
        <v>19</v>
      </c>
      <c r="L383" s="46"/>
      <c r="M383" s="221" t="s">
        <v>19</v>
      </c>
      <c r="N383" s="222" t="s">
        <v>43</v>
      </c>
      <c r="O383" s="86"/>
      <c r="P383" s="223">
        <f>O383*H383</f>
        <v>0</v>
      </c>
      <c r="Q383" s="223">
        <v>0.0019400000000000001</v>
      </c>
      <c r="R383" s="223">
        <f>Q383*H383</f>
        <v>0.0034532</v>
      </c>
      <c r="S383" s="223">
        <v>0</v>
      </c>
      <c r="T383" s="223">
        <f>S383*H383</f>
        <v>0</v>
      </c>
      <c r="U383" s="224" t="s">
        <v>19</v>
      </c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5" t="s">
        <v>266</v>
      </c>
      <c r="AT383" s="225" t="s">
        <v>198</v>
      </c>
      <c r="AU383" s="225" t="s">
        <v>81</v>
      </c>
      <c r="AY383" s="19" t="s">
        <v>196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9" t="s">
        <v>79</v>
      </c>
      <c r="BK383" s="226">
        <f>ROUND(I383*H383,2)</f>
        <v>0</v>
      </c>
      <c r="BL383" s="19" t="s">
        <v>266</v>
      </c>
      <c r="BM383" s="225" t="s">
        <v>2977</v>
      </c>
    </row>
    <row r="384" s="13" customFormat="1">
      <c r="A384" s="13"/>
      <c r="B384" s="232"/>
      <c r="C384" s="233"/>
      <c r="D384" s="234" t="s">
        <v>212</v>
      </c>
      <c r="E384" s="235" t="s">
        <v>19</v>
      </c>
      <c r="F384" s="236" t="s">
        <v>2978</v>
      </c>
      <c r="G384" s="233"/>
      <c r="H384" s="237">
        <v>1.78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1"/>
      <c r="U384" s="242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212</v>
      </c>
      <c r="AU384" s="243" t="s">
        <v>81</v>
      </c>
      <c r="AV384" s="13" t="s">
        <v>81</v>
      </c>
      <c r="AW384" s="13" t="s">
        <v>33</v>
      </c>
      <c r="AX384" s="13" t="s">
        <v>79</v>
      </c>
      <c r="AY384" s="243" t="s">
        <v>196</v>
      </c>
    </row>
    <row r="385" s="2" customFormat="1" ht="49.05" customHeight="1">
      <c r="A385" s="40"/>
      <c r="B385" s="41"/>
      <c r="C385" s="214" t="s">
        <v>840</v>
      </c>
      <c r="D385" s="214" t="s">
        <v>198</v>
      </c>
      <c r="E385" s="215" t="s">
        <v>796</v>
      </c>
      <c r="F385" s="216" t="s">
        <v>797</v>
      </c>
      <c r="G385" s="217" t="s">
        <v>237</v>
      </c>
      <c r="H385" s="218">
        <v>0.039</v>
      </c>
      <c r="I385" s="219"/>
      <c r="J385" s="220">
        <f>ROUND(I385*H385,2)</f>
        <v>0</v>
      </c>
      <c r="K385" s="216" t="s">
        <v>202</v>
      </c>
      <c r="L385" s="46"/>
      <c r="M385" s="221" t="s">
        <v>19</v>
      </c>
      <c r="N385" s="222" t="s">
        <v>43</v>
      </c>
      <c r="O385" s="86"/>
      <c r="P385" s="223">
        <f>O385*H385</f>
        <v>0</v>
      </c>
      <c r="Q385" s="223">
        <v>0</v>
      </c>
      <c r="R385" s="223">
        <f>Q385*H385</f>
        <v>0</v>
      </c>
      <c r="S385" s="223">
        <v>0</v>
      </c>
      <c r="T385" s="223">
        <f>S385*H385</f>
        <v>0</v>
      </c>
      <c r="U385" s="224" t="s">
        <v>19</v>
      </c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5" t="s">
        <v>266</v>
      </c>
      <c r="AT385" s="225" t="s">
        <v>198</v>
      </c>
      <c r="AU385" s="225" t="s">
        <v>81</v>
      </c>
      <c r="AY385" s="19" t="s">
        <v>196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9" t="s">
        <v>79</v>
      </c>
      <c r="BK385" s="226">
        <f>ROUND(I385*H385,2)</f>
        <v>0</v>
      </c>
      <c r="BL385" s="19" t="s">
        <v>266</v>
      </c>
      <c r="BM385" s="225" t="s">
        <v>2979</v>
      </c>
    </row>
    <row r="386" s="2" customFormat="1">
      <c r="A386" s="40"/>
      <c r="B386" s="41"/>
      <c r="C386" s="42"/>
      <c r="D386" s="227" t="s">
        <v>205</v>
      </c>
      <c r="E386" s="42"/>
      <c r="F386" s="228" t="s">
        <v>799</v>
      </c>
      <c r="G386" s="42"/>
      <c r="H386" s="42"/>
      <c r="I386" s="229"/>
      <c r="J386" s="42"/>
      <c r="K386" s="42"/>
      <c r="L386" s="46"/>
      <c r="M386" s="230"/>
      <c r="N386" s="231"/>
      <c r="O386" s="86"/>
      <c r="P386" s="86"/>
      <c r="Q386" s="86"/>
      <c r="R386" s="86"/>
      <c r="S386" s="86"/>
      <c r="T386" s="86"/>
      <c r="U386" s="87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205</v>
      </c>
      <c r="AU386" s="19" t="s">
        <v>81</v>
      </c>
    </row>
    <row r="387" s="12" customFormat="1" ht="22.8" customHeight="1">
      <c r="A387" s="12"/>
      <c r="B387" s="198"/>
      <c r="C387" s="199"/>
      <c r="D387" s="200" t="s">
        <v>71</v>
      </c>
      <c r="E387" s="212" t="s">
        <v>800</v>
      </c>
      <c r="F387" s="212" t="s">
        <v>801</v>
      </c>
      <c r="G387" s="199"/>
      <c r="H387" s="199"/>
      <c r="I387" s="202"/>
      <c r="J387" s="213">
        <f>BK387</f>
        <v>0</v>
      </c>
      <c r="K387" s="199"/>
      <c r="L387" s="204"/>
      <c r="M387" s="205"/>
      <c r="N387" s="206"/>
      <c r="O387" s="206"/>
      <c r="P387" s="207">
        <f>SUM(P388:P430)</f>
        <v>0</v>
      </c>
      <c r="Q387" s="206"/>
      <c r="R387" s="207">
        <f>SUM(R388:R430)</f>
        <v>1.8299501600000001</v>
      </c>
      <c r="S387" s="206"/>
      <c r="T387" s="207">
        <f>SUM(T388:T430)</f>
        <v>0</v>
      </c>
      <c r="U387" s="208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R387" s="209" t="s">
        <v>81</v>
      </c>
      <c r="AT387" s="210" t="s">
        <v>71</v>
      </c>
      <c r="AU387" s="210" t="s">
        <v>79</v>
      </c>
      <c r="AY387" s="209" t="s">
        <v>196</v>
      </c>
      <c r="BK387" s="211">
        <f>SUM(BK388:BK430)</f>
        <v>0</v>
      </c>
    </row>
    <row r="388" s="2" customFormat="1" ht="16.5" customHeight="1">
      <c r="A388" s="40"/>
      <c r="B388" s="41"/>
      <c r="C388" s="214" t="s">
        <v>849</v>
      </c>
      <c r="D388" s="214" t="s">
        <v>198</v>
      </c>
      <c r="E388" s="215" t="s">
        <v>803</v>
      </c>
      <c r="F388" s="216" t="s">
        <v>804</v>
      </c>
      <c r="G388" s="217" t="s">
        <v>209</v>
      </c>
      <c r="H388" s="218">
        <v>192.75999999999999</v>
      </c>
      <c r="I388" s="219"/>
      <c r="J388" s="220">
        <f>ROUND(I388*H388,2)</f>
        <v>0</v>
      </c>
      <c r="K388" s="216" t="s">
        <v>202</v>
      </c>
      <c r="L388" s="46"/>
      <c r="M388" s="221" t="s">
        <v>19</v>
      </c>
      <c r="N388" s="222" t="s">
        <v>43</v>
      </c>
      <c r="O388" s="86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3">
        <f>S388*H388</f>
        <v>0</v>
      </c>
      <c r="U388" s="224" t="s">
        <v>19</v>
      </c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5" t="s">
        <v>266</v>
      </c>
      <c r="AT388" s="225" t="s">
        <v>198</v>
      </c>
      <c r="AU388" s="225" t="s">
        <v>81</v>
      </c>
      <c r="AY388" s="19" t="s">
        <v>196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9" t="s">
        <v>79</v>
      </c>
      <c r="BK388" s="226">
        <f>ROUND(I388*H388,2)</f>
        <v>0</v>
      </c>
      <c r="BL388" s="19" t="s">
        <v>266</v>
      </c>
      <c r="BM388" s="225" t="s">
        <v>2980</v>
      </c>
    </row>
    <row r="389" s="2" customFormat="1">
      <c r="A389" s="40"/>
      <c r="B389" s="41"/>
      <c r="C389" s="42"/>
      <c r="D389" s="227" t="s">
        <v>205</v>
      </c>
      <c r="E389" s="42"/>
      <c r="F389" s="228" t="s">
        <v>806</v>
      </c>
      <c r="G389" s="42"/>
      <c r="H389" s="42"/>
      <c r="I389" s="229"/>
      <c r="J389" s="42"/>
      <c r="K389" s="42"/>
      <c r="L389" s="46"/>
      <c r="M389" s="230"/>
      <c r="N389" s="231"/>
      <c r="O389" s="86"/>
      <c r="P389" s="86"/>
      <c r="Q389" s="86"/>
      <c r="R389" s="86"/>
      <c r="S389" s="86"/>
      <c r="T389" s="86"/>
      <c r="U389" s="87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205</v>
      </c>
      <c r="AU389" s="19" t="s">
        <v>81</v>
      </c>
    </row>
    <row r="390" s="13" customFormat="1">
      <c r="A390" s="13"/>
      <c r="B390" s="232"/>
      <c r="C390" s="233"/>
      <c r="D390" s="234" t="s">
        <v>212</v>
      </c>
      <c r="E390" s="235" t="s">
        <v>19</v>
      </c>
      <c r="F390" s="236" t="s">
        <v>2981</v>
      </c>
      <c r="G390" s="233"/>
      <c r="H390" s="237">
        <v>29.699999999999999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1"/>
      <c r="U390" s="242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212</v>
      </c>
      <c r="AU390" s="243" t="s">
        <v>81</v>
      </c>
      <c r="AV390" s="13" t="s">
        <v>81</v>
      </c>
      <c r="AW390" s="13" t="s">
        <v>33</v>
      </c>
      <c r="AX390" s="13" t="s">
        <v>72</v>
      </c>
      <c r="AY390" s="243" t="s">
        <v>196</v>
      </c>
    </row>
    <row r="391" s="13" customFormat="1">
      <c r="A391" s="13"/>
      <c r="B391" s="232"/>
      <c r="C391" s="233"/>
      <c r="D391" s="234" t="s">
        <v>212</v>
      </c>
      <c r="E391" s="235" t="s">
        <v>19</v>
      </c>
      <c r="F391" s="236" t="s">
        <v>2982</v>
      </c>
      <c r="G391" s="233"/>
      <c r="H391" s="237">
        <v>89.25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1"/>
      <c r="U391" s="242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212</v>
      </c>
      <c r="AU391" s="243" t="s">
        <v>81</v>
      </c>
      <c r="AV391" s="13" t="s">
        <v>81</v>
      </c>
      <c r="AW391" s="13" t="s">
        <v>33</v>
      </c>
      <c r="AX391" s="13" t="s">
        <v>72</v>
      </c>
      <c r="AY391" s="243" t="s">
        <v>196</v>
      </c>
    </row>
    <row r="392" s="13" customFormat="1">
      <c r="A392" s="13"/>
      <c r="B392" s="232"/>
      <c r="C392" s="233"/>
      <c r="D392" s="234" t="s">
        <v>212</v>
      </c>
      <c r="E392" s="235" t="s">
        <v>19</v>
      </c>
      <c r="F392" s="236" t="s">
        <v>2983</v>
      </c>
      <c r="G392" s="233"/>
      <c r="H392" s="237">
        <v>71.680000000000007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1"/>
      <c r="U392" s="242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212</v>
      </c>
      <c r="AU392" s="243" t="s">
        <v>81</v>
      </c>
      <c r="AV392" s="13" t="s">
        <v>81</v>
      </c>
      <c r="AW392" s="13" t="s">
        <v>33</v>
      </c>
      <c r="AX392" s="13" t="s">
        <v>72</v>
      </c>
      <c r="AY392" s="243" t="s">
        <v>196</v>
      </c>
    </row>
    <row r="393" s="13" customFormat="1">
      <c r="A393" s="13"/>
      <c r="B393" s="232"/>
      <c r="C393" s="233"/>
      <c r="D393" s="234" t="s">
        <v>212</v>
      </c>
      <c r="E393" s="235" t="s">
        <v>19</v>
      </c>
      <c r="F393" s="236" t="s">
        <v>2984</v>
      </c>
      <c r="G393" s="233"/>
      <c r="H393" s="237">
        <v>1.3400000000000001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1"/>
      <c r="U393" s="242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212</v>
      </c>
      <c r="AU393" s="243" t="s">
        <v>81</v>
      </c>
      <c r="AV393" s="13" t="s">
        <v>81</v>
      </c>
      <c r="AW393" s="13" t="s">
        <v>33</v>
      </c>
      <c r="AX393" s="13" t="s">
        <v>72</v>
      </c>
      <c r="AY393" s="243" t="s">
        <v>196</v>
      </c>
    </row>
    <row r="394" s="13" customFormat="1">
      <c r="A394" s="13"/>
      <c r="B394" s="232"/>
      <c r="C394" s="233"/>
      <c r="D394" s="234" t="s">
        <v>212</v>
      </c>
      <c r="E394" s="235" t="s">
        <v>19</v>
      </c>
      <c r="F394" s="236" t="s">
        <v>2985</v>
      </c>
      <c r="G394" s="233"/>
      <c r="H394" s="237">
        <v>0.79000000000000004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1"/>
      <c r="U394" s="242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212</v>
      </c>
      <c r="AU394" s="243" t="s">
        <v>81</v>
      </c>
      <c r="AV394" s="13" t="s">
        <v>81</v>
      </c>
      <c r="AW394" s="13" t="s">
        <v>33</v>
      </c>
      <c r="AX394" s="13" t="s">
        <v>72</v>
      </c>
      <c r="AY394" s="243" t="s">
        <v>196</v>
      </c>
    </row>
    <row r="395" s="14" customFormat="1">
      <c r="A395" s="14"/>
      <c r="B395" s="254"/>
      <c r="C395" s="255"/>
      <c r="D395" s="234" t="s">
        <v>212</v>
      </c>
      <c r="E395" s="256" t="s">
        <v>19</v>
      </c>
      <c r="F395" s="257" t="s">
        <v>233</v>
      </c>
      <c r="G395" s="255"/>
      <c r="H395" s="258">
        <v>192.75999999999999</v>
      </c>
      <c r="I395" s="259"/>
      <c r="J395" s="255"/>
      <c r="K395" s="255"/>
      <c r="L395" s="260"/>
      <c r="M395" s="261"/>
      <c r="N395" s="262"/>
      <c r="O395" s="262"/>
      <c r="P395" s="262"/>
      <c r="Q395" s="262"/>
      <c r="R395" s="262"/>
      <c r="S395" s="262"/>
      <c r="T395" s="262"/>
      <c r="U395" s="263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4" t="s">
        <v>212</v>
      </c>
      <c r="AU395" s="264" t="s">
        <v>81</v>
      </c>
      <c r="AV395" s="14" t="s">
        <v>203</v>
      </c>
      <c r="AW395" s="14" t="s">
        <v>33</v>
      </c>
      <c r="AX395" s="14" t="s">
        <v>79</v>
      </c>
      <c r="AY395" s="264" t="s">
        <v>196</v>
      </c>
    </row>
    <row r="396" s="2" customFormat="1" ht="24.15" customHeight="1">
      <c r="A396" s="40"/>
      <c r="B396" s="41"/>
      <c r="C396" s="244" t="s">
        <v>854</v>
      </c>
      <c r="D396" s="244" t="s">
        <v>214</v>
      </c>
      <c r="E396" s="245" t="s">
        <v>736</v>
      </c>
      <c r="F396" s="246" t="s">
        <v>737</v>
      </c>
      <c r="G396" s="247" t="s">
        <v>201</v>
      </c>
      <c r="H396" s="248">
        <v>0.83299999999999996</v>
      </c>
      <c r="I396" s="249"/>
      <c r="J396" s="250">
        <f>ROUND(I396*H396,2)</f>
        <v>0</v>
      </c>
      <c r="K396" s="246" t="s">
        <v>202</v>
      </c>
      <c r="L396" s="251"/>
      <c r="M396" s="252" t="s">
        <v>19</v>
      </c>
      <c r="N396" s="253" t="s">
        <v>43</v>
      </c>
      <c r="O396" s="86"/>
      <c r="P396" s="223">
        <f>O396*H396</f>
        <v>0</v>
      </c>
      <c r="Q396" s="223">
        <v>0.44</v>
      </c>
      <c r="R396" s="223">
        <f>Q396*H396</f>
        <v>0.36652000000000001</v>
      </c>
      <c r="S396" s="223">
        <v>0</v>
      </c>
      <c r="T396" s="223">
        <f>S396*H396</f>
        <v>0</v>
      </c>
      <c r="U396" s="224" t="s">
        <v>19</v>
      </c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5" t="s">
        <v>278</v>
      </c>
      <c r="AT396" s="225" t="s">
        <v>214</v>
      </c>
      <c r="AU396" s="225" t="s">
        <v>81</v>
      </c>
      <c r="AY396" s="19" t="s">
        <v>196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9" t="s">
        <v>79</v>
      </c>
      <c r="BK396" s="226">
        <f>ROUND(I396*H396,2)</f>
        <v>0</v>
      </c>
      <c r="BL396" s="19" t="s">
        <v>266</v>
      </c>
      <c r="BM396" s="225" t="s">
        <v>2986</v>
      </c>
    </row>
    <row r="397" s="13" customFormat="1">
      <c r="A397" s="13"/>
      <c r="B397" s="232"/>
      <c r="C397" s="233"/>
      <c r="D397" s="234" t="s">
        <v>212</v>
      </c>
      <c r="E397" s="235" t="s">
        <v>19</v>
      </c>
      <c r="F397" s="236" t="s">
        <v>2987</v>
      </c>
      <c r="G397" s="233"/>
      <c r="H397" s="237">
        <v>0.69399999999999995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1"/>
      <c r="U397" s="242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212</v>
      </c>
      <c r="AU397" s="243" t="s">
        <v>81</v>
      </c>
      <c r="AV397" s="13" t="s">
        <v>81</v>
      </c>
      <c r="AW397" s="13" t="s">
        <v>33</v>
      </c>
      <c r="AX397" s="13" t="s">
        <v>79</v>
      </c>
      <c r="AY397" s="243" t="s">
        <v>196</v>
      </c>
    </row>
    <row r="398" s="13" customFormat="1">
      <c r="A398" s="13"/>
      <c r="B398" s="232"/>
      <c r="C398" s="233"/>
      <c r="D398" s="234" t="s">
        <v>212</v>
      </c>
      <c r="E398" s="233"/>
      <c r="F398" s="236" t="s">
        <v>2988</v>
      </c>
      <c r="G398" s="233"/>
      <c r="H398" s="237">
        <v>0.83299999999999996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1"/>
      <c r="U398" s="242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212</v>
      </c>
      <c r="AU398" s="243" t="s">
        <v>81</v>
      </c>
      <c r="AV398" s="13" t="s">
        <v>81</v>
      </c>
      <c r="AW398" s="13" t="s">
        <v>4</v>
      </c>
      <c r="AX398" s="13" t="s">
        <v>79</v>
      </c>
      <c r="AY398" s="243" t="s">
        <v>196</v>
      </c>
    </row>
    <row r="399" s="2" customFormat="1" ht="37.8" customHeight="1">
      <c r="A399" s="40"/>
      <c r="B399" s="41"/>
      <c r="C399" s="214" t="s">
        <v>858</v>
      </c>
      <c r="D399" s="214" t="s">
        <v>198</v>
      </c>
      <c r="E399" s="215" t="s">
        <v>819</v>
      </c>
      <c r="F399" s="216" t="s">
        <v>820</v>
      </c>
      <c r="G399" s="217" t="s">
        <v>244</v>
      </c>
      <c r="H399" s="218">
        <v>104.861</v>
      </c>
      <c r="I399" s="219"/>
      <c r="J399" s="220">
        <f>ROUND(I399*H399,2)</f>
        <v>0</v>
      </c>
      <c r="K399" s="216" t="s">
        <v>202</v>
      </c>
      <c r="L399" s="46"/>
      <c r="M399" s="221" t="s">
        <v>19</v>
      </c>
      <c r="N399" s="222" t="s">
        <v>43</v>
      </c>
      <c r="O399" s="86"/>
      <c r="P399" s="223">
        <f>O399*H399</f>
        <v>0</v>
      </c>
      <c r="Q399" s="223">
        <v>8.0000000000000007E-05</v>
      </c>
      <c r="R399" s="223">
        <f>Q399*H399</f>
        <v>0.0083888800000000013</v>
      </c>
      <c r="S399" s="223">
        <v>0</v>
      </c>
      <c r="T399" s="223">
        <f>S399*H399</f>
        <v>0</v>
      </c>
      <c r="U399" s="224" t="s">
        <v>19</v>
      </c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5" t="s">
        <v>266</v>
      </c>
      <c r="AT399" s="225" t="s">
        <v>198</v>
      </c>
      <c r="AU399" s="225" t="s">
        <v>81</v>
      </c>
      <c r="AY399" s="19" t="s">
        <v>196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9" t="s">
        <v>79</v>
      </c>
      <c r="BK399" s="226">
        <f>ROUND(I399*H399,2)</f>
        <v>0</v>
      </c>
      <c r="BL399" s="19" t="s">
        <v>266</v>
      </c>
      <c r="BM399" s="225" t="s">
        <v>2989</v>
      </c>
    </row>
    <row r="400" s="2" customFormat="1">
      <c r="A400" s="40"/>
      <c r="B400" s="41"/>
      <c r="C400" s="42"/>
      <c r="D400" s="227" t="s">
        <v>205</v>
      </c>
      <c r="E400" s="42"/>
      <c r="F400" s="228" t="s">
        <v>822</v>
      </c>
      <c r="G400" s="42"/>
      <c r="H400" s="42"/>
      <c r="I400" s="229"/>
      <c r="J400" s="42"/>
      <c r="K400" s="42"/>
      <c r="L400" s="46"/>
      <c r="M400" s="230"/>
      <c r="N400" s="231"/>
      <c r="O400" s="86"/>
      <c r="P400" s="86"/>
      <c r="Q400" s="86"/>
      <c r="R400" s="86"/>
      <c r="S400" s="86"/>
      <c r="T400" s="86"/>
      <c r="U400" s="87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205</v>
      </c>
      <c r="AU400" s="19" t="s">
        <v>81</v>
      </c>
    </row>
    <row r="401" s="13" customFormat="1">
      <c r="A401" s="13"/>
      <c r="B401" s="232"/>
      <c r="C401" s="233"/>
      <c r="D401" s="234" t="s">
        <v>212</v>
      </c>
      <c r="E401" s="235" t="s">
        <v>19</v>
      </c>
      <c r="F401" s="236" t="s">
        <v>2990</v>
      </c>
      <c r="G401" s="233"/>
      <c r="H401" s="237">
        <v>60.195999999999998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1"/>
      <c r="U401" s="242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212</v>
      </c>
      <c r="AU401" s="243" t="s">
        <v>81</v>
      </c>
      <c r="AV401" s="13" t="s">
        <v>81</v>
      </c>
      <c r="AW401" s="13" t="s">
        <v>33</v>
      </c>
      <c r="AX401" s="13" t="s">
        <v>72</v>
      </c>
      <c r="AY401" s="243" t="s">
        <v>196</v>
      </c>
    </row>
    <row r="402" s="13" customFormat="1">
      <c r="A402" s="13"/>
      <c r="B402" s="232"/>
      <c r="C402" s="233"/>
      <c r="D402" s="234" t="s">
        <v>212</v>
      </c>
      <c r="E402" s="235" t="s">
        <v>19</v>
      </c>
      <c r="F402" s="236" t="s">
        <v>2470</v>
      </c>
      <c r="G402" s="233"/>
      <c r="H402" s="237">
        <v>-3.3730000000000002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1"/>
      <c r="U402" s="242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212</v>
      </c>
      <c r="AU402" s="243" t="s">
        <v>81</v>
      </c>
      <c r="AV402" s="13" t="s">
        <v>81</v>
      </c>
      <c r="AW402" s="13" t="s">
        <v>33</v>
      </c>
      <c r="AX402" s="13" t="s">
        <v>72</v>
      </c>
      <c r="AY402" s="243" t="s">
        <v>196</v>
      </c>
    </row>
    <row r="403" s="13" customFormat="1">
      <c r="A403" s="13"/>
      <c r="B403" s="232"/>
      <c r="C403" s="233"/>
      <c r="D403" s="234" t="s">
        <v>212</v>
      </c>
      <c r="E403" s="235" t="s">
        <v>19</v>
      </c>
      <c r="F403" s="236" t="s">
        <v>2991</v>
      </c>
      <c r="G403" s="233"/>
      <c r="H403" s="237">
        <v>48.037999999999997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1"/>
      <c r="U403" s="242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212</v>
      </c>
      <c r="AU403" s="243" t="s">
        <v>81</v>
      </c>
      <c r="AV403" s="13" t="s">
        <v>81</v>
      </c>
      <c r="AW403" s="13" t="s">
        <v>33</v>
      </c>
      <c r="AX403" s="13" t="s">
        <v>72</v>
      </c>
      <c r="AY403" s="243" t="s">
        <v>196</v>
      </c>
    </row>
    <row r="404" s="14" customFormat="1">
      <c r="A404" s="14"/>
      <c r="B404" s="254"/>
      <c r="C404" s="255"/>
      <c r="D404" s="234" t="s">
        <v>212</v>
      </c>
      <c r="E404" s="256" t="s">
        <v>19</v>
      </c>
      <c r="F404" s="257" t="s">
        <v>233</v>
      </c>
      <c r="G404" s="255"/>
      <c r="H404" s="258">
        <v>104.861</v>
      </c>
      <c r="I404" s="259"/>
      <c r="J404" s="255"/>
      <c r="K404" s="255"/>
      <c r="L404" s="260"/>
      <c r="M404" s="261"/>
      <c r="N404" s="262"/>
      <c r="O404" s="262"/>
      <c r="P404" s="262"/>
      <c r="Q404" s="262"/>
      <c r="R404" s="262"/>
      <c r="S404" s="262"/>
      <c r="T404" s="262"/>
      <c r="U404" s="263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64" t="s">
        <v>212</v>
      </c>
      <c r="AU404" s="264" t="s">
        <v>81</v>
      </c>
      <c r="AV404" s="14" t="s">
        <v>203</v>
      </c>
      <c r="AW404" s="14" t="s">
        <v>33</v>
      </c>
      <c r="AX404" s="14" t="s">
        <v>79</v>
      </c>
      <c r="AY404" s="264" t="s">
        <v>196</v>
      </c>
    </row>
    <row r="405" s="2" customFormat="1" ht="21.75" customHeight="1">
      <c r="A405" s="40"/>
      <c r="B405" s="41"/>
      <c r="C405" s="244" t="s">
        <v>863</v>
      </c>
      <c r="D405" s="244" t="s">
        <v>214</v>
      </c>
      <c r="E405" s="245" t="s">
        <v>825</v>
      </c>
      <c r="F405" s="246" t="s">
        <v>826</v>
      </c>
      <c r="G405" s="247" t="s">
        <v>201</v>
      </c>
      <c r="H405" s="248">
        <v>2.516</v>
      </c>
      <c r="I405" s="249"/>
      <c r="J405" s="250">
        <f>ROUND(I405*H405,2)</f>
        <v>0</v>
      </c>
      <c r="K405" s="246" t="s">
        <v>202</v>
      </c>
      <c r="L405" s="251"/>
      <c r="M405" s="252" t="s">
        <v>19</v>
      </c>
      <c r="N405" s="253" t="s">
        <v>43</v>
      </c>
      <c r="O405" s="86"/>
      <c r="P405" s="223">
        <f>O405*H405</f>
        <v>0</v>
      </c>
      <c r="Q405" s="223">
        <v>0.55000000000000004</v>
      </c>
      <c r="R405" s="223">
        <f>Q405*H405</f>
        <v>1.3838000000000001</v>
      </c>
      <c r="S405" s="223">
        <v>0</v>
      </c>
      <c r="T405" s="223">
        <f>S405*H405</f>
        <v>0</v>
      </c>
      <c r="U405" s="224" t="s">
        <v>19</v>
      </c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25" t="s">
        <v>278</v>
      </c>
      <c r="AT405" s="225" t="s">
        <v>214</v>
      </c>
      <c r="AU405" s="225" t="s">
        <v>81</v>
      </c>
      <c r="AY405" s="19" t="s">
        <v>196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9" t="s">
        <v>79</v>
      </c>
      <c r="BK405" s="226">
        <f>ROUND(I405*H405,2)</f>
        <v>0</v>
      </c>
      <c r="BL405" s="19" t="s">
        <v>266</v>
      </c>
      <c r="BM405" s="225" t="s">
        <v>2992</v>
      </c>
    </row>
    <row r="406" s="13" customFormat="1">
      <c r="A406" s="13"/>
      <c r="B406" s="232"/>
      <c r="C406" s="233"/>
      <c r="D406" s="234" t="s">
        <v>212</v>
      </c>
      <c r="E406" s="235" t="s">
        <v>19</v>
      </c>
      <c r="F406" s="236" t="s">
        <v>2993</v>
      </c>
      <c r="G406" s="233"/>
      <c r="H406" s="237">
        <v>2.097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1"/>
      <c r="U406" s="242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212</v>
      </c>
      <c r="AU406" s="243" t="s">
        <v>81</v>
      </c>
      <c r="AV406" s="13" t="s">
        <v>81</v>
      </c>
      <c r="AW406" s="13" t="s">
        <v>33</v>
      </c>
      <c r="AX406" s="13" t="s">
        <v>79</v>
      </c>
      <c r="AY406" s="243" t="s">
        <v>196</v>
      </c>
    </row>
    <row r="407" s="13" customFormat="1">
      <c r="A407" s="13"/>
      <c r="B407" s="232"/>
      <c r="C407" s="233"/>
      <c r="D407" s="234" t="s">
        <v>212</v>
      </c>
      <c r="E407" s="233"/>
      <c r="F407" s="236" t="s">
        <v>2994</v>
      </c>
      <c r="G407" s="233"/>
      <c r="H407" s="237">
        <v>2.516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1"/>
      <c r="U407" s="242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212</v>
      </c>
      <c r="AU407" s="243" t="s">
        <v>81</v>
      </c>
      <c r="AV407" s="13" t="s">
        <v>81</v>
      </c>
      <c r="AW407" s="13" t="s">
        <v>4</v>
      </c>
      <c r="AX407" s="13" t="s">
        <v>79</v>
      </c>
      <c r="AY407" s="243" t="s">
        <v>196</v>
      </c>
    </row>
    <row r="408" s="2" customFormat="1" ht="24.15" customHeight="1">
      <c r="A408" s="40"/>
      <c r="B408" s="41"/>
      <c r="C408" s="214" t="s">
        <v>870</v>
      </c>
      <c r="D408" s="214" t="s">
        <v>198</v>
      </c>
      <c r="E408" s="215" t="s">
        <v>831</v>
      </c>
      <c r="F408" s="216" t="s">
        <v>832</v>
      </c>
      <c r="G408" s="217" t="s">
        <v>244</v>
      </c>
      <c r="H408" s="218">
        <v>100.871</v>
      </c>
      <c r="I408" s="219"/>
      <c r="J408" s="220">
        <f>ROUND(I408*H408,2)</f>
        <v>0</v>
      </c>
      <c r="K408" s="216" t="s">
        <v>202</v>
      </c>
      <c r="L408" s="46"/>
      <c r="M408" s="221" t="s">
        <v>19</v>
      </c>
      <c r="N408" s="222" t="s">
        <v>43</v>
      </c>
      <c r="O408" s="86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3">
        <f>S408*H408</f>
        <v>0</v>
      </c>
      <c r="U408" s="224" t="s">
        <v>19</v>
      </c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5" t="s">
        <v>266</v>
      </c>
      <c r="AT408" s="225" t="s">
        <v>198</v>
      </c>
      <c r="AU408" s="225" t="s">
        <v>81</v>
      </c>
      <c r="AY408" s="19" t="s">
        <v>196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9" t="s">
        <v>79</v>
      </c>
      <c r="BK408" s="226">
        <f>ROUND(I408*H408,2)</f>
        <v>0</v>
      </c>
      <c r="BL408" s="19" t="s">
        <v>266</v>
      </c>
      <c r="BM408" s="225" t="s">
        <v>2995</v>
      </c>
    </row>
    <row r="409" s="2" customFormat="1">
      <c r="A409" s="40"/>
      <c r="B409" s="41"/>
      <c r="C409" s="42"/>
      <c r="D409" s="227" t="s">
        <v>205</v>
      </c>
      <c r="E409" s="42"/>
      <c r="F409" s="228" t="s">
        <v>834</v>
      </c>
      <c r="G409" s="42"/>
      <c r="H409" s="42"/>
      <c r="I409" s="229"/>
      <c r="J409" s="42"/>
      <c r="K409" s="42"/>
      <c r="L409" s="46"/>
      <c r="M409" s="230"/>
      <c r="N409" s="231"/>
      <c r="O409" s="86"/>
      <c r="P409" s="86"/>
      <c r="Q409" s="86"/>
      <c r="R409" s="86"/>
      <c r="S409" s="86"/>
      <c r="T409" s="86"/>
      <c r="U409" s="87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205</v>
      </c>
      <c r="AU409" s="19" t="s">
        <v>81</v>
      </c>
    </row>
    <row r="410" s="13" customFormat="1">
      <c r="A410" s="13"/>
      <c r="B410" s="232"/>
      <c r="C410" s="233"/>
      <c r="D410" s="234" t="s">
        <v>212</v>
      </c>
      <c r="E410" s="235" t="s">
        <v>19</v>
      </c>
      <c r="F410" s="236" t="s">
        <v>2924</v>
      </c>
      <c r="G410" s="233"/>
      <c r="H410" s="237">
        <v>58.191000000000002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1"/>
      <c r="U410" s="242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212</v>
      </c>
      <c r="AU410" s="243" t="s">
        <v>81</v>
      </c>
      <c r="AV410" s="13" t="s">
        <v>81</v>
      </c>
      <c r="AW410" s="13" t="s">
        <v>33</v>
      </c>
      <c r="AX410" s="13" t="s">
        <v>72</v>
      </c>
      <c r="AY410" s="243" t="s">
        <v>196</v>
      </c>
    </row>
    <row r="411" s="13" customFormat="1">
      <c r="A411" s="13"/>
      <c r="B411" s="232"/>
      <c r="C411" s="233"/>
      <c r="D411" s="234" t="s">
        <v>212</v>
      </c>
      <c r="E411" s="235" t="s">
        <v>19</v>
      </c>
      <c r="F411" s="236" t="s">
        <v>2470</v>
      </c>
      <c r="G411" s="233"/>
      <c r="H411" s="237">
        <v>-3.3730000000000002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1"/>
      <c r="U411" s="242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212</v>
      </c>
      <c r="AU411" s="243" t="s">
        <v>81</v>
      </c>
      <c r="AV411" s="13" t="s">
        <v>81</v>
      </c>
      <c r="AW411" s="13" t="s">
        <v>33</v>
      </c>
      <c r="AX411" s="13" t="s">
        <v>72</v>
      </c>
      <c r="AY411" s="243" t="s">
        <v>196</v>
      </c>
    </row>
    <row r="412" s="13" customFormat="1">
      <c r="A412" s="13"/>
      <c r="B412" s="232"/>
      <c r="C412" s="233"/>
      <c r="D412" s="234" t="s">
        <v>212</v>
      </c>
      <c r="E412" s="235" t="s">
        <v>19</v>
      </c>
      <c r="F412" s="236" t="s">
        <v>2925</v>
      </c>
      <c r="G412" s="233"/>
      <c r="H412" s="237">
        <v>46.052999999999997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1"/>
      <c r="U412" s="242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212</v>
      </c>
      <c r="AU412" s="243" t="s">
        <v>81</v>
      </c>
      <c r="AV412" s="13" t="s">
        <v>81</v>
      </c>
      <c r="AW412" s="13" t="s">
        <v>33</v>
      </c>
      <c r="AX412" s="13" t="s">
        <v>72</v>
      </c>
      <c r="AY412" s="243" t="s">
        <v>196</v>
      </c>
    </row>
    <row r="413" s="14" customFormat="1">
      <c r="A413" s="14"/>
      <c r="B413" s="254"/>
      <c r="C413" s="255"/>
      <c r="D413" s="234" t="s">
        <v>212</v>
      </c>
      <c r="E413" s="256" t="s">
        <v>19</v>
      </c>
      <c r="F413" s="257" t="s">
        <v>233</v>
      </c>
      <c r="G413" s="255"/>
      <c r="H413" s="258">
        <v>100.871</v>
      </c>
      <c r="I413" s="259"/>
      <c r="J413" s="255"/>
      <c r="K413" s="255"/>
      <c r="L413" s="260"/>
      <c r="M413" s="261"/>
      <c r="N413" s="262"/>
      <c r="O413" s="262"/>
      <c r="P413" s="262"/>
      <c r="Q413" s="262"/>
      <c r="R413" s="262"/>
      <c r="S413" s="262"/>
      <c r="T413" s="262"/>
      <c r="U413" s="263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4" t="s">
        <v>212</v>
      </c>
      <c r="AU413" s="264" t="s">
        <v>81</v>
      </c>
      <c r="AV413" s="14" t="s">
        <v>203</v>
      </c>
      <c r="AW413" s="14" t="s">
        <v>33</v>
      </c>
      <c r="AX413" s="14" t="s">
        <v>79</v>
      </c>
      <c r="AY413" s="264" t="s">
        <v>196</v>
      </c>
    </row>
    <row r="414" s="2" customFormat="1" ht="24.15" customHeight="1">
      <c r="A414" s="40"/>
      <c r="B414" s="41"/>
      <c r="C414" s="244" t="s">
        <v>878</v>
      </c>
      <c r="D414" s="244" t="s">
        <v>214</v>
      </c>
      <c r="E414" s="245" t="s">
        <v>836</v>
      </c>
      <c r="F414" s="246" t="s">
        <v>837</v>
      </c>
      <c r="G414" s="247" t="s">
        <v>244</v>
      </c>
      <c r="H414" s="248">
        <v>112.068</v>
      </c>
      <c r="I414" s="249"/>
      <c r="J414" s="250">
        <f>ROUND(I414*H414,2)</f>
        <v>0</v>
      </c>
      <c r="K414" s="246" t="s">
        <v>202</v>
      </c>
      <c r="L414" s="251"/>
      <c r="M414" s="252" t="s">
        <v>19</v>
      </c>
      <c r="N414" s="253" t="s">
        <v>43</v>
      </c>
      <c r="O414" s="86"/>
      <c r="P414" s="223">
        <f>O414*H414</f>
        <v>0</v>
      </c>
      <c r="Q414" s="223">
        <v>0.00027</v>
      </c>
      <c r="R414" s="223">
        <f>Q414*H414</f>
        <v>0.030258360000000002</v>
      </c>
      <c r="S414" s="223">
        <v>0</v>
      </c>
      <c r="T414" s="223">
        <f>S414*H414</f>
        <v>0</v>
      </c>
      <c r="U414" s="224" t="s">
        <v>19</v>
      </c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5" t="s">
        <v>278</v>
      </c>
      <c r="AT414" s="225" t="s">
        <v>214</v>
      </c>
      <c r="AU414" s="225" t="s">
        <v>81</v>
      </c>
      <c r="AY414" s="19" t="s">
        <v>196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9" t="s">
        <v>79</v>
      </c>
      <c r="BK414" s="226">
        <f>ROUND(I414*H414,2)</f>
        <v>0</v>
      </c>
      <c r="BL414" s="19" t="s">
        <v>266</v>
      </c>
      <c r="BM414" s="225" t="s">
        <v>2996</v>
      </c>
    </row>
    <row r="415" s="13" customFormat="1">
      <c r="A415" s="13"/>
      <c r="B415" s="232"/>
      <c r="C415" s="233"/>
      <c r="D415" s="234" t="s">
        <v>212</v>
      </c>
      <c r="E415" s="233"/>
      <c r="F415" s="236" t="s">
        <v>2997</v>
      </c>
      <c r="G415" s="233"/>
      <c r="H415" s="237">
        <v>112.068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1"/>
      <c r="U415" s="242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212</v>
      </c>
      <c r="AU415" s="243" t="s">
        <v>81</v>
      </c>
      <c r="AV415" s="13" t="s">
        <v>81</v>
      </c>
      <c r="AW415" s="13" t="s">
        <v>4</v>
      </c>
      <c r="AX415" s="13" t="s">
        <v>79</v>
      </c>
      <c r="AY415" s="243" t="s">
        <v>196</v>
      </c>
    </row>
    <row r="416" s="2" customFormat="1" ht="24.15" customHeight="1">
      <c r="A416" s="40"/>
      <c r="B416" s="41"/>
      <c r="C416" s="214" t="s">
        <v>883</v>
      </c>
      <c r="D416" s="214" t="s">
        <v>198</v>
      </c>
      <c r="E416" s="215" t="s">
        <v>841</v>
      </c>
      <c r="F416" s="216" t="s">
        <v>842</v>
      </c>
      <c r="G416" s="217" t="s">
        <v>209</v>
      </c>
      <c r="H416" s="218">
        <v>34.450000000000003</v>
      </c>
      <c r="I416" s="219"/>
      <c r="J416" s="220">
        <f>ROUND(I416*H416,2)</f>
        <v>0</v>
      </c>
      <c r="K416" s="216" t="s">
        <v>202</v>
      </c>
      <c r="L416" s="46"/>
      <c r="M416" s="221" t="s">
        <v>19</v>
      </c>
      <c r="N416" s="222" t="s">
        <v>43</v>
      </c>
      <c r="O416" s="86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3">
        <f>S416*H416</f>
        <v>0</v>
      </c>
      <c r="U416" s="224" t="s">
        <v>19</v>
      </c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5" t="s">
        <v>266</v>
      </c>
      <c r="AT416" s="225" t="s">
        <v>198</v>
      </c>
      <c r="AU416" s="225" t="s">
        <v>81</v>
      </c>
      <c r="AY416" s="19" t="s">
        <v>196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9" t="s">
        <v>79</v>
      </c>
      <c r="BK416" s="226">
        <f>ROUND(I416*H416,2)</f>
        <v>0</v>
      </c>
      <c r="BL416" s="19" t="s">
        <v>266</v>
      </c>
      <c r="BM416" s="225" t="s">
        <v>2998</v>
      </c>
    </row>
    <row r="417" s="2" customFormat="1">
      <c r="A417" s="40"/>
      <c r="B417" s="41"/>
      <c r="C417" s="42"/>
      <c r="D417" s="227" t="s">
        <v>205</v>
      </c>
      <c r="E417" s="42"/>
      <c r="F417" s="228" t="s">
        <v>844</v>
      </c>
      <c r="G417" s="42"/>
      <c r="H417" s="42"/>
      <c r="I417" s="229"/>
      <c r="J417" s="42"/>
      <c r="K417" s="42"/>
      <c r="L417" s="46"/>
      <c r="M417" s="230"/>
      <c r="N417" s="231"/>
      <c r="O417" s="86"/>
      <c r="P417" s="86"/>
      <c r="Q417" s="86"/>
      <c r="R417" s="86"/>
      <c r="S417" s="86"/>
      <c r="T417" s="86"/>
      <c r="U417" s="87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205</v>
      </c>
      <c r="AU417" s="19" t="s">
        <v>81</v>
      </c>
    </row>
    <row r="418" s="13" customFormat="1">
      <c r="A418" s="13"/>
      <c r="B418" s="232"/>
      <c r="C418" s="233"/>
      <c r="D418" s="234" t="s">
        <v>212</v>
      </c>
      <c r="E418" s="235" t="s">
        <v>19</v>
      </c>
      <c r="F418" s="236" t="s">
        <v>2999</v>
      </c>
      <c r="G418" s="233"/>
      <c r="H418" s="237">
        <v>23.219999999999999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1"/>
      <c r="U418" s="242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212</v>
      </c>
      <c r="AU418" s="243" t="s">
        <v>81</v>
      </c>
      <c r="AV418" s="13" t="s">
        <v>81</v>
      </c>
      <c r="AW418" s="13" t="s">
        <v>33</v>
      </c>
      <c r="AX418" s="13" t="s">
        <v>72</v>
      </c>
      <c r="AY418" s="243" t="s">
        <v>196</v>
      </c>
    </row>
    <row r="419" s="13" customFormat="1">
      <c r="A419" s="13"/>
      <c r="B419" s="232"/>
      <c r="C419" s="233"/>
      <c r="D419" s="234" t="s">
        <v>212</v>
      </c>
      <c r="E419" s="235" t="s">
        <v>19</v>
      </c>
      <c r="F419" s="236" t="s">
        <v>3000</v>
      </c>
      <c r="G419" s="233"/>
      <c r="H419" s="237">
        <v>4.6600000000000001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1"/>
      <c r="U419" s="242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212</v>
      </c>
      <c r="AU419" s="243" t="s">
        <v>81</v>
      </c>
      <c r="AV419" s="13" t="s">
        <v>81</v>
      </c>
      <c r="AW419" s="13" t="s">
        <v>33</v>
      </c>
      <c r="AX419" s="13" t="s">
        <v>72</v>
      </c>
      <c r="AY419" s="243" t="s">
        <v>196</v>
      </c>
    </row>
    <row r="420" s="13" customFormat="1">
      <c r="A420" s="13"/>
      <c r="B420" s="232"/>
      <c r="C420" s="233"/>
      <c r="D420" s="234" t="s">
        <v>212</v>
      </c>
      <c r="E420" s="235" t="s">
        <v>19</v>
      </c>
      <c r="F420" s="236" t="s">
        <v>3001</v>
      </c>
      <c r="G420" s="233"/>
      <c r="H420" s="237">
        <v>0.69999999999999996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1"/>
      <c r="U420" s="242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212</v>
      </c>
      <c r="AU420" s="243" t="s">
        <v>81</v>
      </c>
      <c r="AV420" s="13" t="s">
        <v>81</v>
      </c>
      <c r="AW420" s="13" t="s">
        <v>33</v>
      </c>
      <c r="AX420" s="13" t="s">
        <v>72</v>
      </c>
      <c r="AY420" s="243" t="s">
        <v>196</v>
      </c>
    </row>
    <row r="421" s="13" customFormat="1">
      <c r="A421" s="13"/>
      <c r="B421" s="232"/>
      <c r="C421" s="233"/>
      <c r="D421" s="234" t="s">
        <v>212</v>
      </c>
      <c r="E421" s="235" t="s">
        <v>19</v>
      </c>
      <c r="F421" s="236" t="s">
        <v>3002</v>
      </c>
      <c r="G421" s="233"/>
      <c r="H421" s="237">
        <v>5.2699999999999996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1"/>
      <c r="U421" s="242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212</v>
      </c>
      <c r="AU421" s="243" t="s">
        <v>81</v>
      </c>
      <c r="AV421" s="13" t="s">
        <v>81</v>
      </c>
      <c r="AW421" s="13" t="s">
        <v>33</v>
      </c>
      <c r="AX421" s="13" t="s">
        <v>72</v>
      </c>
      <c r="AY421" s="243" t="s">
        <v>196</v>
      </c>
    </row>
    <row r="422" s="13" customFormat="1">
      <c r="A422" s="13"/>
      <c r="B422" s="232"/>
      <c r="C422" s="233"/>
      <c r="D422" s="234" t="s">
        <v>212</v>
      </c>
      <c r="E422" s="235" t="s">
        <v>19</v>
      </c>
      <c r="F422" s="236" t="s">
        <v>3003</v>
      </c>
      <c r="G422" s="233"/>
      <c r="H422" s="237">
        <v>0.59999999999999998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1"/>
      <c r="U422" s="242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212</v>
      </c>
      <c r="AU422" s="243" t="s">
        <v>81</v>
      </c>
      <c r="AV422" s="13" t="s">
        <v>81</v>
      </c>
      <c r="AW422" s="13" t="s">
        <v>33</v>
      </c>
      <c r="AX422" s="13" t="s">
        <v>72</v>
      </c>
      <c r="AY422" s="243" t="s">
        <v>196</v>
      </c>
    </row>
    <row r="423" s="14" customFormat="1">
      <c r="A423" s="14"/>
      <c r="B423" s="254"/>
      <c r="C423" s="255"/>
      <c r="D423" s="234" t="s">
        <v>212</v>
      </c>
      <c r="E423" s="256" t="s">
        <v>19</v>
      </c>
      <c r="F423" s="257" t="s">
        <v>233</v>
      </c>
      <c r="G423" s="255"/>
      <c r="H423" s="258">
        <v>34.450000000000003</v>
      </c>
      <c r="I423" s="259"/>
      <c r="J423" s="255"/>
      <c r="K423" s="255"/>
      <c r="L423" s="260"/>
      <c r="M423" s="261"/>
      <c r="N423" s="262"/>
      <c r="O423" s="262"/>
      <c r="P423" s="262"/>
      <c r="Q423" s="262"/>
      <c r="R423" s="262"/>
      <c r="S423" s="262"/>
      <c r="T423" s="262"/>
      <c r="U423" s="263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4" t="s">
        <v>212</v>
      </c>
      <c r="AU423" s="264" t="s">
        <v>81</v>
      </c>
      <c r="AV423" s="14" t="s">
        <v>203</v>
      </c>
      <c r="AW423" s="14" t="s">
        <v>33</v>
      </c>
      <c r="AX423" s="14" t="s">
        <v>79</v>
      </c>
      <c r="AY423" s="264" t="s">
        <v>196</v>
      </c>
    </row>
    <row r="424" s="2" customFormat="1" ht="24.15" customHeight="1">
      <c r="A424" s="40"/>
      <c r="B424" s="41"/>
      <c r="C424" s="244" t="s">
        <v>890</v>
      </c>
      <c r="D424" s="244" t="s">
        <v>214</v>
      </c>
      <c r="E424" s="245" t="s">
        <v>850</v>
      </c>
      <c r="F424" s="246" t="s">
        <v>851</v>
      </c>
      <c r="G424" s="247" t="s">
        <v>209</v>
      </c>
      <c r="H424" s="248">
        <v>37.895000000000003</v>
      </c>
      <c r="I424" s="249"/>
      <c r="J424" s="250">
        <f>ROUND(I424*H424,2)</f>
        <v>0</v>
      </c>
      <c r="K424" s="246" t="s">
        <v>202</v>
      </c>
      <c r="L424" s="251"/>
      <c r="M424" s="252" t="s">
        <v>19</v>
      </c>
      <c r="N424" s="253" t="s">
        <v>43</v>
      </c>
      <c r="O424" s="86"/>
      <c r="P424" s="223">
        <f>O424*H424</f>
        <v>0</v>
      </c>
      <c r="Q424" s="223">
        <v>0.0010200000000000001</v>
      </c>
      <c r="R424" s="223">
        <f>Q424*H424</f>
        <v>0.038652900000000004</v>
      </c>
      <c r="S424" s="223">
        <v>0</v>
      </c>
      <c r="T424" s="223">
        <f>S424*H424</f>
        <v>0</v>
      </c>
      <c r="U424" s="224" t="s">
        <v>19</v>
      </c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5" t="s">
        <v>278</v>
      </c>
      <c r="AT424" s="225" t="s">
        <v>214</v>
      </c>
      <c r="AU424" s="225" t="s">
        <v>81</v>
      </c>
      <c r="AY424" s="19" t="s">
        <v>196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9" t="s">
        <v>79</v>
      </c>
      <c r="BK424" s="226">
        <f>ROUND(I424*H424,2)</f>
        <v>0</v>
      </c>
      <c r="BL424" s="19" t="s">
        <v>266</v>
      </c>
      <c r="BM424" s="225" t="s">
        <v>3004</v>
      </c>
    </row>
    <row r="425" s="13" customFormat="1">
      <c r="A425" s="13"/>
      <c r="B425" s="232"/>
      <c r="C425" s="233"/>
      <c r="D425" s="234" t="s">
        <v>212</v>
      </c>
      <c r="E425" s="233"/>
      <c r="F425" s="236" t="s">
        <v>3005</v>
      </c>
      <c r="G425" s="233"/>
      <c r="H425" s="237">
        <v>37.895000000000003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1"/>
      <c r="U425" s="242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212</v>
      </c>
      <c r="AU425" s="243" t="s">
        <v>81</v>
      </c>
      <c r="AV425" s="13" t="s">
        <v>81</v>
      </c>
      <c r="AW425" s="13" t="s">
        <v>4</v>
      </c>
      <c r="AX425" s="13" t="s">
        <v>79</v>
      </c>
      <c r="AY425" s="243" t="s">
        <v>196</v>
      </c>
    </row>
    <row r="426" s="2" customFormat="1" ht="16.5" customHeight="1">
      <c r="A426" s="40"/>
      <c r="B426" s="41"/>
      <c r="C426" s="214" t="s">
        <v>895</v>
      </c>
      <c r="D426" s="214" t="s">
        <v>198</v>
      </c>
      <c r="E426" s="215" t="s">
        <v>855</v>
      </c>
      <c r="F426" s="216" t="s">
        <v>856</v>
      </c>
      <c r="G426" s="217" t="s">
        <v>244</v>
      </c>
      <c r="H426" s="218">
        <v>104.861</v>
      </c>
      <c r="I426" s="219"/>
      <c r="J426" s="220">
        <f>ROUND(I426*H426,2)</f>
        <v>0</v>
      </c>
      <c r="K426" s="216" t="s">
        <v>19</v>
      </c>
      <c r="L426" s="46"/>
      <c r="M426" s="221" t="s">
        <v>19</v>
      </c>
      <c r="N426" s="222" t="s">
        <v>43</v>
      </c>
      <c r="O426" s="86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3">
        <f>S426*H426</f>
        <v>0</v>
      </c>
      <c r="U426" s="224" t="s">
        <v>19</v>
      </c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5" t="s">
        <v>266</v>
      </c>
      <c r="AT426" s="225" t="s">
        <v>198</v>
      </c>
      <c r="AU426" s="225" t="s">
        <v>81</v>
      </c>
      <c r="AY426" s="19" t="s">
        <v>196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9" t="s">
        <v>79</v>
      </c>
      <c r="BK426" s="226">
        <f>ROUND(I426*H426,2)</f>
        <v>0</v>
      </c>
      <c r="BL426" s="19" t="s">
        <v>266</v>
      </c>
      <c r="BM426" s="225" t="s">
        <v>3006</v>
      </c>
    </row>
    <row r="427" s="2" customFormat="1" ht="16.5" customHeight="1">
      <c r="A427" s="40"/>
      <c r="B427" s="41"/>
      <c r="C427" s="244" t="s">
        <v>901</v>
      </c>
      <c r="D427" s="244" t="s">
        <v>214</v>
      </c>
      <c r="E427" s="245" t="s">
        <v>859</v>
      </c>
      <c r="F427" s="246" t="s">
        <v>860</v>
      </c>
      <c r="G427" s="247" t="s">
        <v>244</v>
      </c>
      <c r="H427" s="248">
        <v>116.50100000000001</v>
      </c>
      <c r="I427" s="249"/>
      <c r="J427" s="250">
        <f>ROUND(I427*H427,2)</f>
        <v>0</v>
      </c>
      <c r="K427" s="246" t="s">
        <v>19</v>
      </c>
      <c r="L427" s="251"/>
      <c r="M427" s="252" t="s">
        <v>19</v>
      </c>
      <c r="N427" s="253" t="s">
        <v>43</v>
      </c>
      <c r="O427" s="86"/>
      <c r="P427" s="223">
        <f>O427*H427</f>
        <v>0</v>
      </c>
      <c r="Q427" s="223">
        <v>2.0000000000000002E-05</v>
      </c>
      <c r="R427" s="223">
        <f>Q427*H427</f>
        <v>0.0023300200000000004</v>
      </c>
      <c r="S427" s="223">
        <v>0</v>
      </c>
      <c r="T427" s="223">
        <f>S427*H427</f>
        <v>0</v>
      </c>
      <c r="U427" s="224" t="s">
        <v>19</v>
      </c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5" t="s">
        <v>278</v>
      </c>
      <c r="AT427" s="225" t="s">
        <v>214</v>
      </c>
      <c r="AU427" s="225" t="s">
        <v>81</v>
      </c>
      <c r="AY427" s="19" t="s">
        <v>196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9" t="s">
        <v>79</v>
      </c>
      <c r="BK427" s="226">
        <f>ROUND(I427*H427,2)</f>
        <v>0</v>
      </c>
      <c r="BL427" s="19" t="s">
        <v>266</v>
      </c>
      <c r="BM427" s="225" t="s">
        <v>3007</v>
      </c>
    </row>
    <row r="428" s="13" customFormat="1">
      <c r="A428" s="13"/>
      <c r="B428" s="232"/>
      <c r="C428" s="233"/>
      <c r="D428" s="234" t="s">
        <v>212</v>
      </c>
      <c r="E428" s="233"/>
      <c r="F428" s="236" t="s">
        <v>3008</v>
      </c>
      <c r="G428" s="233"/>
      <c r="H428" s="237">
        <v>116.50100000000001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1"/>
      <c r="U428" s="242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212</v>
      </c>
      <c r="AU428" s="243" t="s">
        <v>81</v>
      </c>
      <c r="AV428" s="13" t="s">
        <v>81</v>
      </c>
      <c r="AW428" s="13" t="s">
        <v>4</v>
      </c>
      <c r="AX428" s="13" t="s">
        <v>79</v>
      </c>
      <c r="AY428" s="243" t="s">
        <v>196</v>
      </c>
    </row>
    <row r="429" s="2" customFormat="1" ht="49.05" customHeight="1">
      <c r="A429" s="40"/>
      <c r="B429" s="41"/>
      <c r="C429" s="214" t="s">
        <v>906</v>
      </c>
      <c r="D429" s="214" t="s">
        <v>198</v>
      </c>
      <c r="E429" s="215" t="s">
        <v>864</v>
      </c>
      <c r="F429" s="216" t="s">
        <v>865</v>
      </c>
      <c r="G429" s="217" t="s">
        <v>237</v>
      </c>
      <c r="H429" s="218">
        <v>1.8300000000000001</v>
      </c>
      <c r="I429" s="219"/>
      <c r="J429" s="220">
        <f>ROUND(I429*H429,2)</f>
        <v>0</v>
      </c>
      <c r="K429" s="216" t="s">
        <v>202</v>
      </c>
      <c r="L429" s="46"/>
      <c r="M429" s="221" t="s">
        <v>19</v>
      </c>
      <c r="N429" s="222" t="s">
        <v>43</v>
      </c>
      <c r="O429" s="86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3">
        <f>S429*H429</f>
        <v>0</v>
      </c>
      <c r="U429" s="224" t="s">
        <v>19</v>
      </c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5" t="s">
        <v>266</v>
      </c>
      <c r="AT429" s="225" t="s">
        <v>198</v>
      </c>
      <c r="AU429" s="225" t="s">
        <v>81</v>
      </c>
      <c r="AY429" s="19" t="s">
        <v>196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9" t="s">
        <v>79</v>
      </c>
      <c r="BK429" s="226">
        <f>ROUND(I429*H429,2)</f>
        <v>0</v>
      </c>
      <c r="BL429" s="19" t="s">
        <v>266</v>
      </c>
      <c r="BM429" s="225" t="s">
        <v>3009</v>
      </c>
    </row>
    <row r="430" s="2" customFormat="1">
      <c r="A430" s="40"/>
      <c r="B430" s="41"/>
      <c r="C430" s="42"/>
      <c r="D430" s="227" t="s">
        <v>205</v>
      </c>
      <c r="E430" s="42"/>
      <c r="F430" s="228" t="s">
        <v>867</v>
      </c>
      <c r="G430" s="42"/>
      <c r="H430" s="42"/>
      <c r="I430" s="229"/>
      <c r="J430" s="42"/>
      <c r="K430" s="42"/>
      <c r="L430" s="46"/>
      <c r="M430" s="230"/>
      <c r="N430" s="231"/>
      <c r="O430" s="86"/>
      <c r="P430" s="86"/>
      <c r="Q430" s="86"/>
      <c r="R430" s="86"/>
      <c r="S430" s="86"/>
      <c r="T430" s="86"/>
      <c r="U430" s="87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205</v>
      </c>
      <c r="AU430" s="19" t="s">
        <v>81</v>
      </c>
    </row>
    <row r="431" s="12" customFormat="1" ht="22.8" customHeight="1">
      <c r="A431" s="12"/>
      <c r="B431" s="198"/>
      <c r="C431" s="199"/>
      <c r="D431" s="200" t="s">
        <v>71</v>
      </c>
      <c r="E431" s="212" t="s">
        <v>868</v>
      </c>
      <c r="F431" s="212" t="s">
        <v>869</v>
      </c>
      <c r="G431" s="199"/>
      <c r="H431" s="199"/>
      <c r="I431" s="202"/>
      <c r="J431" s="213">
        <f>BK431</f>
        <v>0</v>
      </c>
      <c r="K431" s="199"/>
      <c r="L431" s="204"/>
      <c r="M431" s="205"/>
      <c r="N431" s="206"/>
      <c r="O431" s="206"/>
      <c r="P431" s="207">
        <f>SUM(P432:P464)</f>
        <v>0</v>
      </c>
      <c r="Q431" s="206"/>
      <c r="R431" s="207">
        <f>SUM(R432:R464)</f>
        <v>0.31971206000000002</v>
      </c>
      <c r="S431" s="206"/>
      <c r="T431" s="207">
        <f>SUM(T432:T464)</f>
        <v>0</v>
      </c>
      <c r="U431" s="208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09" t="s">
        <v>81</v>
      </c>
      <c r="AT431" s="210" t="s">
        <v>71</v>
      </c>
      <c r="AU431" s="210" t="s">
        <v>79</v>
      </c>
      <c r="AY431" s="209" t="s">
        <v>196</v>
      </c>
      <c r="BK431" s="211">
        <f>SUM(BK432:BK464)</f>
        <v>0</v>
      </c>
    </row>
    <row r="432" s="2" customFormat="1" ht="16.5" customHeight="1">
      <c r="A432" s="40"/>
      <c r="B432" s="41"/>
      <c r="C432" s="214" t="s">
        <v>912</v>
      </c>
      <c r="D432" s="214" t="s">
        <v>198</v>
      </c>
      <c r="E432" s="215" t="s">
        <v>871</v>
      </c>
      <c r="F432" s="216" t="s">
        <v>872</v>
      </c>
      <c r="G432" s="217" t="s">
        <v>244</v>
      </c>
      <c r="H432" s="218">
        <v>27.718</v>
      </c>
      <c r="I432" s="219"/>
      <c r="J432" s="220">
        <f>ROUND(I432*H432,2)</f>
        <v>0</v>
      </c>
      <c r="K432" s="216" t="s">
        <v>19</v>
      </c>
      <c r="L432" s="46"/>
      <c r="M432" s="221" t="s">
        <v>19</v>
      </c>
      <c r="N432" s="222" t="s">
        <v>43</v>
      </c>
      <c r="O432" s="86"/>
      <c r="P432" s="223">
        <f>O432*H432</f>
        <v>0</v>
      </c>
      <c r="Q432" s="223">
        <v>0.00017000000000000001</v>
      </c>
      <c r="R432" s="223">
        <f>Q432*H432</f>
        <v>0.0047120600000000006</v>
      </c>
      <c r="S432" s="223">
        <v>0</v>
      </c>
      <c r="T432" s="223">
        <f>S432*H432</f>
        <v>0</v>
      </c>
      <c r="U432" s="224" t="s">
        <v>19</v>
      </c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5" t="s">
        <v>266</v>
      </c>
      <c r="AT432" s="225" t="s">
        <v>198</v>
      </c>
      <c r="AU432" s="225" t="s">
        <v>81</v>
      </c>
      <c r="AY432" s="19" t="s">
        <v>196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9" t="s">
        <v>79</v>
      </c>
      <c r="BK432" s="226">
        <f>ROUND(I432*H432,2)</f>
        <v>0</v>
      </c>
      <c r="BL432" s="19" t="s">
        <v>266</v>
      </c>
      <c r="BM432" s="225" t="s">
        <v>3010</v>
      </c>
    </row>
    <row r="433" s="13" customFormat="1">
      <c r="A433" s="13"/>
      <c r="B433" s="232"/>
      <c r="C433" s="233"/>
      <c r="D433" s="234" t="s">
        <v>212</v>
      </c>
      <c r="E433" s="235" t="s">
        <v>19</v>
      </c>
      <c r="F433" s="236" t="s">
        <v>3011</v>
      </c>
      <c r="G433" s="233"/>
      <c r="H433" s="237">
        <v>14.055999999999999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1"/>
      <c r="U433" s="242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212</v>
      </c>
      <c r="AU433" s="243" t="s">
        <v>81</v>
      </c>
      <c r="AV433" s="13" t="s">
        <v>81</v>
      </c>
      <c r="AW433" s="13" t="s">
        <v>33</v>
      </c>
      <c r="AX433" s="13" t="s">
        <v>72</v>
      </c>
      <c r="AY433" s="243" t="s">
        <v>196</v>
      </c>
    </row>
    <row r="434" s="13" customFormat="1">
      <c r="A434" s="13"/>
      <c r="B434" s="232"/>
      <c r="C434" s="233"/>
      <c r="D434" s="234" t="s">
        <v>212</v>
      </c>
      <c r="E434" s="235" t="s">
        <v>19</v>
      </c>
      <c r="F434" s="236" t="s">
        <v>709</v>
      </c>
      <c r="G434" s="233"/>
      <c r="H434" s="237">
        <v>-1.6870000000000001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1"/>
      <c r="U434" s="242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212</v>
      </c>
      <c r="AU434" s="243" t="s">
        <v>81</v>
      </c>
      <c r="AV434" s="13" t="s">
        <v>81</v>
      </c>
      <c r="AW434" s="13" t="s">
        <v>33</v>
      </c>
      <c r="AX434" s="13" t="s">
        <v>72</v>
      </c>
      <c r="AY434" s="243" t="s">
        <v>196</v>
      </c>
    </row>
    <row r="435" s="13" customFormat="1">
      <c r="A435" s="13"/>
      <c r="B435" s="232"/>
      <c r="C435" s="233"/>
      <c r="D435" s="234" t="s">
        <v>212</v>
      </c>
      <c r="E435" s="235" t="s">
        <v>19</v>
      </c>
      <c r="F435" s="236" t="s">
        <v>3012</v>
      </c>
      <c r="G435" s="233"/>
      <c r="H435" s="237">
        <v>14.566000000000001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1"/>
      <c r="U435" s="242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212</v>
      </c>
      <c r="AU435" s="243" t="s">
        <v>81</v>
      </c>
      <c r="AV435" s="13" t="s">
        <v>81</v>
      </c>
      <c r="AW435" s="13" t="s">
        <v>33</v>
      </c>
      <c r="AX435" s="13" t="s">
        <v>72</v>
      </c>
      <c r="AY435" s="243" t="s">
        <v>196</v>
      </c>
    </row>
    <row r="436" s="13" customFormat="1">
      <c r="A436" s="13"/>
      <c r="B436" s="232"/>
      <c r="C436" s="233"/>
      <c r="D436" s="234" t="s">
        <v>212</v>
      </c>
      <c r="E436" s="235" t="s">
        <v>19</v>
      </c>
      <c r="F436" s="236" t="s">
        <v>709</v>
      </c>
      <c r="G436" s="233"/>
      <c r="H436" s="237">
        <v>-1.6870000000000001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1"/>
      <c r="U436" s="242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212</v>
      </c>
      <c r="AU436" s="243" t="s">
        <v>81</v>
      </c>
      <c r="AV436" s="13" t="s">
        <v>81</v>
      </c>
      <c r="AW436" s="13" t="s">
        <v>33</v>
      </c>
      <c r="AX436" s="13" t="s">
        <v>72</v>
      </c>
      <c r="AY436" s="243" t="s">
        <v>196</v>
      </c>
    </row>
    <row r="437" s="13" customFormat="1">
      <c r="A437" s="13"/>
      <c r="B437" s="232"/>
      <c r="C437" s="233"/>
      <c r="D437" s="234" t="s">
        <v>212</v>
      </c>
      <c r="E437" s="235" t="s">
        <v>19</v>
      </c>
      <c r="F437" s="236" t="s">
        <v>3013</v>
      </c>
      <c r="G437" s="233"/>
      <c r="H437" s="237">
        <v>0.65900000000000003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1"/>
      <c r="U437" s="242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212</v>
      </c>
      <c r="AU437" s="243" t="s">
        <v>81</v>
      </c>
      <c r="AV437" s="13" t="s">
        <v>81</v>
      </c>
      <c r="AW437" s="13" t="s">
        <v>33</v>
      </c>
      <c r="AX437" s="13" t="s">
        <v>72</v>
      </c>
      <c r="AY437" s="243" t="s">
        <v>196</v>
      </c>
    </row>
    <row r="438" s="13" customFormat="1">
      <c r="A438" s="13"/>
      <c r="B438" s="232"/>
      <c r="C438" s="233"/>
      <c r="D438" s="234" t="s">
        <v>212</v>
      </c>
      <c r="E438" s="235" t="s">
        <v>19</v>
      </c>
      <c r="F438" s="236" t="s">
        <v>3014</v>
      </c>
      <c r="G438" s="233"/>
      <c r="H438" s="237">
        <v>0.031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1"/>
      <c r="U438" s="242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212</v>
      </c>
      <c r="AU438" s="243" t="s">
        <v>81</v>
      </c>
      <c r="AV438" s="13" t="s">
        <v>81</v>
      </c>
      <c r="AW438" s="13" t="s">
        <v>33</v>
      </c>
      <c r="AX438" s="13" t="s">
        <v>72</v>
      </c>
      <c r="AY438" s="243" t="s">
        <v>196</v>
      </c>
    </row>
    <row r="439" s="13" customFormat="1">
      <c r="A439" s="13"/>
      <c r="B439" s="232"/>
      <c r="C439" s="233"/>
      <c r="D439" s="234" t="s">
        <v>212</v>
      </c>
      <c r="E439" s="235" t="s">
        <v>19</v>
      </c>
      <c r="F439" s="236" t="s">
        <v>3015</v>
      </c>
      <c r="G439" s="233"/>
      <c r="H439" s="237">
        <v>0.31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1"/>
      <c r="U439" s="242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212</v>
      </c>
      <c r="AU439" s="243" t="s">
        <v>81</v>
      </c>
      <c r="AV439" s="13" t="s">
        <v>81</v>
      </c>
      <c r="AW439" s="13" t="s">
        <v>33</v>
      </c>
      <c r="AX439" s="13" t="s">
        <v>72</v>
      </c>
      <c r="AY439" s="243" t="s">
        <v>196</v>
      </c>
    </row>
    <row r="440" s="13" customFormat="1">
      <c r="A440" s="13"/>
      <c r="B440" s="232"/>
      <c r="C440" s="233"/>
      <c r="D440" s="234" t="s">
        <v>212</v>
      </c>
      <c r="E440" s="235" t="s">
        <v>19</v>
      </c>
      <c r="F440" s="236" t="s">
        <v>3016</v>
      </c>
      <c r="G440" s="233"/>
      <c r="H440" s="237">
        <v>0.40899999999999997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1"/>
      <c r="U440" s="242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212</v>
      </c>
      <c r="AU440" s="243" t="s">
        <v>81</v>
      </c>
      <c r="AV440" s="13" t="s">
        <v>81</v>
      </c>
      <c r="AW440" s="13" t="s">
        <v>33</v>
      </c>
      <c r="AX440" s="13" t="s">
        <v>72</v>
      </c>
      <c r="AY440" s="243" t="s">
        <v>196</v>
      </c>
    </row>
    <row r="441" s="13" customFormat="1">
      <c r="A441" s="13"/>
      <c r="B441" s="232"/>
      <c r="C441" s="233"/>
      <c r="D441" s="234" t="s">
        <v>212</v>
      </c>
      <c r="E441" s="235" t="s">
        <v>19</v>
      </c>
      <c r="F441" s="236" t="s">
        <v>3017</v>
      </c>
      <c r="G441" s="233"/>
      <c r="H441" s="237">
        <v>0.21099999999999999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1"/>
      <c r="U441" s="242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212</v>
      </c>
      <c r="AU441" s="243" t="s">
        <v>81</v>
      </c>
      <c r="AV441" s="13" t="s">
        <v>81</v>
      </c>
      <c r="AW441" s="13" t="s">
        <v>33</v>
      </c>
      <c r="AX441" s="13" t="s">
        <v>72</v>
      </c>
      <c r="AY441" s="243" t="s">
        <v>196</v>
      </c>
    </row>
    <row r="442" s="13" customFormat="1">
      <c r="A442" s="13"/>
      <c r="B442" s="232"/>
      <c r="C442" s="233"/>
      <c r="D442" s="234" t="s">
        <v>212</v>
      </c>
      <c r="E442" s="235" t="s">
        <v>19</v>
      </c>
      <c r="F442" s="236" t="s">
        <v>3018</v>
      </c>
      <c r="G442" s="233"/>
      <c r="H442" s="237">
        <v>0.43099999999999999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1"/>
      <c r="U442" s="242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212</v>
      </c>
      <c r="AU442" s="243" t="s">
        <v>81</v>
      </c>
      <c r="AV442" s="13" t="s">
        <v>81</v>
      </c>
      <c r="AW442" s="13" t="s">
        <v>33</v>
      </c>
      <c r="AX442" s="13" t="s">
        <v>72</v>
      </c>
      <c r="AY442" s="243" t="s">
        <v>196</v>
      </c>
    </row>
    <row r="443" s="13" customFormat="1">
      <c r="A443" s="13"/>
      <c r="B443" s="232"/>
      <c r="C443" s="233"/>
      <c r="D443" s="234" t="s">
        <v>212</v>
      </c>
      <c r="E443" s="235" t="s">
        <v>19</v>
      </c>
      <c r="F443" s="236" t="s">
        <v>3019</v>
      </c>
      <c r="G443" s="233"/>
      <c r="H443" s="237">
        <v>0.11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1"/>
      <c r="U443" s="242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212</v>
      </c>
      <c r="AU443" s="243" t="s">
        <v>81</v>
      </c>
      <c r="AV443" s="13" t="s">
        <v>81</v>
      </c>
      <c r="AW443" s="13" t="s">
        <v>33</v>
      </c>
      <c r="AX443" s="13" t="s">
        <v>72</v>
      </c>
      <c r="AY443" s="243" t="s">
        <v>196</v>
      </c>
    </row>
    <row r="444" s="13" customFormat="1">
      <c r="A444" s="13"/>
      <c r="B444" s="232"/>
      <c r="C444" s="233"/>
      <c r="D444" s="234" t="s">
        <v>212</v>
      </c>
      <c r="E444" s="235" t="s">
        <v>19</v>
      </c>
      <c r="F444" s="236" t="s">
        <v>3020</v>
      </c>
      <c r="G444" s="233"/>
      <c r="H444" s="237">
        <v>0.01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1"/>
      <c r="U444" s="242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212</v>
      </c>
      <c r="AU444" s="243" t="s">
        <v>81</v>
      </c>
      <c r="AV444" s="13" t="s">
        <v>81</v>
      </c>
      <c r="AW444" s="13" t="s">
        <v>33</v>
      </c>
      <c r="AX444" s="13" t="s">
        <v>72</v>
      </c>
      <c r="AY444" s="243" t="s">
        <v>196</v>
      </c>
    </row>
    <row r="445" s="13" customFormat="1">
      <c r="A445" s="13"/>
      <c r="B445" s="232"/>
      <c r="C445" s="233"/>
      <c r="D445" s="234" t="s">
        <v>212</v>
      </c>
      <c r="E445" s="235" t="s">
        <v>19</v>
      </c>
      <c r="F445" s="236" t="s">
        <v>3021</v>
      </c>
      <c r="G445" s="233"/>
      <c r="H445" s="237">
        <v>0.29899999999999999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1"/>
      <c r="U445" s="242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212</v>
      </c>
      <c r="AU445" s="243" t="s">
        <v>81</v>
      </c>
      <c r="AV445" s="13" t="s">
        <v>81</v>
      </c>
      <c r="AW445" s="13" t="s">
        <v>33</v>
      </c>
      <c r="AX445" s="13" t="s">
        <v>72</v>
      </c>
      <c r="AY445" s="243" t="s">
        <v>196</v>
      </c>
    </row>
    <row r="446" s="14" customFormat="1">
      <c r="A446" s="14"/>
      <c r="B446" s="254"/>
      <c r="C446" s="255"/>
      <c r="D446" s="234" t="s">
        <v>212</v>
      </c>
      <c r="E446" s="256" t="s">
        <v>19</v>
      </c>
      <c r="F446" s="257" t="s">
        <v>233</v>
      </c>
      <c r="G446" s="255"/>
      <c r="H446" s="258">
        <v>27.718</v>
      </c>
      <c r="I446" s="259"/>
      <c r="J446" s="255"/>
      <c r="K446" s="255"/>
      <c r="L446" s="260"/>
      <c r="M446" s="261"/>
      <c r="N446" s="262"/>
      <c r="O446" s="262"/>
      <c r="P446" s="262"/>
      <c r="Q446" s="262"/>
      <c r="R446" s="262"/>
      <c r="S446" s="262"/>
      <c r="T446" s="262"/>
      <c r="U446" s="263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4" t="s">
        <v>212</v>
      </c>
      <c r="AU446" s="264" t="s">
        <v>81</v>
      </c>
      <c r="AV446" s="14" t="s">
        <v>203</v>
      </c>
      <c r="AW446" s="14" t="s">
        <v>33</v>
      </c>
      <c r="AX446" s="14" t="s">
        <v>79</v>
      </c>
      <c r="AY446" s="264" t="s">
        <v>196</v>
      </c>
    </row>
    <row r="447" s="2" customFormat="1" ht="16.5" customHeight="1">
      <c r="A447" s="40"/>
      <c r="B447" s="41"/>
      <c r="C447" s="244" t="s">
        <v>919</v>
      </c>
      <c r="D447" s="244" t="s">
        <v>214</v>
      </c>
      <c r="E447" s="245" t="s">
        <v>879</v>
      </c>
      <c r="F447" s="246" t="s">
        <v>880</v>
      </c>
      <c r="G447" s="247" t="s">
        <v>237</v>
      </c>
      <c r="H447" s="248">
        <v>0.125</v>
      </c>
      <c r="I447" s="249"/>
      <c r="J447" s="250">
        <f>ROUND(I447*H447,2)</f>
        <v>0</v>
      </c>
      <c r="K447" s="246" t="s">
        <v>202</v>
      </c>
      <c r="L447" s="251"/>
      <c r="M447" s="252" t="s">
        <v>19</v>
      </c>
      <c r="N447" s="253" t="s">
        <v>43</v>
      </c>
      <c r="O447" s="86"/>
      <c r="P447" s="223">
        <f>O447*H447</f>
        <v>0</v>
      </c>
      <c r="Q447" s="223">
        <v>1</v>
      </c>
      <c r="R447" s="223">
        <f>Q447*H447</f>
        <v>0.125</v>
      </c>
      <c r="S447" s="223">
        <v>0</v>
      </c>
      <c r="T447" s="223">
        <f>S447*H447</f>
        <v>0</v>
      </c>
      <c r="U447" s="224" t="s">
        <v>19</v>
      </c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5" t="s">
        <v>278</v>
      </c>
      <c r="AT447" s="225" t="s">
        <v>214</v>
      </c>
      <c r="AU447" s="225" t="s">
        <v>81</v>
      </c>
      <c r="AY447" s="19" t="s">
        <v>196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9" t="s">
        <v>79</v>
      </c>
      <c r="BK447" s="226">
        <f>ROUND(I447*H447,2)</f>
        <v>0</v>
      </c>
      <c r="BL447" s="19" t="s">
        <v>266</v>
      </c>
      <c r="BM447" s="225" t="s">
        <v>3022</v>
      </c>
    </row>
    <row r="448" s="13" customFormat="1">
      <c r="A448" s="13"/>
      <c r="B448" s="232"/>
      <c r="C448" s="233"/>
      <c r="D448" s="234" t="s">
        <v>212</v>
      </c>
      <c r="E448" s="233"/>
      <c r="F448" s="236" t="s">
        <v>3023</v>
      </c>
      <c r="G448" s="233"/>
      <c r="H448" s="237">
        <v>0.125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1"/>
      <c r="U448" s="242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212</v>
      </c>
      <c r="AU448" s="243" t="s">
        <v>81</v>
      </c>
      <c r="AV448" s="13" t="s">
        <v>81</v>
      </c>
      <c r="AW448" s="13" t="s">
        <v>4</v>
      </c>
      <c r="AX448" s="13" t="s">
        <v>79</v>
      </c>
      <c r="AY448" s="243" t="s">
        <v>196</v>
      </c>
    </row>
    <row r="449" s="2" customFormat="1" ht="24.15" customHeight="1">
      <c r="A449" s="40"/>
      <c r="B449" s="41"/>
      <c r="C449" s="214" t="s">
        <v>924</v>
      </c>
      <c r="D449" s="214" t="s">
        <v>198</v>
      </c>
      <c r="E449" s="215" t="s">
        <v>884</v>
      </c>
      <c r="F449" s="216" t="s">
        <v>885</v>
      </c>
      <c r="G449" s="217" t="s">
        <v>209</v>
      </c>
      <c r="H449" s="218">
        <v>19.440000000000001</v>
      </c>
      <c r="I449" s="219"/>
      <c r="J449" s="220">
        <f>ROUND(I449*H449,2)</f>
        <v>0</v>
      </c>
      <c r="K449" s="216" t="s">
        <v>202</v>
      </c>
      <c r="L449" s="46"/>
      <c r="M449" s="221" t="s">
        <v>19</v>
      </c>
      <c r="N449" s="222" t="s">
        <v>43</v>
      </c>
      <c r="O449" s="86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3">
        <f>S449*H449</f>
        <v>0</v>
      </c>
      <c r="U449" s="224" t="s">
        <v>19</v>
      </c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5" t="s">
        <v>266</v>
      </c>
      <c r="AT449" s="225" t="s">
        <v>198</v>
      </c>
      <c r="AU449" s="225" t="s">
        <v>81</v>
      </c>
      <c r="AY449" s="19" t="s">
        <v>196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9" t="s">
        <v>79</v>
      </c>
      <c r="BK449" s="226">
        <f>ROUND(I449*H449,2)</f>
        <v>0</v>
      </c>
      <c r="BL449" s="19" t="s">
        <v>266</v>
      </c>
      <c r="BM449" s="225" t="s">
        <v>3024</v>
      </c>
    </row>
    <row r="450" s="2" customFormat="1">
      <c r="A450" s="40"/>
      <c r="B450" s="41"/>
      <c r="C450" s="42"/>
      <c r="D450" s="227" t="s">
        <v>205</v>
      </c>
      <c r="E450" s="42"/>
      <c r="F450" s="228" t="s">
        <v>887</v>
      </c>
      <c r="G450" s="42"/>
      <c r="H450" s="42"/>
      <c r="I450" s="229"/>
      <c r="J450" s="42"/>
      <c r="K450" s="42"/>
      <c r="L450" s="46"/>
      <c r="M450" s="230"/>
      <c r="N450" s="231"/>
      <c r="O450" s="86"/>
      <c r="P450" s="86"/>
      <c r="Q450" s="86"/>
      <c r="R450" s="86"/>
      <c r="S450" s="86"/>
      <c r="T450" s="86"/>
      <c r="U450" s="87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205</v>
      </c>
      <c r="AU450" s="19" t="s">
        <v>81</v>
      </c>
    </row>
    <row r="451" s="13" customFormat="1">
      <c r="A451" s="13"/>
      <c r="B451" s="232"/>
      <c r="C451" s="233"/>
      <c r="D451" s="234" t="s">
        <v>212</v>
      </c>
      <c r="E451" s="235" t="s">
        <v>19</v>
      </c>
      <c r="F451" s="236" t="s">
        <v>3025</v>
      </c>
      <c r="G451" s="233"/>
      <c r="H451" s="237">
        <v>9.7200000000000006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1"/>
      <c r="U451" s="242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212</v>
      </c>
      <c r="AU451" s="243" t="s">
        <v>81</v>
      </c>
      <c r="AV451" s="13" t="s">
        <v>81</v>
      </c>
      <c r="AW451" s="13" t="s">
        <v>33</v>
      </c>
      <c r="AX451" s="13" t="s">
        <v>72</v>
      </c>
      <c r="AY451" s="243" t="s">
        <v>196</v>
      </c>
    </row>
    <row r="452" s="13" customFormat="1">
      <c r="A452" s="13"/>
      <c r="B452" s="232"/>
      <c r="C452" s="233"/>
      <c r="D452" s="234" t="s">
        <v>212</v>
      </c>
      <c r="E452" s="235" t="s">
        <v>19</v>
      </c>
      <c r="F452" s="236" t="s">
        <v>3026</v>
      </c>
      <c r="G452" s="233"/>
      <c r="H452" s="237">
        <v>9.7200000000000006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1"/>
      <c r="U452" s="242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212</v>
      </c>
      <c r="AU452" s="243" t="s">
        <v>81</v>
      </c>
      <c r="AV452" s="13" t="s">
        <v>81</v>
      </c>
      <c r="AW452" s="13" t="s">
        <v>33</v>
      </c>
      <c r="AX452" s="13" t="s">
        <v>72</v>
      </c>
      <c r="AY452" s="243" t="s">
        <v>196</v>
      </c>
    </row>
    <row r="453" s="14" customFormat="1">
      <c r="A453" s="14"/>
      <c r="B453" s="254"/>
      <c r="C453" s="255"/>
      <c r="D453" s="234" t="s">
        <v>212</v>
      </c>
      <c r="E453" s="256" t="s">
        <v>19</v>
      </c>
      <c r="F453" s="257" t="s">
        <v>233</v>
      </c>
      <c r="G453" s="255"/>
      <c r="H453" s="258">
        <v>19.440000000000001</v>
      </c>
      <c r="I453" s="259"/>
      <c r="J453" s="255"/>
      <c r="K453" s="255"/>
      <c r="L453" s="260"/>
      <c r="M453" s="261"/>
      <c r="N453" s="262"/>
      <c r="O453" s="262"/>
      <c r="P453" s="262"/>
      <c r="Q453" s="262"/>
      <c r="R453" s="262"/>
      <c r="S453" s="262"/>
      <c r="T453" s="262"/>
      <c r="U453" s="263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4" t="s">
        <v>212</v>
      </c>
      <c r="AU453" s="264" t="s">
        <v>81</v>
      </c>
      <c r="AV453" s="14" t="s">
        <v>203</v>
      </c>
      <c r="AW453" s="14" t="s">
        <v>33</v>
      </c>
      <c r="AX453" s="14" t="s">
        <v>79</v>
      </c>
      <c r="AY453" s="264" t="s">
        <v>196</v>
      </c>
    </row>
    <row r="454" s="2" customFormat="1" ht="21.75" customHeight="1">
      <c r="A454" s="40"/>
      <c r="B454" s="41"/>
      <c r="C454" s="244" t="s">
        <v>929</v>
      </c>
      <c r="D454" s="244" t="s">
        <v>214</v>
      </c>
      <c r="E454" s="245" t="s">
        <v>896</v>
      </c>
      <c r="F454" s="246" t="s">
        <v>897</v>
      </c>
      <c r="G454" s="247" t="s">
        <v>237</v>
      </c>
      <c r="H454" s="248">
        <v>0.025999999999999999</v>
      </c>
      <c r="I454" s="249"/>
      <c r="J454" s="250">
        <f>ROUND(I454*H454,2)</f>
        <v>0</v>
      </c>
      <c r="K454" s="246" t="s">
        <v>202</v>
      </c>
      <c r="L454" s="251"/>
      <c r="M454" s="252" t="s">
        <v>19</v>
      </c>
      <c r="N454" s="253" t="s">
        <v>43</v>
      </c>
      <c r="O454" s="86"/>
      <c r="P454" s="223">
        <f>O454*H454</f>
        <v>0</v>
      </c>
      <c r="Q454" s="223">
        <v>1</v>
      </c>
      <c r="R454" s="223">
        <f>Q454*H454</f>
        <v>0.025999999999999999</v>
      </c>
      <c r="S454" s="223">
        <v>0</v>
      </c>
      <c r="T454" s="223">
        <f>S454*H454</f>
        <v>0</v>
      </c>
      <c r="U454" s="224" t="s">
        <v>19</v>
      </c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5" t="s">
        <v>278</v>
      </c>
      <c r="AT454" s="225" t="s">
        <v>214</v>
      </c>
      <c r="AU454" s="225" t="s">
        <v>81</v>
      </c>
      <c r="AY454" s="19" t="s">
        <v>196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9" t="s">
        <v>79</v>
      </c>
      <c r="BK454" s="226">
        <f>ROUND(I454*H454,2)</f>
        <v>0</v>
      </c>
      <c r="BL454" s="19" t="s">
        <v>266</v>
      </c>
      <c r="BM454" s="225" t="s">
        <v>3027</v>
      </c>
    </row>
    <row r="455" s="13" customFormat="1">
      <c r="A455" s="13"/>
      <c r="B455" s="232"/>
      <c r="C455" s="233"/>
      <c r="D455" s="234" t="s">
        <v>212</v>
      </c>
      <c r="E455" s="235" t="s">
        <v>19</v>
      </c>
      <c r="F455" s="236" t="s">
        <v>3028</v>
      </c>
      <c r="G455" s="233"/>
      <c r="H455" s="237">
        <v>0.025000000000000001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1"/>
      <c r="U455" s="242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212</v>
      </c>
      <c r="AU455" s="243" t="s">
        <v>81</v>
      </c>
      <c r="AV455" s="13" t="s">
        <v>81</v>
      </c>
      <c r="AW455" s="13" t="s">
        <v>33</v>
      </c>
      <c r="AX455" s="13" t="s">
        <v>79</v>
      </c>
      <c r="AY455" s="243" t="s">
        <v>196</v>
      </c>
    </row>
    <row r="456" s="13" customFormat="1">
      <c r="A456" s="13"/>
      <c r="B456" s="232"/>
      <c r="C456" s="233"/>
      <c r="D456" s="234" t="s">
        <v>212</v>
      </c>
      <c r="E456" s="233"/>
      <c r="F456" s="236" t="s">
        <v>2617</v>
      </c>
      <c r="G456" s="233"/>
      <c r="H456" s="237">
        <v>0.025999999999999999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1"/>
      <c r="U456" s="242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212</v>
      </c>
      <c r="AU456" s="243" t="s">
        <v>81</v>
      </c>
      <c r="AV456" s="13" t="s">
        <v>81</v>
      </c>
      <c r="AW456" s="13" t="s">
        <v>4</v>
      </c>
      <c r="AX456" s="13" t="s">
        <v>79</v>
      </c>
      <c r="AY456" s="243" t="s">
        <v>196</v>
      </c>
    </row>
    <row r="457" s="2" customFormat="1" ht="21.75" customHeight="1">
      <c r="A457" s="40"/>
      <c r="B457" s="41"/>
      <c r="C457" s="244" t="s">
        <v>935</v>
      </c>
      <c r="D457" s="244" t="s">
        <v>214</v>
      </c>
      <c r="E457" s="245" t="s">
        <v>891</v>
      </c>
      <c r="F457" s="246" t="s">
        <v>892</v>
      </c>
      <c r="G457" s="247" t="s">
        <v>237</v>
      </c>
      <c r="H457" s="248">
        <v>0.01</v>
      </c>
      <c r="I457" s="249"/>
      <c r="J457" s="250">
        <f>ROUND(I457*H457,2)</f>
        <v>0</v>
      </c>
      <c r="K457" s="246" t="s">
        <v>202</v>
      </c>
      <c r="L457" s="251"/>
      <c r="M457" s="252" t="s">
        <v>19</v>
      </c>
      <c r="N457" s="253" t="s">
        <v>43</v>
      </c>
      <c r="O457" s="86"/>
      <c r="P457" s="223">
        <f>O457*H457</f>
        <v>0</v>
      </c>
      <c r="Q457" s="223">
        <v>1</v>
      </c>
      <c r="R457" s="223">
        <f>Q457*H457</f>
        <v>0.01</v>
      </c>
      <c r="S457" s="223">
        <v>0</v>
      </c>
      <c r="T457" s="223">
        <f>S457*H457</f>
        <v>0</v>
      </c>
      <c r="U457" s="224" t="s">
        <v>19</v>
      </c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5" t="s">
        <v>278</v>
      </c>
      <c r="AT457" s="225" t="s">
        <v>214</v>
      </c>
      <c r="AU457" s="225" t="s">
        <v>81</v>
      </c>
      <c r="AY457" s="19" t="s">
        <v>196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9" t="s">
        <v>79</v>
      </c>
      <c r="BK457" s="226">
        <f>ROUND(I457*H457,2)</f>
        <v>0</v>
      </c>
      <c r="BL457" s="19" t="s">
        <v>266</v>
      </c>
      <c r="BM457" s="225" t="s">
        <v>3029</v>
      </c>
    </row>
    <row r="458" s="13" customFormat="1">
      <c r="A458" s="13"/>
      <c r="B458" s="232"/>
      <c r="C458" s="233"/>
      <c r="D458" s="234" t="s">
        <v>212</v>
      </c>
      <c r="E458" s="235" t="s">
        <v>19</v>
      </c>
      <c r="F458" s="236" t="s">
        <v>3030</v>
      </c>
      <c r="G458" s="233"/>
      <c r="H458" s="237">
        <v>0.01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1"/>
      <c r="U458" s="242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212</v>
      </c>
      <c r="AU458" s="243" t="s">
        <v>81</v>
      </c>
      <c r="AV458" s="13" t="s">
        <v>81</v>
      </c>
      <c r="AW458" s="13" t="s">
        <v>33</v>
      </c>
      <c r="AX458" s="13" t="s">
        <v>79</v>
      </c>
      <c r="AY458" s="243" t="s">
        <v>196</v>
      </c>
    </row>
    <row r="459" s="2" customFormat="1" ht="24.15" customHeight="1">
      <c r="A459" s="40"/>
      <c r="B459" s="41"/>
      <c r="C459" s="214" t="s">
        <v>940</v>
      </c>
      <c r="D459" s="214" t="s">
        <v>198</v>
      </c>
      <c r="E459" s="215" t="s">
        <v>902</v>
      </c>
      <c r="F459" s="216" t="s">
        <v>903</v>
      </c>
      <c r="G459" s="217" t="s">
        <v>222</v>
      </c>
      <c r="H459" s="218">
        <v>2</v>
      </c>
      <c r="I459" s="219"/>
      <c r="J459" s="220">
        <f>ROUND(I459*H459,2)</f>
        <v>0</v>
      </c>
      <c r="K459" s="216" t="s">
        <v>202</v>
      </c>
      <c r="L459" s="46"/>
      <c r="M459" s="221" t="s">
        <v>19</v>
      </c>
      <c r="N459" s="222" t="s">
        <v>43</v>
      </c>
      <c r="O459" s="86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3">
        <f>S459*H459</f>
        <v>0</v>
      </c>
      <c r="U459" s="224" t="s">
        <v>19</v>
      </c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5" t="s">
        <v>266</v>
      </c>
      <c r="AT459" s="225" t="s">
        <v>198</v>
      </c>
      <c r="AU459" s="225" t="s">
        <v>81</v>
      </c>
      <c r="AY459" s="19" t="s">
        <v>196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9" t="s">
        <v>79</v>
      </c>
      <c r="BK459" s="226">
        <f>ROUND(I459*H459,2)</f>
        <v>0</v>
      </c>
      <c r="BL459" s="19" t="s">
        <v>266</v>
      </c>
      <c r="BM459" s="225" t="s">
        <v>3031</v>
      </c>
    </row>
    <row r="460" s="2" customFormat="1">
      <c r="A460" s="40"/>
      <c r="B460" s="41"/>
      <c r="C460" s="42"/>
      <c r="D460" s="227" t="s">
        <v>205</v>
      </c>
      <c r="E460" s="42"/>
      <c r="F460" s="228" t="s">
        <v>905</v>
      </c>
      <c r="G460" s="42"/>
      <c r="H460" s="42"/>
      <c r="I460" s="229"/>
      <c r="J460" s="42"/>
      <c r="K460" s="42"/>
      <c r="L460" s="46"/>
      <c r="M460" s="230"/>
      <c r="N460" s="231"/>
      <c r="O460" s="86"/>
      <c r="P460" s="86"/>
      <c r="Q460" s="86"/>
      <c r="R460" s="86"/>
      <c r="S460" s="86"/>
      <c r="T460" s="86"/>
      <c r="U460" s="87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205</v>
      </c>
      <c r="AU460" s="19" t="s">
        <v>81</v>
      </c>
    </row>
    <row r="461" s="2" customFormat="1" ht="21.75" customHeight="1">
      <c r="A461" s="40"/>
      <c r="B461" s="41"/>
      <c r="C461" s="244" t="s">
        <v>945</v>
      </c>
      <c r="D461" s="244" t="s">
        <v>214</v>
      </c>
      <c r="E461" s="245" t="s">
        <v>907</v>
      </c>
      <c r="F461" s="246" t="s">
        <v>908</v>
      </c>
      <c r="G461" s="247" t="s">
        <v>222</v>
      </c>
      <c r="H461" s="248">
        <v>2</v>
      </c>
      <c r="I461" s="249"/>
      <c r="J461" s="250">
        <f>ROUND(I461*H461,2)</f>
        <v>0</v>
      </c>
      <c r="K461" s="246" t="s">
        <v>202</v>
      </c>
      <c r="L461" s="251"/>
      <c r="M461" s="252" t="s">
        <v>19</v>
      </c>
      <c r="N461" s="253" t="s">
        <v>43</v>
      </c>
      <c r="O461" s="86"/>
      <c r="P461" s="223">
        <f>O461*H461</f>
        <v>0</v>
      </c>
      <c r="Q461" s="223">
        <v>0.076999999999999999</v>
      </c>
      <c r="R461" s="223">
        <f>Q461*H461</f>
        <v>0.154</v>
      </c>
      <c r="S461" s="223">
        <v>0</v>
      </c>
      <c r="T461" s="223">
        <f>S461*H461</f>
        <v>0</v>
      </c>
      <c r="U461" s="224" t="s">
        <v>19</v>
      </c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5" t="s">
        <v>278</v>
      </c>
      <c r="AT461" s="225" t="s">
        <v>214</v>
      </c>
      <c r="AU461" s="225" t="s">
        <v>81</v>
      </c>
      <c r="AY461" s="19" t="s">
        <v>196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9" t="s">
        <v>79</v>
      </c>
      <c r="BK461" s="226">
        <f>ROUND(I461*H461,2)</f>
        <v>0</v>
      </c>
      <c r="BL461" s="19" t="s">
        <v>266</v>
      </c>
      <c r="BM461" s="225" t="s">
        <v>3032</v>
      </c>
    </row>
    <row r="462" s="2" customFormat="1">
      <c r="A462" s="40"/>
      <c r="B462" s="41"/>
      <c r="C462" s="42"/>
      <c r="D462" s="234" t="s">
        <v>910</v>
      </c>
      <c r="E462" s="42"/>
      <c r="F462" s="278" t="s">
        <v>911</v>
      </c>
      <c r="G462" s="42"/>
      <c r="H462" s="42"/>
      <c r="I462" s="229"/>
      <c r="J462" s="42"/>
      <c r="K462" s="42"/>
      <c r="L462" s="46"/>
      <c r="M462" s="230"/>
      <c r="N462" s="231"/>
      <c r="O462" s="86"/>
      <c r="P462" s="86"/>
      <c r="Q462" s="86"/>
      <c r="R462" s="86"/>
      <c r="S462" s="86"/>
      <c r="T462" s="86"/>
      <c r="U462" s="87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910</v>
      </c>
      <c r="AU462" s="19" t="s">
        <v>81</v>
      </c>
    </row>
    <row r="463" s="2" customFormat="1" ht="49.05" customHeight="1">
      <c r="A463" s="40"/>
      <c r="B463" s="41"/>
      <c r="C463" s="214" t="s">
        <v>950</v>
      </c>
      <c r="D463" s="214" t="s">
        <v>198</v>
      </c>
      <c r="E463" s="215" t="s">
        <v>913</v>
      </c>
      <c r="F463" s="216" t="s">
        <v>914</v>
      </c>
      <c r="G463" s="217" t="s">
        <v>237</v>
      </c>
      <c r="H463" s="218">
        <v>0.32000000000000001</v>
      </c>
      <c r="I463" s="219"/>
      <c r="J463" s="220">
        <f>ROUND(I463*H463,2)</f>
        <v>0</v>
      </c>
      <c r="K463" s="216" t="s">
        <v>202</v>
      </c>
      <c r="L463" s="46"/>
      <c r="M463" s="221" t="s">
        <v>19</v>
      </c>
      <c r="N463" s="222" t="s">
        <v>43</v>
      </c>
      <c r="O463" s="86"/>
      <c r="P463" s="223">
        <f>O463*H463</f>
        <v>0</v>
      </c>
      <c r="Q463" s="223">
        <v>0</v>
      </c>
      <c r="R463" s="223">
        <f>Q463*H463</f>
        <v>0</v>
      </c>
      <c r="S463" s="223">
        <v>0</v>
      </c>
      <c r="T463" s="223">
        <f>S463*H463</f>
        <v>0</v>
      </c>
      <c r="U463" s="224" t="s">
        <v>19</v>
      </c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5" t="s">
        <v>266</v>
      </c>
      <c r="AT463" s="225" t="s">
        <v>198</v>
      </c>
      <c r="AU463" s="225" t="s">
        <v>81</v>
      </c>
      <c r="AY463" s="19" t="s">
        <v>196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9" t="s">
        <v>79</v>
      </c>
      <c r="BK463" s="226">
        <f>ROUND(I463*H463,2)</f>
        <v>0</v>
      </c>
      <c r="BL463" s="19" t="s">
        <v>266</v>
      </c>
      <c r="BM463" s="225" t="s">
        <v>3033</v>
      </c>
    </row>
    <row r="464" s="2" customFormat="1">
      <c r="A464" s="40"/>
      <c r="B464" s="41"/>
      <c r="C464" s="42"/>
      <c r="D464" s="227" t="s">
        <v>205</v>
      </c>
      <c r="E464" s="42"/>
      <c r="F464" s="228" t="s">
        <v>916</v>
      </c>
      <c r="G464" s="42"/>
      <c r="H464" s="42"/>
      <c r="I464" s="229"/>
      <c r="J464" s="42"/>
      <c r="K464" s="42"/>
      <c r="L464" s="46"/>
      <c r="M464" s="230"/>
      <c r="N464" s="231"/>
      <c r="O464" s="86"/>
      <c r="P464" s="86"/>
      <c r="Q464" s="86"/>
      <c r="R464" s="86"/>
      <c r="S464" s="86"/>
      <c r="T464" s="86"/>
      <c r="U464" s="87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205</v>
      </c>
      <c r="AU464" s="19" t="s">
        <v>81</v>
      </c>
    </row>
    <row r="465" s="12" customFormat="1" ht="22.8" customHeight="1">
      <c r="A465" s="12"/>
      <c r="B465" s="198"/>
      <c r="C465" s="199"/>
      <c r="D465" s="200" t="s">
        <v>71</v>
      </c>
      <c r="E465" s="212" t="s">
        <v>917</v>
      </c>
      <c r="F465" s="212" t="s">
        <v>918</v>
      </c>
      <c r="G465" s="199"/>
      <c r="H465" s="199"/>
      <c r="I465" s="202"/>
      <c r="J465" s="213">
        <f>BK465</f>
        <v>0</v>
      </c>
      <c r="K465" s="199"/>
      <c r="L465" s="204"/>
      <c r="M465" s="205"/>
      <c r="N465" s="206"/>
      <c r="O465" s="206"/>
      <c r="P465" s="207">
        <f>SUM(P466:P474)</f>
        <v>0</v>
      </c>
      <c r="Q465" s="206"/>
      <c r="R465" s="207">
        <f>SUM(R466:R474)</f>
        <v>0.0224864</v>
      </c>
      <c r="S465" s="206"/>
      <c r="T465" s="207">
        <f>SUM(T466:T474)</f>
        <v>0</v>
      </c>
      <c r="U465" s="208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09" t="s">
        <v>81</v>
      </c>
      <c r="AT465" s="210" t="s">
        <v>71</v>
      </c>
      <c r="AU465" s="210" t="s">
        <v>79</v>
      </c>
      <c r="AY465" s="209" t="s">
        <v>196</v>
      </c>
      <c r="BK465" s="211">
        <f>SUM(BK466:BK474)</f>
        <v>0</v>
      </c>
    </row>
    <row r="466" s="2" customFormat="1" ht="21.75" customHeight="1">
      <c r="A466" s="40"/>
      <c r="B466" s="41"/>
      <c r="C466" s="214" t="s">
        <v>955</v>
      </c>
      <c r="D466" s="214" t="s">
        <v>198</v>
      </c>
      <c r="E466" s="215" t="s">
        <v>920</v>
      </c>
      <c r="F466" s="216" t="s">
        <v>921</v>
      </c>
      <c r="G466" s="217" t="s">
        <v>244</v>
      </c>
      <c r="H466" s="218">
        <v>14.054</v>
      </c>
      <c r="I466" s="219"/>
      <c r="J466" s="220">
        <f>ROUND(I466*H466,2)</f>
        <v>0</v>
      </c>
      <c r="K466" s="216" t="s">
        <v>202</v>
      </c>
      <c r="L466" s="46"/>
      <c r="M466" s="221" t="s">
        <v>19</v>
      </c>
      <c r="N466" s="222" t="s">
        <v>43</v>
      </c>
      <c r="O466" s="86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3">
        <f>S466*H466</f>
        <v>0</v>
      </c>
      <c r="U466" s="224" t="s">
        <v>19</v>
      </c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5" t="s">
        <v>266</v>
      </c>
      <c r="AT466" s="225" t="s">
        <v>198</v>
      </c>
      <c r="AU466" s="225" t="s">
        <v>81</v>
      </c>
      <c r="AY466" s="19" t="s">
        <v>196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9" t="s">
        <v>79</v>
      </c>
      <c r="BK466" s="226">
        <f>ROUND(I466*H466,2)</f>
        <v>0</v>
      </c>
      <c r="BL466" s="19" t="s">
        <v>266</v>
      </c>
      <c r="BM466" s="225" t="s">
        <v>3034</v>
      </c>
    </row>
    <row r="467" s="2" customFormat="1">
      <c r="A467" s="40"/>
      <c r="B467" s="41"/>
      <c r="C467" s="42"/>
      <c r="D467" s="227" t="s">
        <v>205</v>
      </c>
      <c r="E467" s="42"/>
      <c r="F467" s="228" t="s">
        <v>923</v>
      </c>
      <c r="G467" s="42"/>
      <c r="H467" s="42"/>
      <c r="I467" s="229"/>
      <c r="J467" s="42"/>
      <c r="K467" s="42"/>
      <c r="L467" s="46"/>
      <c r="M467" s="230"/>
      <c r="N467" s="231"/>
      <c r="O467" s="86"/>
      <c r="P467" s="86"/>
      <c r="Q467" s="86"/>
      <c r="R467" s="86"/>
      <c r="S467" s="86"/>
      <c r="T467" s="86"/>
      <c r="U467" s="87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205</v>
      </c>
      <c r="AU467" s="19" t="s">
        <v>81</v>
      </c>
    </row>
    <row r="468" s="2" customFormat="1" ht="24.15" customHeight="1">
      <c r="A468" s="40"/>
      <c r="B468" s="41"/>
      <c r="C468" s="214" t="s">
        <v>960</v>
      </c>
      <c r="D468" s="214" t="s">
        <v>198</v>
      </c>
      <c r="E468" s="215" t="s">
        <v>925</v>
      </c>
      <c r="F468" s="216" t="s">
        <v>926</v>
      </c>
      <c r="G468" s="217" t="s">
        <v>244</v>
      </c>
      <c r="H468" s="218">
        <v>14.054</v>
      </c>
      <c r="I468" s="219"/>
      <c r="J468" s="220">
        <f>ROUND(I468*H468,2)</f>
        <v>0</v>
      </c>
      <c r="K468" s="216" t="s">
        <v>202</v>
      </c>
      <c r="L468" s="46"/>
      <c r="M468" s="221" t="s">
        <v>19</v>
      </c>
      <c r="N468" s="222" t="s">
        <v>43</v>
      </c>
      <c r="O468" s="86"/>
      <c r="P468" s="223">
        <f>O468*H468</f>
        <v>0</v>
      </c>
      <c r="Q468" s="223">
        <v>0.00020000000000000001</v>
      </c>
      <c r="R468" s="223">
        <f>Q468*H468</f>
        <v>0.0028108</v>
      </c>
      <c r="S468" s="223">
        <v>0</v>
      </c>
      <c r="T468" s="223">
        <f>S468*H468</f>
        <v>0</v>
      </c>
      <c r="U468" s="224" t="s">
        <v>19</v>
      </c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5" t="s">
        <v>266</v>
      </c>
      <c r="AT468" s="225" t="s">
        <v>198</v>
      </c>
      <c r="AU468" s="225" t="s">
        <v>81</v>
      </c>
      <c r="AY468" s="19" t="s">
        <v>196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9" t="s">
        <v>79</v>
      </c>
      <c r="BK468" s="226">
        <f>ROUND(I468*H468,2)</f>
        <v>0</v>
      </c>
      <c r="BL468" s="19" t="s">
        <v>266</v>
      </c>
      <c r="BM468" s="225" t="s">
        <v>3035</v>
      </c>
    </row>
    <row r="469" s="2" customFormat="1">
      <c r="A469" s="40"/>
      <c r="B469" s="41"/>
      <c r="C469" s="42"/>
      <c r="D469" s="227" t="s">
        <v>205</v>
      </c>
      <c r="E469" s="42"/>
      <c r="F469" s="228" t="s">
        <v>928</v>
      </c>
      <c r="G469" s="42"/>
      <c r="H469" s="42"/>
      <c r="I469" s="229"/>
      <c r="J469" s="42"/>
      <c r="K469" s="42"/>
      <c r="L469" s="46"/>
      <c r="M469" s="230"/>
      <c r="N469" s="231"/>
      <c r="O469" s="86"/>
      <c r="P469" s="86"/>
      <c r="Q469" s="86"/>
      <c r="R469" s="86"/>
      <c r="S469" s="86"/>
      <c r="T469" s="86"/>
      <c r="U469" s="87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205</v>
      </c>
      <c r="AU469" s="19" t="s">
        <v>81</v>
      </c>
    </row>
    <row r="470" s="2" customFormat="1" ht="24.15" customHeight="1">
      <c r="A470" s="40"/>
      <c r="B470" s="41"/>
      <c r="C470" s="214" t="s">
        <v>966</v>
      </c>
      <c r="D470" s="214" t="s">
        <v>198</v>
      </c>
      <c r="E470" s="215" t="s">
        <v>930</v>
      </c>
      <c r="F470" s="216" t="s">
        <v>931</v>
      </c>
      <c r="G470" s="217" t="s">
        <v>244</v>
      </c>
      <c r="H470" s="218">
        <v>14.054</v>
      </c>
      <c r="I470" s="219"/>
      <c r="J470" s="220">
        <f>ROUND(I470*H470,2)</f>
        <v>0</v>
      </c>
      <c r="K470" s="216" t="s">
        <v>202</v>
      </c>
      <c r="L470" s="46"/>
      <c r="M470" s="221" t="s">
        <v>19</v>
      </c>
      <c r="N470" s="222" t="s">
        <v>43</v>
      </c>
      <c r="O470" s="86"/>
      <c r="P470" s="223">
        <f>O470*H470</f>
        <v>0</v>
      </c>
      <c r="Q470" s="223">
        <v>0.0014</v>
      </c>
      <c r="R470" s="223">
        <f>Q470*H470</f>
        <v>0.019675600000000001</v>
      </c>
      <c r="S470" s="223">
        <v>0</v>
      </c>
      <c r="T470" s="223">
        <f>S470*H470</f>
        <v>0</v>
      </c>
      <c r="U470" s="224" t="s">
        <v>19</v>
      </c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5" t="s">
        <v>266</v>
      </c>
      <c r="AT470" s="225" t="s">
        <v>198</v>
      </c>
      <c r="AU470" s="225" t="s">
        <v>81</v>
      </c>
      <c r="AY470" s="19" t="s">
        <v>196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9" t="s">
        <v>79</v>
      </c>
      <c r="BK470" s="226">
        <f>ROUND(I470*H470,2)</f>
        <v>0</v>
      </c>
      <c r="BL470" s="19" t="s">
        <v>266</v>
      </c>
      <c r="BM470" s="225" t="s">
        <v>3036</v>
      </c>
    </row>
    <row r="471" s="2" customFormat="1">
      <c r="A471" s="40"/>
      <c r="B471" s="41"/>
      <c r="C471" s="42"/>
      <c r="D471" s="227" t="s">
        <v>205</v>
      </c>
      <c r="E471" s="42"/>
      <c r="F471" s="228" t="s">
        <v>933</v>
      </c>
      <c r="G471" s="42"/>
      <c r="H471" s="42"/>
      <c r="I471" s="229"/>
      <c r="J471" s="42"/>
      <c r="K471" s="42"/>
      <c r="L471" s="46"/>
      <c r="M471" s="230"/>
      <c r="N471" s="231"/>
      <c r="O471" s="86"/>
      <c r="P471" s="86"/>
      <c r="Q471" s="86"/>
      <c r="R471" s="86"/>
      <c r="S471" s="86"/>
      <c r="T471" s="86"/>
      <c r="U471" s="87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205</v>
      </c>
      <c r="AU471" s="19" t="s">
        <v>81</v>
      </c>
    </row>
    <row r="472" s="13" customFormat="1">
      <c r="A472" s="13"/>
      <c r="B472" s="232"/>
      <c r="C472" s="233"/>
      <c r="D472" s="234" t="s">
        <v>212</v>
      </c>
      <c r="E472" s="235" t="s">
        <v>19</v>
      </c>
      <c r="F472" s="236" t="s">
        <v>2855</v>
      </c>
      <c r="G472" s="233"/>
      <c r="H472" s="237">
        <v>14.054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1"/>
      <c r="U472" s="242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212</v>
      </c>
      <c r="AU472" s="243" t="s">
        <v>81</v>
      </c>
      <c r="AV472" s="13" t="s">
        <v>81</v>
      </c>
      <c r="AW472" s="13" t="s">
        <v>33</v>
      </c>
      <c r="AX472" s="13" t="s">
        <v>79</v>
      </c>
      <c r="AY472" s="243" t="s">
        <v>196</v>
      </c>
    </row>
    <row r="473" s="2" customFormat="1" ht="44.25" customHeight="1">
      <c r="A473" s="40"/>
      <c r="B473" s="41"/>
      <c r="C473" s="214" t="s">
        <v>968</v>
      </c>
      <c r="D473" s="214" t="s">
        <v>198</v>
      </c>
      <c r="E473" s="215" t="s">
        <v>936</v>
      </c>
      <c r="F473" s="216" t="s">
        <v>937</v>
      </c>
      <c r="G473" s="217" t="s">
        <v>237</v>
      </c>
      <c r="H473" s="218">
        <v>0.021999999999999999</v>
      </c>
      <c r="I473" s="219"/>
      <c r="J473" s="220">
        <f>ROUND(I473*H473,2)</f>
        <v>0</v>
      </c>
      <c r="K473" s="216" t="s">
        <v>202</v>
      </c>
      <c r="L473" s="46"/>
      <c r="M473" s="221" t="s">
        <v>19</v>
      </c>
      <c r="N473" s="222" t="s">
        <v>43</v>
      </c>
      <c r="O473" s="86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3">
        <f>S473*H473</f>
        <v>0</v>
      </c>
      <c r="U473" s="224" t="s">
        <v>19</v>
      </c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5" t="s">
        <v>266</v>
      </c>
      <c r="AT473" s="225" t="s">
        <v>198</v>
      </c>
      <c r="AU473" s="225" t="s">
        <v>81</v>
      </c>
      <c r="AY473" s="19" t="s">
        <v>196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9" t="s">
        <v>79</v>
      </c>
      <c r="BK473" s="226">
        <f>ROUND(I473*H473,2)</f>
        <v>0</v>
      </c>
      <c r="BL473" s="19" t="s">
        <v>266</v>
      </c>
      <c r="BM473" s="225" t="s">
        <v>3037</v>
      </c>
    </row>
    <row r="474" s="2" customFormat="1">
      <c r="A474" s="40"/>
      <c r="B474" s="41"/>
      <c r="C474" s="42"/>
      <c r="D474" s="227" t="s">
        <v>205</v>
      </c>
      <c r="E474" s="42"/>
      <c r="F474" s="228" t="s">
        <v>939</v>
      </c>
      <c r="G474" s="42"/>
      <c r="H474" s="42"/>
      <c r="I474" s="229"/>
      <c r="J474" s="42"/>
      <c r="K474" s="42"/>
      <c r="L474" s="46"/>
      <c r="M474" s="230"/>
      <c r="N474" s="231"/>
      <c r="O474" s="86"/>
      <c r="P474" s="86"/>
      <c r="Q474" s="86"/>
      <c r="R474" s="86"/>
      <c r="S474" s="86"/>
      <c r="T474" s="86"/>
      <c r="U474" s="87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205</v>
      </c>
      <c r="AU474" s="19" t="s">
        <v>81</v>
      </c>
    </row>
    <row r="475" s="12" customFormat="1" ht="22.8" customHeight="1">
      <c r="A475" s="12"/>
      <c r="B475" s="198"/>
      <c r="C475" s="199"/>
      <c r="D475" s="200" t="s">
        <v>71</v>
      </c>
      <c r="E475" s="212" t="s">
        <v>318</v>
      </c>
      <c r="F475" s="212" t="s">
        <v>319</v>
      </c>
      <c r="G475" s="199"/>
      <c r="H475" s="199"/>
      <c r="I475" s="202"/>
      <c r="J475" s="213">
        <f>BK475</f>
        <v>0</v>
      </c>
      <c r="K475" s="199"/>
      <c r="L475" s="204"/>
      <c r="M475" s="205"/>
      <c r="N475" s="206"/>
      <c r="O475" s="206"/>
      <c r="P475" s="207">
        <f>SUM(P476:P501)</f>
        <v>0</v>
      </c>
      <c r="Q475" s="206"/>
      <c r="R475" s="207">
        <f>SUM(R476:R501)</f>
        <v>0.10313431999999999</v>
      </c>
      <c r="S475" s="206"/>
      <c r="T475" s="207">
        <f>SUM(T476:T501)</f>
        <v>0</v>
      </c>
      <c r="U475" s="208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R475" s="209" t="s">
        <v>81</v>
      </c>
      <c r="AT475" s="210" t="s">
        <v>71</v>
      </c>
      <c r="AU475" s="210" t="s">
        <v>79</v>
      </c>
      <c r="AY475" s="209" t="s">
        <v>196</v>
      </c>
      <c r="BK475" s="211">
        <f>SUM(BK476:BK501)</f>
        <v>0</v>
      </c>
    </row>
    <row r="476" s="2" customFormat="1" ht="37.8" customHeight="1">
      <c r="A476" s="40"/>
      <c r="B476" s="41"/>
      <c r="C476" s="214" t="s">
        <v>970</v>
      </c>
      <c r="D476" s="214" t="s">
        <v>198</v>
      </c>
      <c r="E476" s="215" t="s">
        <v>941</v>
      </c>
      <c r="F476" s="216" t="s">
        <v>942</v>
      </c>
      <c r="G476" s="217" t="s">
        <v>244</v>
      </c>
      <c r="H476" s="218">
        <v>209.72200000000001</v>
      </c>
      <c r="I476" s="219"/>
      <c r="J476" s="220">
        <f>ROUND(I476*H476,2)</f>
        <v>0</v>
      </c>
      <c r="K476" s="216" t="s">
        <v>202</v>
      </c>
      <c r="L476" s="46"/>
      <c r="M476" s="221" t="s">
        <v>19</v>
      </c>
      <c r="N476" s="222" t="s">
        <v>43</v>
      </c>
      <c r="O476" s="86"/>
      <c r="P476" s="223">
        <f>O476*H476</f>
        <v>0</v>
      </c>
      <c r="Q476" s="223">
        <v>2.0000000000000002E-05</v>
      </c>
      <c r="R476" s="223">
        <f>Q476*H476</f>
        <v>0.0041944400000000007</v>
      </c>
      <c r="S476" s="223">
        <v>0</v>
      </c>
      <c r="T476" s="223">
        <f>S476*H476</f>
        <v>0</v>
      </c>
      <c r="U476" s="224" t="s">
        <v>19</v>
      </c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25" t="s">
        <v>266</v>
      </c>
      <c r="AT476" s="225" t="s">
        <v>198</v>
      </c>
      <c r="AU476" s="225" t="s">
        <v>81</v>
      </c>
      <c r="AY476" s="19" t="s">
        <v>196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9" t="s">
        <v>79</v>
      </c>
      <c r="BK476" s="226">
        <f>ROUND(I476*H476,2)</f>
        <v>0</v>
      </c>
      <c r="BL476" s="19" t="s">
        <v>266</v>
      </c>
      <c r="BM476" s="225" t="s">
        <v>3038</v>
      </c>
    </row>
    <row r="477" s="2" customFormat="1">
      <c r="A477" s="40"/>
      <c r="B477" s="41"/>
      <c r="C477" s="42"/>
      <c r="D477" s="227" t="s">
        <v>205</v>
      </c>
      <c r="E477" s="42"/>
      <c r="F477" s="228" t="s">
        <v>944</v>
      </c>
      <c r="G477" s="42"/>
      <c r="H477" s="42"/>
      <c r="I477" s="229"/>
      <c r="J477" s="42"/>
      <c r="K477" s="42"/>
      <c r="L477" s="46"/>
      <c r="M477" s="230"/>
      <c r="N477" s="231"/>
      <c r="O477" s="86"/>
      <c r="P477" s="86"/>
      <c r="Q477" s="86"/>
      <c r="R477" s="86"/>
      <c r="S477" s="86"/>
      <c r="T477" s="86"/>
      <c r="U477" s="87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205</v>
      </c>
      <c r="AU477" s="19" t="s">
        <v>81</v>
      </c>
    </row>
    <row r="478" s="2" customFormat="1" ht="24.15" customHeight="1">
      <c r="A478" s="40"/>
      <c r="B478" s="41"/>
      <c r="C478" s="214" t="s">
        <v>975</v>
      </c>
      <c r="D478" s="214" t="s">
        <v>198</v>
      </c>
      <c r="E478" s="215" t="s">
        <v>946</v>
      </c>
      <c r="F478" s="216" t="s">
        <v>947</v>
      </c>
      <c r="G478" s="217" t="s">
        <v>244</v>
      </c>
      <c r="H478" s="218">
        <v>209.72200000000001</v>
      </c>
      <c r="I478" s="219"/>
      <c r="J478" s="220">
        <f>ROUND(I478*H478,2)</f>
        <v>0</v>
      </c>
      <c r="K478" s="216" t="s">
        <v>202</v>
      </c>
      <c r="L478" s="46"/>
      <c r="M478" s="221" t="s">
        <v>19</v>
      </c>
      <c r="N478" s="222" t="s">
        <v>43</v>
      </c>
      <c r="O478" s="86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3">
        <f>S478*H478</f>
        <v>0</v>
      </c>
      <c r="U478" s="224" t="s">
        <v>19</v>
      </c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5" t="s">
        <v>266</v>
      </c>
      <c r="AT478" s="225" t="s">
        <v>198</v>
      </c>
      <c r="AU478" s="225" t="s">
        <v>81</v>
      </c>
      <c r="AY478" s="19" t="s">
        <v>196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9" t="s">
        <v>79</v>
      </c>
      <c r="BK478" s="226">
        <f>ROUND(I478*H478,2)</f>
        <v>0</v>
      </c>
      <c r="BL478" s="19" t="s">
        <v>266</v>
      </c>
      <c r="BM478" s="225" t="s">
        <v>3039</v>
      </c>
    </row>
    <row r="479" s="2" customFormat="1">
      <c r="A479" s="40"/>
      <c r="B479" s="41"/>
      <c r="C479" s="42"/>
      <c r="D479" s="227" t="s">
        <v>205</v>
      </c>
      <c r="E479" s="42"/>
      <c r="F479" s="228" t="s">
        <v>949</v>
      </c>
      <c r="G479" s="42"/>
      <c r="H479" s="42"/>
      <c r="I479" s="229"/>
      <c r="J479" s="42"/>
      <c r="K479" s="42"/>
      <c r="L479" s="46"/>
      <c r="M479" s="230"/>
      <c r="N479" s="231"/>
      <c r="O479" s="86"/>
      <c r="P479" s="86"/>
      <c r="Q479" s="86"/>
      <c r="R479" s="86"/>
      <c r="S479" s="86"/>
      <c r="T479" s="86"/>
      <c r="U479" s="87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205</v>
      </c>
      <c r="AU479" s="19" t="s">
        <v>81</v>
      </c>
    </row>
    <row r="480" s="2" customFormat="1" ht="24.15" customHeight="1">
      <c r="A480" s="40"/>
      <c r="B480" s="41"/>
      <c r="C480" s="214" t="s">
        <v>977</v>
      </c>
      <c r="D480" s="214" t="s">
        <v>198</v>
      </c>
      <c r="E480" s="215" t="s">
        <v>951</v>
      </c>
      <c r="F480" s="216" t="s">
        <v>952</v>
      </c>
      <c r="G480" s="217" t="s">
        <v>244</v>
      </c>
      <c r="H480" s="218">
        <v>209.72200000000001</v>
      </c>
      <c r="I480" s="219"/>
      <c r="J480" s="220">
        <f>ROUND(I480*H480,2)</f>
        <v>0</v>
      </c>
      <c r="K480" s="216" t="s">
        <v>202</v>
      </c>
      <c r="L480" s="46"/>
      <c r="M480" s="221" t="s">
        <v>19</v>
      </c>
      <c r="N480" s="222" t="s">
        <v>43</v>
      </c>
      <c r="O480" s="86"/>
      <c r="P480" s="223">
        <f>O480*H480</f>
        <v>0</v>
      </c>
      <c r="Q480" s="223">
        <v>0.00017000000000000001</v>
      </c>
      <c r="R480" s="223">
        <f>Q480*H480</f>
        <v>0.035652740000000002</v>
      </c>
      <c r="S480" s="223">
        <v>0</v>
      </c>
      <c r="T480" s="223">
        <f>S480*H480</f>
        <v>0</v>
      </c>
      <c r="U480" s="224" t="s">
        <v>19</v>
      </c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5" t="s">
        <v>266</v>
      </c>
      <c r="AT480" s="225" t="s">
        <v>198</v>
      </c>
      <c r="AU480" s="225" t="s">
        <v>81</v>
      </c>
      <c r="AY480" s="19" t="s">
        <v>196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9" t="s">
        <v>79</v>
      </c>
      <c r="BK480" s="226">
        <f>ROUND(I480*H480,2)</f>
        <v>0</v>
      </c>
      <c r="BL480" s="19" t="s">
        <v>266</v>
      </c>
      <c r="BM480" s="225" t="s">
        <v>3040</v>
      </c>
    </row>
    <row r="481" s="2" customFormat="1">
      <c r="A481" s="40"/>
      <c r="B481" s="41"/>
      <c r="C481" s="42"/>
      <c r="D481" s="227" t="s">
        <v>205</v>
      </c>
      <c r="E481" s="42"/>
      <c r="F481" s="228" t="s">
        <v>954</v>
      </c>
      <c r="G481" s="42"/>
      <c r="H481" s="42"/>
      <c r="I481" s="229"/>
      <c r="J481" s="42"/>
      <c r="K481" s="42"/>
      <c r="L481" s="46"/>
      <c r="M481" s="230"/>
      <c r="N481" s="231"/>
      <c r="O481" s="86"/>
      <c r="P481" s="86"/>
      <c r="Q481" s="86"/>
      <c r="R481" s="86"/>
      <c r="S481" s="86"/>
      <c r="T481" s="86"/>
      <c r="U481" s="87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205</v>
      </c>
      <c r="AU481" s="19" t="s">
        <v>81</v>
      </c>
    </row>
    <row r="482" s="2" customFormat="1" ht="24.15" customHeight="1">
      <c r="A482" s="40"/>
      <c r="B482" s="41"/>
      <c r="C482" s="214" t="s">
        <v>1570</v>
      </c>
      <c r="D482" s="214" t="s">
        <v>198</v>
      </c>
      <c r="E482" s="215" t="s">
        <v>956</v>
      </c>
      <c r="F482" s="216" t="s">
        <v>957</v>
      </c>
      <c r="G482" s="217" t="s">
        <v>244</v>
      </c>
      <c r="H482" s="218">
        <v>209.72200000000001</v>
      </c>
      <c r="I482" s="219"/>
      <c r="J482" s="220">
        <f>ROUND(I482*H482,2)</f>
        <v>0</v>
      </c>
      <c r="K482" s="216" t="s">
        <v>202</v>
      </c>
      <c r="L482" s="46"/>
      <c r="M482" s="221" t="s">
        <v>19</v>
      </c>
      <c r="N482" s="222" t="s">
        <v>43</v>
      </c>
      <c r="O482" s="86"/>
      <c r="P482" s="223">
        <f>O482*H482</f>
        <v>0</v>
      </c>
      <c r="Q482" s="223">
        <v>0.00012999999999999999</v>
      </c>
      <c r="R482" s="223">
        <f>Q482*H482</f>
        <v>0.027263859999999997</v>
      </c>
      <c r="S482" s="223">
        <v>0</v>
      </c>
      <c r="T482" s="223">
        <f>S482*H482</f>
        <v>0</v>
      </c>
      <c r="U482" s="224" t="s">
        <v>19</v>
      </c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5" t="s">
        <v>266</v>
      </c>
      <c r="AT482" s="225" t="s">
        <v>198</v>
      </c>
      <c r="AU482" s="225" t="s">
        <v>81</v>
      </c>
      <c r="AY482" s="19" t="s">
        <v>196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9" t="s">
        <v>79</v>
      </c>
      <c r="BK482" s="226">
        <f>ROUND(I482*H482,2)</f>
        <v>0</v>
      </c>
      <c r="BL482" s="19" t="s">
        <v>266</v>
      </c>
      <c r="BM482" s="225" t="s">
        <v>3041</v>
      </c>
    </row>
    <row r="483" s="2" customFormat="1">
      <c r="A483" s="40"/>
      <c r="B483" s="41"/>
      <c r="C483" s="42"/>
      <c r="D483" s="227" t="s">
        <v>205</v>
      </c>
      <c r="E483" s="42"/>
      <c r="F483" s="228" t="s">
        <v>959</v>
      </c>
      <c r="G483" s="42"/>
      <c r="H483" s="42"/>
      <c r="I483" s="229"/>
      <c r="J483" s="42"/>
      <c r="K483" s="42"/>
      <c r="L483" s="46"/>
      <c r="M483" s="230"/>
      <c r="N483" s="231"/>
      <c r="O483" s="86"/>
      <c r="P483" s="86"/>
      <c r="Q483" s="86"/>
      <c r="R483" s="86"/>
      <c r="S483" s="86"/>
      <c r="T483" s="86"/>
      <c r="U483" s="87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205</v>
      </c>
      <c r="AU483" s="19" t="s">
        <v>81</v>
      </c>
    </row>
    <row r="484" s="2" customFormat="1" ht="24.15" customHeight="1">
      <c r="A484" s="40"/>
      <c r="B484" s="41"/>
      <c r="C484" s="214" t="s">
        <v>1572</v>
      </c>
      <c r="D484" s="214" t="s">
        <v>198</v>
      </c>
      <c r="E484" s="215" t="s">
        <v>961</v>
      </c>
      <c r="F484" s="216" t="s">
        <v>962</v>
      </c>
      <c r="G484" s="217" t="s">
        <v>244</v>
      </c>
      <c r="H484" s="218">
        <v>209.72200000000001</v>
      </c>
      <c r="I484" s="219"/>
      <c r="J484" s="220">
        <f>ROUND(I484*H484,2)</f>
        <v>0</v>
      </c>
      <c r="K484" s="216" t="s">
        <v>202</v>
      </c>
      <c r="L484" s="46"/>
      <c r="M484" s="221" t="s">
        <v>19</v>
      </c>
      <c r="N484" s="222" t="s">
        <v>43</v>
      </c>
      <c r="O484" s="86"/>
      <c r="P484" s="223">
        <f>O484*H484</f>
        <v>0</v>
      </c>
      <c r="Q484" s="223">
        <v>0.00012</v>
      </c>
      <c r="R484" s="223">
        <f>Q484*H484</f>
        <v>0.025166640000000001</v>
      </c>
      <c r="S484" s="223">
        <v>0</v>
      </c>
      <c r="T484" s="223">
        <f>S484*H484</f>
        <v>0</v>
      </c>
      <c r="U484" s="224" t="s">
        <v>19</v>
      </c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5" t="s">
        <v>266</v>
      </c>
      <c r="AT484" s="225" t="s">
        <v>198</v>
      </c>
      <c r="AU484" s="225" t="s">
        <v>81</v>
      </c>
      <c r="AY484" s="19" t="s">
        <v>196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9" t="s">
        <v>79</v>
      </c>
      <c r="BK484" s="226">
        <f>ROUND(I484*H484,2)</f>
        <v>0</v>
      </c>
      <c r="BL484" s="19" t="s">
        <v>266</v>
      </c>
      <c r="BM484" s="225" t="s">
        <v>3042</v>
      </c>
    </row>
    <row r="485" s="2" customFormat="1">
      <c r="A485" s="40"/>
      <c r="B485" s="41"/>
      <c r="C485" s="42"/>
      <c r="D485" s="227" t="s">
        <v>205</v>
      </c>
      <c r="E485" s="42"/>
      <c r="F485" s="228" t="s">
        <v>964</v>
      </c>
      <c r="G485" s="42"/>
      <c r="H485" s="42"/>
      <c r="I485" s="229"/>
      <c r="J485" s="42"/>
      <c r="K485" s="42"/>
      <c r="L485" s="46"/>
      <c r="M485" s="230"/>
      <c r="N485" s="231"/>
      <c r="O485" s="86"/>
      <c r="P485" s="86"/>
      <c r="Q485" s="86"/>
      <c r="R485" s="86"/>
      <c r="S485" s="86"/>
      <c r="T485" s="86"/>
      <c r="U485" s="87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205</v>
      </c>
      <c r="AU485" s="19" t="s">
        <v>81</v>
      </c>
    </row>
    <row r="486" s="13" customFormat="1">
      <c r="A486" s="13"/>
      <c r="B486" s="232"/>
      <c r="C486" s="233"/>
      <c r="D486" s="234" t="s">
        <v>212</v>
      </c>
      <c r="E486" s="235" t="s">
        <v>19</v>
      </c>
      <c r="F486" s="236" t="s">
        <v>3043</v>
      </c>
      <c r="G486" s="233"/>
      <c r="H486" s="237">
        <v>209.72200000000001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1"/>
      <c r="U486" s="242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212</v>
      </c>
      <c r="AU486" s="243" t="s">
        <v>81</v>
      </c>
      <c r="AV486" s="13" t="s">
        <v>81</v>
      </c>
      <c r="AW486" s="13" t="s">
        <v>33</v>
      </c>
      <c r="AX486" s="13" t="s">
        <v>79</v>
      </c>
      <c r="AY486" s="243" t="s">
        <v>196</v>
      </c>
    </row>
    <row r="487" s="2" customFormat="1" ht="24.15" customHeight="1">
      <c r="A487" s="40"/>
      <c r="B487" s="41"/>
      <c r="C487" s="214" t="s">
        <v>1574</v>
      </c>
      <c r="D487" s="214" t="s">
        <v>198</v>
      </c>
      <c r="E487" s="215" t="s">
        <v>321</v>
      </c>
      <c r="F487" s="216" t="s">
        <v>322</v>
      </c>
      <c r="G487" s="217" t="s">
        <v>244</v>
      </c>
      <c r="H487" s="218">
        <v>25.248000000000001</v>
      </c>
      <c r="I487" s="219"/>
      <c r="J487" s="220">
        <f>ROUND(I487*H487,2)</f>
        <v>0</v>
      </c>
      <c r="K487" s="216" t="s">
        <v>202</v>
      </c>
      <c r="L487" s="46"/>
      <c r="M487" s="221" t="s">
        <v>19</v>
      </c>
      <c r="N487" s="222" t="s">
        <v>43</v>
      </c>
      <c r="O487" s="86"/>
      <c r="P487" s="223">
        <f>O487*H487</f>
        <v>0</v>
      </c>
      <c r="Q487" s="223">
        <v>2.0000000000000002E-05</v>
      </c>
      <c r="R487" s="223">
        <f>Q487*H487</f>
        <v>0.00050496000000000004</v>
      </c>
      <c r="S487" s="223">
        <v>0</v>
      </c>
      <c r="T487" s="223">
        <f>S487*H487</f>
        <v>0</v>
      </c>
      <c r="U487" s="224" t="s">
        <v>19</v>
      </c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5" t="s">
        <v>266</v>
      </c>
      <c r="AT487" s="225" t="s">
        <v>198</v>
      </c>
      <c r="AU487" s="225" t="s">
        <v>81</v>
      </c>
      <c r="AY487" s="19" t="s">
        <v>196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9" t="s">
        <v>79</v>
      </c>
      <c r="BK487" s="226">
        <f>ROUND(I487*H487,2)</f>
        <v>0</v>
      </c>
      <c r="BL487" s="19" t="s">
        <v>266</v>
      </c>
      <c r="BM487" s="225" t="s">
        <v>3044</v>
      </c>
    </row>
    <row r="488" s="2" customFormat="1">
      <c r="A488" s="40"/>
      <c r="B488" s="41"/>
      <c r="C488" s="42"/>
      <c r="D488" s="227" t="s">
        <v>205</v>
      </c>
      <c r="E488" s="42"/>
      <c r="F488" s="228" t="s">
        <v>324</v>
      </c>
      <c r="G488" s="42"/>
      <c r="H488" s="42"/>
      <c r="I488" s="229"/>
      <c r="J488" s="42"/>
      <c r="K488" s="42"/>
      <c r="L488" s="46"/>
      <c r="M488" s="230"/>
      <c r="N488" s="231"/>
      <c r="O488" s="86"/>
      <c r="P488" s="86"/>
      <c r="Q488" s="86"/>
      <c r="R488" s="86"/>
      <c r="S488" s="86"/>
      <c r="T488" s="86"/>
      <c r="U488" s="87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205</v>
      </c>
      <c r="AU488" s="19" t="s">
        <v>81</v>
      </c>
    </row>
    <row r="489" s="2" customFormat="1" ht="24.15" customHeight="1">
      <c r="A489" s="40"/>
      <c r="B489" s="41"/>
      <c r="C489" s="214" t="s">
        <v>1578</v>
      </c>
      <c r="D489" s="214" t="s">
        <v>198</v>
      </c>
      <c r="E489" s="215" t="s">
        <v>326</v>
      </c>
      <c r="F489" s="216" t="s">
        <v>327</v>
      </c>
      <c r="G489" s="217" t="s">
        <v>244</v>
      </c>
      <c r="H489" s="218">
        <v>25.248000000000001</v>
      </c>
      <c r="I489" s="219"/>
      <c r="J489" s="220">
        <f>ROUND(I489*H489,2)</f>
        <v>0</v>
      </c>
      <c r="K489" s="216" t="s">
        <v>202</v>
      </c>
      <c r="L489" s="46"/>
      <c r="M489" s="221" t="s">
        <v>19</v>
      </c>
      <c r="N489" s="222" t="s">
        <v>43</v>
      </c>
      <c r="O489" s="86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3">
        <f>S489*H489</f>
        <v>0</v>
      </c>
      <c r="U489" s="224" t="s">
        <v>19</v>
      </c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5" t="s">
        <v>266</v>
      </c>
      <c r="AT489" s="225" t="s">
        <v>198</v>
      </c>
      <c r="AU489" s="225" t="s">
        <v>81</v>
      </c>
      <c r="AY489" s="19" t="s">
        <v>196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9" t="s">
        <v>79</v>
      </c>
      <c r="BK489" s="226">
        <f>ROUND(I489*H489,2)</f>
        <v>0</v>
      </c>
      <c r="BL489" s="19" t="s">
        <v>266</v>
      </c>
      <c r="BM489" s="225" t="s">
        <v>3045</v>
      </c>
    </row>
    <row r="490" s="2" customFormat="1">
      <c r="A490" s="40"/>
      <c r="B490" s="41"/>
      <c r="C490" s="42"/>
      <c r="D490" s="227" t="s">
        <v>205</v>
      </c>
      <c r="E490" s="42"/>
      <c r="F490" s="228" t="s">
        <v>329</v>
      </c>
      <c r="G490" s="42"/>
      <c r="H490" s="42"/>
      <c r="I490" s="229"/>
      <c r="J490" s="42"/>
      <c r="K490" s="42"/>
      <c r="L490" s="46"/>
      <c r="M490" s="230"/>
      <c r="N490" s="231"/>
      <c r="O490" s="86"/>
      <c r="P490" s="86"/>
      <c r="Q490" s="86"/>
      <c r="R490" s="86"/>
      <c r="S490" s="86"/>
      <c r="T490" s="86"/>
      <c r="U490" s="87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205</v>
      </c>
      <c r="AU490" s="19" t="s">
        <v>81</v>
      </c>
    </row>
    <row r="491" s="2" customFormat="1" ht="49.05" customHeight="1">
      <c r="A491" s="40"/>
      <c r="B491" s="41"/>
      <c r="C491" s="214" t="s">
        <v>1580</v>
      </c>
      <c r="D491" s="214" t="s">
        <v>198</v>
      </c>
      <c r="E491" s="215" t="s">
        <v>971</v>
      </c>
      <c r="F491" s="216" t="s">
        <v>972</v>
      </c>
      <c r="G491" s="217" t="s">
        <v>244</v>
      </c>
      <c r="H491" s="218">
        <v>25.248000000000001</v>
      </c>
      <c r="I491" s="219"/>
      <c r="J491" s="220">
        <f>ROUND(I491*H491,2)</f>
        <v>0</v>
      </c>
      <c r="K491" s="216" t="s">
        <v>202</v>
      </c>
      <c r="L491" s="46"/>
      <c r="M491" s="221" t="s">
        <v>19</v>
      </c>
      <c r="N491" s="222" t="s">
        <v>43</v>
      </c>
      <c r="O491" s="86"/>
      <c r="P491" s="223">
        <f>O491*H491</f>
        <v>0</v>
      </c>
      <c r="Q491" s="223">
        <v>0.00013999999999999999</v>
      </c>
      <c r="R491" s="223">
        <f>Q491*H491</f>
        <v>0.0035347199999999999</v>
      </c>
      <c r="S491" s="223">
        <v>0</v>
      </c>
      <c r="T491" s="223">
        <f>S491*H491</f>
        <v>0</v>
      </c>
      <c r="U491" s="224" t="s">
        <v>19</v>
      </c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5" t="s">
        <v>266</v>
      </c>
      <c r="AT491" s="225" t="s">
        <v>198</v>
      </c>
      <c r="AU491" s="225" t="s">
        <v>81</v>
      </c>
      <c r="AY491" s="19" t="s">
        <v>196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9" t="s">
        <v>79</v>
      </c>
      <c r="BK491" s="226">
        <f>ROUND(I491*H491,2)</f>
        <v>0</v>
      </c>
      <c r="BL491" s="19" t="s">
        <v>266</v>
      </c>
      <c r="BM491" s="225" t="s">
        <v>3046</v>
      </c>
    </row>
    <row r="492" s="2" customFormat="1">
      <c r="A492" s="40"/>
      <c r="B492" s="41"/>
      <c r="C492" s="42"/>
      <c r="D492" s="227" t="s">
        <v>205</v>
      </c>
      <c r="E492" s="42"/>
      <c r="F492" s="228" t="s">
        <v>974</v>
      </c>
      <c r="G492" s="42"/>
      <c r="H492" s="42"/>
      <c r="I492" s="229"/>
      <c r="J492" s="42"/>
      <c r="K492" s="42"/>
      <c r="L492" s="46"/>
      <c r="M492" s="230"/>
      <c r="N492" s="231"/>
      <c r="O492" s="86"/>
      <c r="P492" s="86"/>
      <c r="Q492" s="86"/>
      <c r="R492" s="86"/>
      <c r="S492" s="86"/>
      <c r="T492" s="86"/>
      <c r="U492" s="87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205</v>
      </c>
      <c r="AU492" s="19" t="s">
        <v>81</v>
      </c>
    </row>
    <row r="493" s="2" customFormat="1" ht="24.15" customHeight="1">
      <c r="A493" s="40"/>
      <c r="B493" s="41"/>
      <c r="C493" s="214" t="s">
        <v>1582</v>
      </c>
      <c r="D493" s="214" t="s">
        <v>198</v>
      </c>
      <c r="E493" s="215" t="s">
        <v>335</v>
      </c>
      <c r="F493" s="216" t="s">
        <v>336</v>
      </c>
      <c r="G493" s="217" t="s">
        <v>244</v>
      </c>
      <c r="H493" s="218">
        <v>25.248000000000001</v>
      </c>
      <c r="I493" s="219"/>
      <c r="J493" s="220">
        <f>ROUND(I493*H493,2)</f>
        <v>0</v>
      </c>
      <c r="K493" s="216" t="s">
        <v>202</v>
      </c>
      <c r="L493" s="46"/>
      <c r="M493" s="221" t="s">
        <v>19</v>
      </c>
      <c r="N493" s="222" t="s">
        <v>43</v>
      </c>
      <c r="O493" s="86"/>
      <c r="P493" s="223">
        <f>O493*H493</f>
        <v>0</v>
      </c>
      <c r="Q493" s="223">
        <v>0.00012999999999999999</v>
      </c>
      <c r="R493" s="223">
        <f>Q493*H493</f>
        <v>0.0032822400000000001</v>
      </c>
      <c r="S493" s="223">
        <v>0</v>
      </c>
      <c r="T493" s="223">
        <f>S493*H493</f>
        <v>0</v>
      </c>
      <c r="U493" s="224" t="s">
        <v>19</v>
      </c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5" t="s">
        <v>266</v>
      </c>
      <c r="AT493" s="225" t="s">
        <v>198</v>
      </c>
      <c r="AU493" s="225" t="s">
        <v>81</v>
      </c>
      <c r="AY493" s="19" t="s">
        <v>196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9" t="s">
        <v>79</v>
      </c>
      <c r="BK493" s="226">
        <f>ROUND(I493*H493,2)</f>
        <v>0</v>
      </c>
      <c r="BL493" s="19" t="s">
        <v>266</v>
      </c>
      <c r="BM493" s="225" t="s">
        <v>3047</v>
      </c>
    </row>
    <row r="494" s="2" customFormat="1">
      <c r="A494" s="40"/>
      <c r="B494" s="41"/>
      <c r="C494" s="42"/>
      <c r="D494" s="227" t="s">
        <v>205</v>
      </c>
      <c r="E494" s="42"/>
      <c r="F494" s="228" t="s">
        <v>338</v>
      </c>
      <c r="G494" s="42"/>
      <c r="H494" s="42"/>
      <c r="I494" s="229"/>
      <c r="J494" s="42"/>
      <c r="K494" s="42"/>
      <c r="L494" s="46"/>
      <c r="M494" s="230"/>
      <c r="N494" s="231"/>
      <c r="O494" s="86"/>
      <c r="P494" s="86"/>
      <c r="Q494" s="86"/>
      <c r="R494" s="86"/>
      <c r="S494" s="86"/>
      <c r="T494" s="86"/>
      <c r="U494" s="87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205</v>
      </c>
      <c r="AU494" s="19" t="s">
        <v>81</v>
      </c>
    </row>
    <row r="495" s="2" customFormat="1" ht="24.15" customHeight="1">
      <c r="A495" s="40"/>
      <c r="B495" s="41"/>
      <c r="C495" s="214" t="s">
        <v>1584</v>
      </c>
      <c r="D495" s="214" t="s">
        <v>198</v>
      </c>
      <c r="E495" s="215" t="s">
        <v>340</v>
      </c>
      <c r="F495" s="216" t="s">
        <v>341</v>
      </c>
      <c r="G495" s="217" t="s">
        <v>244</v>
      </c>
      <c r="H495" s="218">
        <v>25.248000000000001</v>
      </c>
      <c r="I495" s="219"/>
      <c r="J495" s="220">
        <f>ROUND(I495*H495,2)</f>
        <v>0</v>
      </c>
      <c r="K495" s="216" t="s">
        <v>202</v>
      </c>
      <c r="L495" s="46"/>
      <c r="M495" s="221" t="s">
        <v>19</v>
      </c>
      <c r="N495" s="222" t="s">
        <v>43</v>
      </c>
      <c r="O495" s="86"/>
      <c r="P495" s="223">
        <f>O495*H495</f>
        <v>0</v>
      </c>
      <c r="Q495" s="223">
        <v>0.00013999999999999999</v>
      </c>
      <c r="R495" s="223">
        <f>Q495*H495</f>
        <v>0.0035347199999999999</v>
      </c>
      <c r="S495" s="223">
        <v>0</v>
      </c>
      <c r="T495" s="223">
        <f>S495*H495</f>
        <v>0</v>
      </c>
      <c r="U495" s="224" t="s">
        <v>19</v>
      </c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25" t="s">
        <v>266</v>
      </c>
      <c r="AT495" s="225" t="s">
        <v>198</v>
      </c>
      <c r="AU495" s="225" t="s">
        <v>81</v>
      </c>
      <c r="AY495" s="19" t="s">
        <v>196</v>
      </c>
      <c r="BE495" s="226">
        <f>IF(N495="základní",J495,0)</f>
        <v>0</v>
      </c>
      <c r="BF495" s="226">
        <f>IF(N495="snížená",J495,0)</f>
        <v>0</v>
      </c>
      <c r="BG495" s="226">
        <f>IF(N495="zákl. přenesená",J495,0)</f>
        <v>0</v>
      </c>
      <c r="BH495" s="226">
        <f>IF(N495="sníž. přenesená",J495,0)</f>
        <v>0</v>
      </c>
      <c r="BI495" s="226">
        <f>IF(N495="nulová",J495,0)</f>
        <v>0</v>
      </c>
      <c r="BJ495" s="19" t="s">
        <v>79</v>
      </c>
      <c r="BK495" s="226">
        <f>ROUND(I495*H495,2)</f>
        <v>0</v>
      </c>
      <c r="BL495" s="19" t="s">
        <v>266</v>
      </c>
      <c r="BM495" s="225" t="s">
        <v>3048</v>
      </c>
    </row>
    <row r="496" s="2" customFormat="1">
      <c r="A496" s="40"/>
      <c r="B496" s="41"/>
      <c r="C496" s="42"/>
      <c r="D496" s="227" t="s">
        <v>205</v>
      </c>
      <c r="E496" s="42"/>
      <c r="F496" s="228" t="s">
        <v>343</v>
      </c>
      <c r="G496" s="42"/>
      <c r="H496" s="42"/>
      <c r="I496" s="229"/>
      <c r="J496" s="42"/>
      <c r="K496" s="42"/>
      <c r="L496" s="46"/>
      <c r="M496" s="230"/>
      <c r="N496" s="231"/>
      <c r="O496" s="86"/>
      <c r="P496" s="86"/>
      <c r="Q496" s="86"/>
      <c r="R496" s="86"/>
      <c r="S496" s="86"/>
      <c r="T496" s="86"/>
      <c r="U496" s="87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205</v>
      </c>
      <c r="AU496" s="19" t="s">
        <v>81</v>
      </c>
    </row>
    <row r="497" s="13" customFormat="1">
      <c r="A497" s="13"/>
      <c r="B497" s="232"/>
      <c r="C497" s="233"/>
      <c r="D497" s="234" t="s">
        <v>212</v>
      </c>
      <c r="E497" s="235" t="s">
        <v>19</v>
      </c>
      <c r="F497" s="236" t="s">
        <v>3049</v>
      </c>
      <c r="G497" s="233"/>
      <c r="H497" s="237">
        <v>14.055999999999999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1"/>
      <c r="U497" s="242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212</v>
      </c>
      <c r="AU497" s="243" t="s">
        <v>81</v>
      </c>
      <c r="AV497" s="13" t="s">
        <v>81</v>
      </c>
      <c r="AW497" s="13" t="s">
        <v>33</v>
      </c>
      <c r="AX497" s="13" t="s">
        <v>72</v>
      </c>
      <c r="AY497" s="243" t="s">
        <v>196</v>
      </c>
    </row>
    <row r="498" s="13" customFormat="1">
      <c r="A498" s="13"/>
      <c r="B498" s="232"/>
      <c r="C498" s="233"/>
      <c r="D498" s="234" t="s">
        <v>212</v>
      </c>
      <c r="E498" s="235" t="s">
        <v>19</v>
      </c>
      <c r="F498" s="236" t="s">
        <v>709</v>
      </c>
      <c r="G498" s="233"/>
      <c r="H498" s="237">
        <v>-1.6870000000000001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1"/>
      <c r="U498" s="242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212</v>
      </c>
      <c r="AU498" s="243" t="s">
        <v>81</v>
      </c>
      <c r="AV498" s="13" t="s">
        <v>81</v>
      </c>
      <c r="AW498" s="13" t="s">
        <v>33</v>
      </c>
      <c r="AX498" s="13" t="s">
        <v>72</v>
      </c>
      <c r="AY498" s="243" t="s">
        <v>196</v>
      </c>
    </row>
    <row r="499" s="13" customFormat="1">
      <c r="A499" s="13"/>
      <c r="B499" s="232"/>
      <c r="C499" s="233"/>
      <c r="D499" s="234" t="s">
        <v>212</v>
      </c>
      <c r="E499" s="235" t="s">
        <v>19</v>
      </c>
      <c r="F499" s="236" t="s">
        <v>3012</v>
      </c>
      <c r="G499" s="233"/>
      <c r="H499" s="237">
        <v>14.566000000000001</v>
      </c>
      <c r="I499" s="238"/>
      <c r="J499" s="233"/>
      <c r="K499" s="233"/>
      <c r="L499" s="239"/>
      <c r="M499" s="240"/>
      <c r="N499" s="241"/>
      <c r="O499" s="241"/>
      <c r="P499" s="241"/>
      <c r="Q499" s="241"/>
      <c r="R499" s="241"/>
      <c r="S499" s="241"/>
      <c r="T499" s="241"/>
      <c r="U499" s="242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212</v>
      </c>
      <c r="AU499" s="243" t="s">
        <v>81</v>
      </c>
      <c r="AV499" s="13" t="s">
        <v>81</v>
      </c>
      <c r="AW499" s="13" t="s">
        <v>33</v>
      </c>
      <c r="AX499" s="13" t="s">
        <v>72</v>
      </c>
      <c r="AY499" s="243" t="s">
        <v>196</v>
      </c>
    </row>
    <row r="500" s="13" customFormat="1">
      <c r="A500" s="13"/>
      <c r="B500" s="232"/>
      <c r="C500" s="233"/>
      <c r="D500" s="234" t="s">
        <v>212</v>
      </c>
      <c r="E500" s="235" t="s">
        <v>19</v>
      </c>
      <c r="F500" s="236" t="s">
        <v>709</v>
      </c>
      <c r="G500" s="233"/>
      <c r="H500" s="237">
        <v>-1.6870000000000001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1"/>
      <c r="U500" s="242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212</v>
      </c>
      <c r="AU500" s="243" t="s">
        <v>81</v>
      </c>
      <c r="AV500" s="13" t="s">
        <v>81</v>
      </c>
      <c r="AW500" s="13" t="s">
        <v>33</v>
      </c>
      <c r="AX500" s="13" t="s">
        <v>72</v>
      </c>
      <c r="AY500" s="243" t="s">
        <v>196</v>
      </c>
    </row>
    <row r="501" s="14" customFormat="1">
      <c r="A501" s="14"/>
      <c r="B501" s="254"/>
      <c r="C501" s="255"/>
      <c r="D501" s="234" t="s">
        <v>212</v>
      </c>
      <c r="E501" s="256" t="s">
        <v>19</v>
      </c>
      <c r="F501" s="257" t="s">
        <v>233</v>
      </c>
      <c r="G501" s="255"/>
      <c r="H501" s="258">
        <v>25.248000000000001</v>
      </c>
      <c r="I501" s="259"/>
      <c r="J501" s="255"/>
      <c r="K501" s="255"/>
      <c r="L501" s="260"/>
      <c r="M501" s="265"/>
      <c r="N501" s="266"/>
      <c r="O501" s="266"/>
      <c r="P501" s="266"/>
      <c r="Q501" s="266"/>
      <c r="R501" s="266"/>
      <c r="S501" s="266"/>
      <c r="T501" s="266"/>
      <c r="U501" s="267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4" t="s">
        <v>212</v>
      </c>
      <c r="AU501" s="264" t="s">
        <v>81</v>
      </c>
      <c r="AV501" s="14" t="s">
        <v>203</v>
      </c>
      <c r="AW501" s="14" t="s">
        <v>33</v>
      </c>
      <c r="AX501" s="14" t="s">
        <v>79</v>
      </c>
      <c r="AY501" s="264" t="s">
        <v>196</v>
      </c>
    </row>
    <row r="502" s="2" customFormat="1" ht="6.96" customHeight="1">
      <c r="A502" s="40"/>
      <c r="B502" s="61"/>
      <c r="C502" s="62"/>
      <c r="D502" s="62"/>
      <c r="E502" s="62"/>
      <c r="F502" s="62"/>
      <c r="G502" s="62"/>
      <c r="H502" s="62"/>
      <c r="I502" s="62"/>
      <c r="J502" s="62"/>
      <c r="K502" s="62"/>
      <c r="L502" s="46"/>
      <c r="M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</sheetData>
  <sheetProtection sheet="1" autoFilter="0" formatColumns="0" formatRows="0" objects="1" scenarios="1" spinCount="100000" saltValue="QuBuYhtLEEvBOqqL1eQyXbohpxZAaFnmFE2j/k0ukFQdiLhPQgcOL9fPMNJ+g0SxoK3he3SeQmx0yiYprX8/hw==" hashValue="+IVe1Gp8gsXqJsnsK4d//GQtixqgOy/xGFNhEHdx0Cj7kfnU6zWGnkbc8jDTqzbO6elPjG1qXUAlPy6vILYl9Q==" algorithmName="SHA-512" password="CC35"/>
  <autoFilter ref="C102:K50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1:H91"/>
    <mergeCell ref="E93:H93"/>
    <mergeCell ref="E95:H95"/>
    <mergeCell ref="L2:V2"/>
  </mergeCells>
  <hyperlinks>
    <hyperlink ref="F108" r:id="rId1" display="https://podminky.urs.cz/item/CS_URS_2025_02/115101301"/>
    <hyperlink ref="F110" r:id="rId2" display="https://podminky.urs.cz/item/CS_URS_2025_02/121151103"/>
    <hyperlink ref="F113" r:id="rId3" display="https://podminky.urs.cz/item/CS_URS_2025_02/131351100"/>
    <hyperlink ref="F116" r:id="rId4" display="https://podminky.urs.cz/item/CS_URS_2025_02/132351101"/>
    <hyperlink ref="F119" r:id="rId5" display="https://podminky.urs.cz/item/CS_URS_2025_02/162751137"/>
    <hyperlink ref="F121" r:id="rId6" display="https://podminky.urs.cz/item/CS_URS_2025_02/162751139"/>
    <hyperlink ref="F123" r:id="rId7" display="https://podminky.urs.cz/item/CS_URS_2025_02/167151102"/>
    <hyperlink ref="F128" r:id="rId8" display="https://podminky.urs.cz/item/CS_URS_2025_02/171201221"/>
    <hyperlink ref="F131" r:id="rId9" display="https://podminky.urs.cz/item/CS_URS_2025_02/171251201"/>
    <hyperlink ref="F133" r:id="rId10" display="https://podminky.urs.cz/item/CS_URS_2025_02/174151101"/>
    <hyperlink ref="F137" r:id="rId11" display="https://podminky.urs.cz/item/CS_URS_2025_02/181951114"/>
    <hyperlink ref="F141" r:id="rId12" display="https://podminky.urs.cz/item/CS_URS_2025_02/271532212"/>
    <hyperlink ref="F144" r:id="rId13" display="https://podminky.urs.cz/item/CS_URS_2025_02/273321411"/>
    <hyperlink ref="F147" r:id="rId14" display="https://podminky.urs.cz/item/CS_URS_2025_02/273351121"/>
    <hyperlink ref="F150" r:id="rId15" display="https://podminky.urs.cz/item/CS_URS_2025_02/273351122"/>
    <hyperlink ref="F152" r:id="rId16" display="https://podminky.urs.cz/item/CS_URS_2025_02/273362021"/>
    <hyperlink ref="F157" r:id="rId17" display="https://podminky.urs.cz/item/CS_URS_2025_02/274313711"/>
    <hyperlink ref="F162" r:id="rId18" display="https://podminky.urs.cz/item/CS_URS_2025_02/274351121"/>
    <hyperlink ref="F167" r:id="rId19" display="https://podminky.urs.cz/item/CS_URS_2025_02/274351122"/>
    <hyperlink ref="F170" r:id="rId20" display="https://podminky.urs.cz/item/CS_URS_2025_02/311321511"/>
    <hyperlink ref="F175" r:id="rId21" display="https://podminky.urs.cz/item/CS_URS_2025_02/311351121"/>
    <hyperlink ref="F180" r:id="rId22" display="https://podminky.urs.cz/item/CS_URS_2025_02/311351122"/>
    <hyperlink ref="F182" r:id="rId23" display="https://podminky.urs.cz/item/CS_URS_2025_02/311361821"/>
    <hyperlink ref="F186" r:id="rId24" display="https://podminky.urs.cz/item/CS_URS_2025_02/622131121"/>
    <hyperlink ref="F188" r:id="rId25" display="https://podminky.urs.cz/item/CS_URS_2025_02/622142001"/>
    <hyperlink ref="F197" r:id="rId26" display="https://podminky.urs.cz/item/CS_URS_2025_02/631311114"/>
    <hyperlink ref="F200" r:id="rId27" display="https://podminky.urs.cz/item/CS_URS_2025_02/631319011"/>
    <hyperlink ref="F202" r:id="rId28" display="https://podminky.urs.cz/item/CS_URS_2025_02/632481213"/>
    <hyperlink ref="F205" r:id="rId29" display="https://podminky.urs.cz/item/CS_URS_2025_02/634112113"/>
    <hyperlink ref="F209" r:id="rId30" display="https://podminky.urs.cz/item/CS_URS_2025_02/949101111"/>
    <hyperlink ref="F214" r:id="rId31" display="https://podminky.urs.cz/item/CS_URS_2025_02/953943211"/>
    <hyperlink ref="F219" r:id="rId32" display="https://podminky.urs.cz/item/CS_URS_2025_02/953965116"/>
    <hyperlink ref="F222" r:id="rId33" display="https://podminky.urs.cz/item/CS_URS_2025_02/998011001"/>
    <hyperlink ref="F226" r:id="rId34" display="https://podminky.urs.cz/item/CS_URS_2025_02/711111001"/>
    <hyperlink ref="F230" r:id="rId35" display="https://podminky.urs.cz/item/CS_URS_2025_02/711112001"/>
    <hyperlink ref="F234" r:id="rId36" display="https://podminky.urs.cz/item/CS_URS_2025_02/711141559"/>
    <hyperlink ref="F239" r:id="rId37" display="https://podminky.urs.cz/item/CS_URS_2025_02/711142559"/>
    <hyperlink ref="F244" r:id="rId38" display="https://podminky.urs.cz/item/CS_URS_2025_02/998711101"/>
    <hyperlink ref="F247" r:id="rId39" display="https://podminky.urs.cz/item/CS_URS_2025_02/712311115"/>
    <hyperlink ref="F252" r:id="rId40" display="https://podminky.urs.cz/item/CS_URS_2025_02/712341559"/>
    <hyperlink ref="F257" r:id="rId41" display="https://podminky.urs.cz/item/CS_URS_2025_02/712361703"/>
    <hyperlink ref="F262" r:id="rId42" display="https://podminky.urs.cz/item/CS_URS_2025_02/712811115"/>
    <hyperlink ref="F267" r:id="rId43" display="https://podminky.urs.cz/item/CS_URS_2025_02/712841559"/>
    <hyperlink ref="F272" r:id="rId44" display="https://podminky.urs.cz/item/CS_URS_2025_02/712861703"/>
    <hyperlink ref="F277" r:id="rId45" display="https://podminky.urs.cz/item/CS_URS_2025_02/998712101"/>
    <hyperlink ref="F280" r:id="rId46" display="https://podminky.urs.cz/item/CS_URS_2025_02/713121111"/>
    <hyperlink ref="F285" r:id="rId47" display="https://podminky.urs.cz/item/CS_URS_2025_02/713123111"/>
    <hyperlink ref="F293" r:id="rId48" display="https://podminky.urs.cz/item/CS_URS_2025_02/713131151"/>
    <hyperlink ref="F299" r:id="rId49" display="https://podminky.urs.cz/item/CS_URS_2025_02/713141321"/>
    <hyperlink ref="F304" r:id="rId50" display="https://podminky.urs.cz/item/CS_URS_2025_02/998713101"/>
    <hyperlink ref="F307" r:id="rId51" display="https://podminky.urs.cz/item/CS_URS_2025_02/762083111"/>
    <hyperlink ref="F309" r:id="rId52" display="https://podminky.urs.cz/item/CS_URS_2025_02/762421033"/>
    <hyperlink ref="F312" r:id="rId53" display="https://podminky.urs.cz/item/CS_URS_2025_02/762431033"/>
    <hyperlink ref="F323" r:id="rId54" display="https://podminky.urs.cz/item/CS_URS_2025_02/762495000"/>
    <hyperlink ref="F326" r:id="rId55" display="https://podminky.urs.cz/item/CS_URS_2025_02/762723311"/>
    <hyperlink ref="F352" r:id="rId56" display="https://podminky.urs.cz/item/CS_URS_2025_02/762795000"/>
    <hyperlink ref="F354" r:id="rId57" display="https://podminky.urs.cz/item/CS_URS_2025_02/762810023"/>
    <hyperlink ref="F359" r:id="rId58" display="https://podminky.urs.cz/item/CS_URS_2025_02/998762101"/>
    <hyperlink ref="F376" r:id="rId59" display="https://podminky.urs.cz/item/CS_URS_2025_02/998763301"/>
    <hyperlink ref="F379" r:id="rId60" display="https://podminky.urs.cz/item/CS_URS_2025_02/764244303"/>
    <hyperlink ref="F386" r:id="rId61" display="https://podminky.urs.cz/item/CS_URS_2025_02/998764101"/>
    <hyperlink ref="F389" r:id="rId62" display="https://podminky.urs.cz/item/CS_URS_2025_02/766417211"/>
    <hyperlink ref="F400" r:id="rId63" display="https://podminky.urs.cz/item/CS_URS_2025_02/766417421"/>
    <hyperlink ref="F409" r:id="rId64" display="https://podminky.urs.cz/item/CS_URS_2025_02/766417523"/>
    <hyperlink ref="F417" r:id="rId65" display="https://podminky.urs.cz/item/CS_URS_2025_02/766417541"/>
    <hyperlink ref="F430" r:id="rId66" display="https://podminky.urs.cz/item/CS_URS_2025_02/998766101"/>
    <hyperlink ref="F450" r:id="rId67" display="https://podminky.urs.cz/item/CS_URS_2025_02/767626104"/>
    <hyperlink ref="F460" r:id="rId68" display="https://podminky.urs.cz/item/CS_URS_2025_02/767640111"/>
    <hyperlink ref="F464" r:id="rId69" display="https://podminky.urs.cz/item/CS_URS_2025_02/998767101"/>
    <hyperlink ref="F467" r:id="rId70" display="https://podminky.urs.cz/item/CS_URS_2025_02/777111111"/>
    <hyperlink ref="F469" r:id="rId71" display="https://podminky.urs.cz/item/CS_URS_2025_02/777131113"/>
    <hyperlink ref="F471" r:id="rId72" display="https://podminky.urs.cz/item/CS_URS_2025_02/777521101"/>
    <hyperlink ref="F474" r:id="rId73" display="https://podminky.urs.cz/item/CS_URS_2025_02/998777101"/>
    <hyperlink ref="F477" r:id="rId74" display="https://podminky.urs.cz/item/CS_URS_2025_02/783101203"/>
    <hyperlink ref="F479" r:id="rId75" display="https://podminky.urs.cz/item/CS_URS_2025_02/783101403"/>
    <hyperlink ref="F481" r:id="rId76" display="https://podminky.urs.cz/item/CS_URS_2025_02/783113111"/>
    <hyperlink ref="F483" r:id="rId77" display="https://podminky.urs.cz/item/CS_URS_2025_02/783114101"/>
    <hyperlink ref="F485" r:id="rId78" display="https://podminky.urs.cz/item/CS_URS_2025_02/783118101"/>
    <hyperlink ref="F488" r:id="rId79" display="https://podminky.urs.cz/item/CS_URS_2025_02/783201201"/>
    <hyperlink ref="F490" r:id="rId80" display="https://podminky.urs.cz/item/CS_URS_2025_02/783201401"/>
    <hyperlink ref="F492" r:id="rId81" display="https://podminky.urs.cz/item/CS_URS_2025_02/783213011"/>
    <hyperlink ref="F494" r:id="rId82" display="https://podminky.urs.cz/item/CS_URS_2025_02/783214101"/>
    <hyperlink ref="F496" r:id="rId83" display="https://podminky.urs.cz/item/CS_URS_2025_02/78321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4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2799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2065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ROUND(J89,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ROUND((SUM(BE89:BE116)),  2)</f>
        <v>0</v>
      </c>
      <c r="G35" s="40"/>
      <c r="H35" s="40"/>
      <c r="I35" s="160">
        <v>0.20999999999999999</v>
      </c>
      <c r="J35" s="159">
        <f>ROUND(((SUM(BE89:BE116))*I35),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ROUND((SUM(BF89:BF116)),  2)</f>
        <v>0</v>
      </c>
      <c r="G36" s="40"/>
      <c r="H36" s="40"/>
      <c r="I36" s="160">
        <v>0.12</v>
      </c>
      <c r="J36" s="159">
        <f>ROUND(((SUM(BF89:BF116))*I36),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ROUND((SUM(BG89:BG116)),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ROUND((SUM(BH89:BH116)),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ROUND((SUM(BI89:BI116)),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2799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J89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3050</v>
      </c>
      <c r="E64" s="180"/>
      <c r="F64" s="180"/>
      <c r="G64" s="180"/>
      <c r="H64" s="180"/>
      <c r="I64" s="180"/>
      <c r="J64" s="181">
        <f>J90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982</v>
      </c>
      <c r="E65" s="180"/>
      <c r="F65" s="180"/>
      <c r="G65" s="180"/>
      <c r="H65" s="180"/>
      <c r="I65" s="180"/>
      <c r="J65" s="181">
        <f>J94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983</v>
      </c>
      <c r="E66" s="180"/>
      <c r="F66" s="180"/>
      <c r="G66" s="180"/>
      <c r="H66" s="180"/>
      <c r="I66" s="180"/>
      <c r="J66" s="181">
        <f>J113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984</v>
      </c>
      <c r="E67" s="180"/>
      <c r="F67" s="180"/>
      <c r="G67" s="180"/>
      <c r="H67" s="180"/>
      <c r="I67" s="180"/>
      <c r="J67" s="181">
        <f>J115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180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72" t="str">
        <f>E7</f>
        <v>Koncepční dořešení lokality Loděnice v parku B.Němcové</v>
      </c>
      <c r="F77" s="34"/>
      <c r="G77" s="34"/>
      <c r="H77" s="34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1" customFormat="1" ht="12" customHeight="1">
      <c r="B78" s="23"/>
      <c r="C78" s="34" t="s">
        <v>164</v>
      </c>
      <c r="D78" s="24"/>
      <c r="E78" s="24"/>
      <c r="F78" s="24"/>
      <c r="G78" s="24"/>
      <c r="H78" s="24"/>
      <c r="I78" s="24"/>
      <c r="J78" s="24"/>
      <c r="K78" s="24"/>
      <c r="L78" s="22"/>
    </row>
    <row r="79" s="2" customFormat="1" ht="16.5" customHeight="1">
      <c r="A79" s="40"/>
      <c r="B79" s="41"/>
      <c r="C79" s="42"/>
      <c r="D79" s="42"/>
      <c r="E79" s="172" t="s">
        <v>2799</v>
      </c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E11</f>
        <v>D.1.2.5 - TPS Silnoproud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F14</f>
        <v>Karviná</v>
      </c>
      <c r="G83" s="42"/>
      <c r="H83" s="42"/>
      <c r="I83" s="34" t="s">
        <v>23</v>
      </c>
      <c r="J83" s="74" t="str">
        <f>IF(J14="","",J14)</f>
        <v>22. 1. 2026</v>
      </c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E17</f>
        <v>Statutární město Karviná</v>
      </c>
      <c r="G85" s="42"/>
      <c r="H85" s="42"/>
      <c r="I85" s="34" t="s">
        <v>31</v>
      </c>
      <c r="J85" s="38" t="str">
        <f>E23</f>
        <v>POLYCHROME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29</v>
      </c>
      <c r="D86" s="42"/>
      <c r="E86" s="42"/>
      <c r="F86" s="29" t="str">
        <f>IF(E20="","",E20)</f>
        <v>Vyplň údaj</v>
      </c>
      <c r="G86" s="42"/>
      <c r="H86" s="42"/>
      <c r="I86" s="34" t="s">
        <v>34</v>
      </c>
      <c r="J86" s="38" t="str">
        <f>E26</f>
        <v xml:space="preserve"> 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8"/>
      <c r="B88" s="189"/>
      <c r="C88" s="190" t="s">
        <v>181</v>
      </c>
      <c r="D88" s="191" t="s">
        <v>57</v>
      </c>
      <c r="E88" s="191" t="s">
        <v>53</v>
      </c>
      <c r="F88" s="191" t="s">
        <v>54</v>
      </c>
      <c r="G88" s="191" t="s">
        <v>182</v>
      </c>
      <c r="H88" s="191" t="s">
        <v>183</v>
      </c>
      <c r="I88" s="191" t="s">
        <v>184</v>
      </c>
      <c r="J88" s="191" t="s">
        <v>171</v>
      </c>
      <c r="K88" s="192" t="s">
        <v>185</v>
      </c>
      <c r="L88" s="193"/>
      <c r="M88" s="94" t="s">
        <v>19</v>
      </c>
      <c r="N88" s="95" t="s">
        <v>42</v>
      </c>
      <c r="O88" s="95" t="s">
        <v>186</v>
      </c>
      <c r="P88" s="95" t="s">
        <v>187</v>
      </c>
      <c r="Q88" s="95" t="s">
        <v>188</v>
      </c>
      <c r="R88" s="95" t="s">
        <v>189</v>
      </c>
      <c r="S88" s="95" t="s">
        <v>190</v>
      </c>
      <c r="T88" s="95" t="s">
        <v>191</v>
      </c>
      <c r="U88" s="96" t="s">
        <v>192</v>
      </c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</row>
    <row r="89" s="2" customFormat="1" ht="22.8" customHeight="1">
      <c r="A89" s="40"/>
      <c r="B89" s="41"/>
      <c r="C89" s="101" t="s">
        <v>193</v>
      </c>
      <c r="D89" s="42"/>
      <c r="E89" s="42"/>
      <c r="F89" s="42"/>
      <c r="G89" s="42"/>
      <c r="H89" s="42"/>
      <c r="I89" s="42"/>
      <c r="J89" s="194">
        <f>BK89</f>
        <v>0</v>
      </c>
      <c r="K89" s="42"/>
      <c r="L89" s="46"/>
      <c r="M89" s="97"/>
      <c r="N89" s="195"/>
      <c r="O89" s="98"/>
      <c r="P89" s="196">
        <f>P90+P94+P113+P115</f>
        <v>0</v>
      </c>
      <c r="Q89" s="98"/>
      <c r="R89" s="196">
        <f>R90+R94+R113+R115</f>
        <v>0</v>
      </c>
      <c r="S89" s="98"/>
      <c r="T89" s="196">
        <f>T90+T94+T113+T115</f>
        <v>0</v>
      </c>
      <c r="U89" s="99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71</v>
      </c>
      <c r="AU89" s="19" t="s">
        <v>172</v>
      </c>
      <c r="BK89" s="197">
        <f>BK90+BK94+BK113+BK115</f>
        <v>0</v>
      </c>
    </row>
    <row r="90" s="12" customFormat="1" ht="25.92" customHeight="1">
      <c r="A90" s="12"/>
      <c r="B90" s="198"/>
      <c r="C90" s="199"/>
      <c r="D90" s="200" t="s">
        <v>71</v>
      </c>
      <c r="E90" s="201" t="s">
        <v>985</v>
      </c>
      <c r="F90" s="201" t="s">
        <v>3051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SUM(P91:P93)</f>
        <v>0</v>
      </c>
      <c r="Q90" s="206"/>
      <c r="R90" s="207">
        <f>SUM(R91:R93)</f>
        <v>0</v>
      </c>
      <c r="S90" s="206"/>
      <c r="T90" s="207">
        <f>SUM(T91:T93)</f>
        <v>0</v>
      </c>
      <c r="U90" s="208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79</v>
      </c>
      <c r="AT90" s="210" t="s">
        <v>71</v>
      </c>
      <c r="AU90" s="210" t="s">
        <v>72</v>
      </c>
      <c r="AY90" s="209" t="s">
        <v>196</v>
      </c>
      <c r="BK90" s="211">
        <f>SUM(BK91:BK93)</f>
        <v>0</v>
      </c>
    </row>
    <row r="91" s="2" customFormat="1" ht="16.5" customHeight="1">
      <c r="A91" s="40"/>
      <c r="B91" s="41"/>
      <c r="C91" s="214" t="s">
        <v>79</v>
      </c>
      <c r="D91" s="214" t="s">
        <v>198</v>
      </c>
      <c r="E91" s="215" t="s">
        <v>3052</v>
      </c>
      <c r="F91" s="216" t="s">
        <v>988</v>
      </c>
      <c r="G91" s="217" t="s">
        <v>989</v>
      </c>
      <c r="H91" s="218">
        <v>1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81</v>
      </c>
    </row>
    <row r="92" s="2" customFormat="1" ht="16.5" customHeight="1">
      <c r="A92" s="40"/>
      <c r="B92" s="41"/>
      <c r="C92" s="214" t="s">
        <v>81</v>
      </c>
      <c r="D92" s="214" t="s">
        <v>198</v>
      </c>
      <c r="E92" s="215" t="s">
        <v>990</v>
      </c>
      <c r="F92" s="216" t="s">
        <v>991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203</v>
      </c>
    </row>
    <row r="93" s="2" customFormat="1" ht="16.5" customHeight="1">
      <c r="A93" s="40"/>
      <c r="B93" s="41"/>
      <c r="C93" s="214" t="s">
        <v>155</v>
      </c>
      <c r="D93" s="214" t="s">
        <v>198</v>
      </c>
      <c r="E93" s="215" t="s">
        <v>992</v>
      </c>
      <c r="F93" s="216" t="s">
        <v>993</v>
      </c>
      <c r="G93" s="217" t="s">
        <v>989</v>
      </c>
      <c r="H93" s="218">
        <v>1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234</v>
      </c>
    </row>
    <row r="94" s="12" customFormat="1" ht="25.92" customHeight="1">
      <c r="A94" s="12"/>
      <c r="B94" s="198"/>
      <c r="C94" s="199"/>
      <c r="D94" s="200" t="s">
        <v>71</v>
      </c>
      <c r="E94" s="201" t="s">
        <v>994</v>
      </c>
      <c r="F94" s="201" t="s">
        <v>995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SUM(P95:P112)</f>
        <v>0</v>
      </c>
      <c r="Q94" s="206"/>
      <c r="R94" s="207">
        <f>SUM(R95:R112)</f>
        <v>0</v>
      </c>
      <c r="S94" s="206"/>
      <c r="T94" s="207">
        <f>SUM(T95:T112)</f>
        <v>0</v>
      </c>
      <c r="U94" s="208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79</v>
      </c>
      <c r="AT94" s="210" t="s">
        <v>71</v>
      </c>
      <c r="AU94" s="210" t="s">
        <v>72</v>
      </c>
      <c r="AY94" s="209" t="s">
        <v>196</v>
      </c>
      <c r="BK94" s="211">
        <f>SUM(BK95:BK112)</f>
        <v>0</v>
      </c>
    </row>
    <row r="95" s="2" customFormat="1" ht="24.15" customHeight="1">
      <c r="A95" s="40"/>
      <c r="B95" s="41"/>
      <c r="C95" s="214" t="s">
        <v>203</v>
      </c>
      <c r="D95" s="214" t="s">
        <v>198</v>
      </c>
      <c r="E95" s="215" t="s">
        <v>3053</v>
      </c>
      <c r="F95" s="216" t="s">
        <v>3054</v>
      </c>
      <c r="G95" s="217" t="s">
        <v>989</v>
      </c>
      <c r="H95" s="218">
        <v>4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217</v>
      </c>
    </row>
    <row r="96" s="2" customFormat="1" ht="24.15" customHeight="1">
      <c r="A96" s="40"/>
      <c r="B96" s="41"/>
      <c r="C96" s="214" t="s">
        <v>225</v>
      </c>
      <c r="D96" s="214" t="s">
        <v>198</v>
      </c>
      <c r="E96" s="215" t="s">
        <v>3055</v>
      </c>
      <c r="F96" s="216" t="s">
        <v>3056</v>
      </c>
      <c r="G96" s="217" t="s">
        <v>989</v>
      </c>
      <c r="H96" s="218">
        <v>2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263</v>
      </c>
    </row>
    <row r="97" s="2" customFormat="1" ht="24.15" customHeight="1">
      <c r="A97" s="40"/>
      <c r="B97" s="41"/>
      <c r="C97" s="214" t="s">
        <v>234</v>
      </c>
      <c r="D97" s="214" t="s">
        <v>198</v>
      </c>
      <c r="E97" s="215" t="s">
        <v>3057</v>
      </c>
      <c r="F97" s="216" t="s">
        <v>3058</v>
      </c>
      <c r="G97" s="217" t="s">
        <v>989</v>
      </c>
      <c r="H97" s="218">
        <v>3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8</v>
      </c>
    </row>
    <row r="98" s="2" customFormat="1" ht="16.5" customHeight="1">
      <c r="A98" s="40"/>
      <c r="B98" s="41"/>
      <c r="C98" s="214" t="s">
        <v>241</v>
      </c>
      <c r="D98" s="214" t="s">
        <v>198</v>
      </c>
      <c r="E98" s="215" t="s">
        <v>3059</v>
      </c>
      <c r="F98" s="216" t="s">
        <v>3060</v>
      </c>
      <c r="G98" s="217" t="s">
        <v>989</v>
      </c>
      <c r="H98" s="218">
        <v>7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288</v>
      </c>
    </row>
    <row r="99" s="2" customFormat="1" ht="16.5" customHeight="1">
      <c r="A99" s="40"/>
      <c r="B99" s="41"/>
      <c r="C99" s="214" t="s">
        <v>217</v>
      </c>
      <c r="D99" s="214" t="s">
        <v>198</v>
      </c>
      <c r="E99" s="215" t="s">
        <v>3061</v>
      </c>
      <c r="F99" s="216" t="s">
        <v>1684</v>
      </c>
      <c r="G99" s="217" t="s">
        <v>989</v>
      </c>
      <c r="H99" s="218">
        <v>6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266</v>
      </c>
    </row>
    <row r="100" s="2" customFormat="1" ht="24.15" customHeight="1">
      <c r="A100" s="40"/>
      <c r="B100" s="41"/>
      <c r="C100" s="214" t="s">
        <v>254</v>
      </c>
      <c r="D100" s="214" t="s">
        <v>198</v>
      </c>
      <c r="E100" s="215" t="s">
        <v>3062</v>
      </c>
      <c r="F100" s="216" t="s">
        <v>1688</v>
      </c>
      <c r="G100" s="217" t="s">
        <v>209</v>
      </c>
      <c r="H100" s="218">
        <v>55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313</v>
      </c>
    </row>
    <row r="101" s="2" customFormat="1" ht="24.15" customHeight="1">
      <c r="A101" s="40"/>
      <c r="B101" s="41"/>
      <c r="C101" s="214" t="s">
        <v>263</v>
      </c>
      <c r="D101" s="214" t="s">
        <v>198</v>
      </c>
      <c r="E101" s="215" t="s">
        <v>3063</v>
      </c>
      <c r="F101" s="216" t="s">
        <v>1690</v>
      </c>
      <c r="G101" s="217" t="s">
        <v>209</v>
      </c>
      <c r="H101" s="218">
        <v>25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325</v>
      </c>
    </row>
    <row r="102" s="2" customFormat="1" ht="24.15" customHeight="1">
      <c r="A102" s="40"/>
      <c r="B102" s="41"/>
      <c r="C102" s="214" t="s">
        <v>269</v>
      </c>
      <c r="D102" s="214" t="s">
        <v>198</v>
      </c>
      <c r="E102" s="215" t="s">
        <v>3064</v>
      </c>
      <c r="F102" s="216" t="s">
        <v>1694</v>
      </c>
      <c r="G102" s="217" t="s">
        <v>209</v>
      </c>
      <c r="H102" s="218">
        <v>90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334</v>
      </c>
    </row>
    <row r="103" s="2" customFormat="1" ht="16.5" customHeight="1">
      <c r="A103" s="40"/>
      <c r="B103" s="41"/>
      <c r="C103" s="214" t="s">
        <v>8</v>
      </c>
      <c r="D103" s="214" t="s">
        <v>198</v>
      </c>
      <c r="E103" s="215" t="s">
        <v>1008</v>
      </c>
      <c r="F103" s="216" t="s">
        <v>1009</v>
      </c>
      <c r="G103" s="217" t="s">
        <v>989</v>
      </c>
      <c r="H103" s="218">
        <v>90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475</v>
      </c>
    </row>
    <row r="104" s="2" customFormat="1" ht="24.15" customHeight="1">
      <c r="A104" s="40"/>
      <c r="B104" s="41"/>
      <c r="C104" s="214" t="s">
        <v>282</v>
      </c>
      <c r="D104" s="214" t="s">
        <v>198</v>
      </c>
      <c r="E104" s="215" t="s">
        <v>3065</v>
      </c>
      <c r="F104" s="216" t="s">
        <v>1696</v>
      </c>
      <c r="G104" s="217" t="s">
        <v>209</v>
      </c>
      <c r="H104" s="218">
        <v>30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487</v>
      </c>
    </row>
    <row r="105" s="2" customFormat="1" ht="16.5" customHeight="1">
      <c r="A105" s="40"/>
      <c r="B105" s="41"/>
      <c r="C105" s="214" t="s">
        <v>288</v>
      </c>
      <c r="D105" s="214" t="s">
        <v>198</v>
      </c>
      <c r="E105" s="215" t="s">
        <v>3066</v>
      </c>
      <c r="F105" s="216" t="s">
        <v>1721</v>
      </c>
      <c r="G105" s="217" t="s">
        <v>989</v>
      </c>
      <c r="H105" s="218">
        <v>30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497</v>
      </c>
    </row>
    <row r="106" s="2" customFormat="1" ht="16.5" customHeight="1">
      <c r="A106" s="40"/>
      <c r="B106" s="41"/>
      <c r="C106" s="214" t="s">
        <v>294</v>
      </c>
      <c r="D106" s="214" t="s">
        <v>198</v>
      </c>
      <c r="E106" s="215" t="s">
        <v>3067</v>
      </c>
      <c r="F106" s="216" t="s">
        <v>1723</v>
      </c>
      <c r="G106" s="217" t="s">
        <v>989</v>
      </c>
      <c r="H106" s="218">
        <v>3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508</v>
      </c>
    </row>
    <row r="107" s="2" customFormat="1" ht="16.5" customHeight="1">
      <c r="A107" s="40"/>
      <c r="B107" s="41"/>
      <c r="C107" s="214" t="s">
        <v>266</v>
      </c>
      <c r="D107" s="214" t="s">
        <v>198</v>
      </c>
      <c r="E107" s="215" t="s">
        <v>3068</v>
      </c>
      <c r="F107" s="216" t="s">
        <v>2665</v>
      </c>
      <c r="G107" s="217" t="s">
        <v>989</v>
      </c>
      <c r="H107" s="218">
        <v>1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79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278</v>
      </c>
    </row>
    <row r="108" s="2" customFormat="1" ht="16.5" customHeight="1">
      <c r="A108" s="40"/>
      <c r="B108" s="41"/>
      <c r="C108" s="214" t="s">
        <v>307</v>
      </c>
      <c r="D108" s="214" t="s">
        <v>198</v>
      </c>
      <c r="E108" s="215" t="s">
        <v>3069</v>
      </c>
      <c r="F108" s="216" t="s">
        <v>1706</v>
      </c>
      <c r="G108" s="217" t="s">
        <v>209</v>
      </c>
      <c r="H108" s="218">
        <v>25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79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530</v>
      </c>
    </row>
    <row r="109" s="2" customFormat="1" ht="16.5" customHeight="1">
      <c r="A109" s="40"/>
      <c r="B109" s="41"/>
      <c r="C109" s="214" t="s">
        <v>313</v>
      </c>
      <c r="D109" s="214" t="s">
        <v>198</v>
      </c>
      <c r="E109" s="215" t="s">
        <v>3070</v>
      </c>
      <c r="F109" s="216" t="s">
        <v>1700</v>
      </c>
      <c r="G109" s="217" t="s">
        <v>989</v>
      </c>
      <c r="H109" s="218">
        <v>20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79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540</v>
      </c>
    </row>
    <row r="110" s="2" customFormat="1" ht="16.5" customHeight="1">
      <c r="A110" s="40"/>
      <c r="B110" s="41"/>
      <c r="C110" s="214" t="s">
        <v>320</v>
      </c>
      <c r="D110" s="214" t="s">
        <v>198</v>
      </c>
      <c r="E110" s="215" t="s">
        <v>3071</v>
      </c>
      <c r="F110" s="216" t="s">
        <v>3072</v>
      </c>
      <c r="G110" s="217" t="s">
        <v>989</v>
      </c>
      <c r="H110" s="218">
        <v>2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79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552</v>
      </c>
    </row>
    <row r="111" s="2" customFormat="1" ht="24.15" customHeight="1">
      <c r="A111" s="40"/>
      <c r="B111" s="41"/>
      <c r="C111" s="214" t="s">
        <v>325</v>
      </c>
      <c r="D111" s="214" t="s">
        <v>198</v>
      </c>
      <c r="E111" s="215" t="s">
        <v>3073</v>
      </c>
      <c r="F111" s="216" t="s">
        <v>3074</v>
      </c>
      <c r="G111" s="217" t="s">
        <v>989</v>
      </c>
      <c r="H111" s="218">
        <v>2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79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562</v>
      </c>
    </row>
    <row r="112" s="2" customFormat="1" ht="16.5" customHeight="1">
      <c r="A112" s="40"/>
      <c r="B112" s="41"/>
      <c r="C112" s="214" t="s">
        <v>7</v>
      </c>
      <c r="D112" s="214" t="s">
        <v>198</v>
      </c>
      <c r="E112" s="215" t="s">
        <v>1724</v>
      </c>
      <c r="F112" s="216" t="s">
        <v>1019</v>
      </c>
      <c r="G112" s="217" t="s">
        <v>989</v>
      </c>
      <c r="H112" s="218">
        <v>1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79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571</v>
      </c>
    </row>
    <row r="113" s="12" customFormat="1" ht="25.92" customHeight="1">
      <c r="A113" s="12"/>
      <c r="B113" s="198"/>
      <c r="C113" s="199"/>
      <c r="D113" s="200" t="s">
        <v>71</v>
      </c>
      <c r="E113" s="201" t="s">
        <v>1020</v>
      </c>
      <c r="F113" s="201" t="s">
        <v>1021</v>
      </c>
      <c r="G113" s="199"/>
      <c r="H113" s="199"/>
      <c r="I113" s="202"/>
      <c r="J113" s="203">
        <f>BK113</f>
        <v>0</v>
      </c>
      <c r="K113" s="199"/>
      <c r="L113" s="204"/>
      <c r="M113" s="205"/>
      <c r="N113" s="206"/>
      <c r="O113" s="206"/>
      <c r="P113" s="207">
        <f>P114</f>
        <v>0</v>
      </c>
      <c r="Q113" s="206"/>
      <c r="R113" s="207">
        <f>R114</f>
        <v>0</v>
      </c>
      <c r="S113" s="206"/>
      <c r="T113" s="207">
        <f>T114</f>
        <v>0</v>
      </c>
      <c r="U113" s="208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79</v>
      </c>
      <c r="AT113" s="210" t="s">
        <v>71</v>
      </c>
      <c r="AU113" s="210" t="s">
        <v>72</v>
      </c>
      <c r="AY113" s="209" t="s">
        <v>196</v>
      </c>
      <c r="BK113" s="211">
        <f>BK114</f>
        <v>0</v>
      </c>
    </row>
    <row r="114" s="2" customFormat="1" ht="44.25" customHeight="1">
      <c r="A114" s="40"/>
      <c r="B114" s="41"/>
      <c r="C114" s="214" t="s">
        <v>334</v>
      </c>
      <c r="D114" s="214" t="s">
        <v>198</v>
      </c>
      <c r="E114" s="215" t="s">
        <v>1022</v>
      </c>
      <c r="F114" s="216" t="s">
        <v>1023</v>
      </c>
      <c r="G114" s="217" t="s">
        <v>989</v>
      </c>
      <c r="H114" s="218">
        <v>1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43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203</v>
      </c>
      <c r="AT114" s="225" t="s">
        <v>198</v>
      </c>
      <c r="AU114" s="225" t="s">
        <v>79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582</v>
      </c>
    </row>
    <row r="115" s="12" customFormat="1" ht="25.92" customHeight="1">
      <c r="A115" s="12"/>
      <c r="B115" s="198"/>
      <c r="C115" s="199"/>
      <c r="D115" s="200" t="s">
        <v>71</v>
      </c>
      <c r="E115" s="201" t="s">
        <v>1024</v>
      </c>
      <c r="F115" s="201" t="s">
        <v>1025</v>
      </c>
      <c r="G115" s="199"/>
      <c r="H115" s="199"/>
      <c r="I115" s="202"/>
      <c r="J115" s="203">
        <f>BK115</f>
        <v>0</v>
      </c>
      <c r="K115" s="199"/>
      <c r="L115" s="204"/>
      <c r="M115" s="205"/>
      <c r="N115" s="206"/>
      <c r="O115" s="206"/>
      <c r="P115" s="207">
        <f>P116</f>
        <v>0</v>
      </c>
      <c r="Q115" s="206"/>
      <c r="R115" s="207">
        <f>R116</f>
        <v>0</v>
      </c>
      <c r="S115" s="206"/>
      <c r="T115" s="207">
        <f>T116</f>
        <v>0</v>
      </c>
      <c r="U115" s="208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79</v>
      </c>
      <c r="AT115" s="210" t="s">
        <v>71</v>
      </c>
      <c r="AU115" s="210" t="s">
        <v>72</v>
      </c>
      <c r="AY115" s="209" t="s">
        <v>196</v>
      </c>
      <c r="BK115" s="211">
        <f>BK116</f>
        <v>0</v>
      </c>
    </row>
    <row r="116" s="2" customFormat="1" ht="16.5" customHeight="1">
      <c r="A116" s="40"/>
      <c r="B116" s="41"/>
      <c r="C116" s="214" t="s">
        <v>339</v>
      </c>
      <c r="D116" s="214" t="s">
        <v>198</v>
      </c>
      <c r="E116" s="215" t="s">
        <v>3075</v>
      </c>
      <c r="F116" s="216" t="s">
        <v>1027</v>
      </c>
      <c r="G116" s="217" t="s">
        <v>364</v>
      </c>
      <c r="H116" s="218">
        <v>1</v>
      </c>
      <c r="I116" s="219"/>
      <c r="J116" s="220">
        <f>ROUND(I116*H116,2)</f>
        <v>0</v>
      </c>
      <c r="K116" s="216" t="s">
        <v>19</v>
      </c>
      <c r="L116" s="46"/>
      <c r="M116" s="279" t="s">
        <v>19</v>
      </c>
      <c r="N116" s="280" t="s">
        <v>43</v>
      </c>
      <c r="O116" s="281"/>
      <c r="P116" s="282">
        <f>O116*H116</f>
        <v>0</v>
      </c>
      <c r="Q116" s="282">
        <v>0</v>
      </c>
      <c r="R116" s="282">
        <f>Q116*H116</f>
        <v>0</v>
      </c>
      <c r="S116" s="282">
        <v>0</v>
      </c>
      <c r="T116" s="282">
        <f>S116*H116</f>
        <v>0</v>
      </c>
      <c r="U116" s="283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79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592</v>
      </c>
    </row>
    <row r="117" s="2" customFormat="1" ht="6.96" customHeight="1">
      <c r="A117" s="40"/>
      <c r="B117" s="61"/>
      <c r="C117" s="62"/>
      <c r="D117" s="62"/>
      <c r="E117" s="62"/>
      <c r="F117" s="62"/>
      <c r="G117" s="62"/>
      <c r="H117" s="62"/>
      <c r="I117" s="62"/>
      <c r="J117" s="62"/>
      <c r="K117" s="62"/>
      <c r="L117" s="46"/>
      <c r="M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</sheetData>
  <sheetProtection sheet="1" autoFilter="0" formatColumns="0" formatRows="0" objects="1" scenarios="1" spinCount="100000" saltValue="AwfQz12p/FNicJAHARRr0bZouyQu4NzuqpiVnByqTLWcBn2g/V32tB5U0MzaE8MaN1KyJRTw1TTt2k2CHFrQ/Q==" hashValue="0bJERpdgn2TquYSZ2PIO5oVLWh8Wrd5Q4XDlOYNBvtaL01K54pbwFCnYOPEbPHpiRAYvUpJvXS9jrYPtfB1i/Q==" algorithmName="SHA-512" password="CC35"/>
  <autoFilter ref="C88:K1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2799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2080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1029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1030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ROUND(J95,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ROUND((SUM(BE95:BE253)),  2)</f>
        <v>0</v>
      </c>
      <c r="G35" s="40"/>
      <c r="H35" s="40"/>
      <c r="I35" s="160">
        <v>0.20999999999999999</v>
      </c>
      <c r="J35" s="159">
        <f>ROUND(((SUM(BE95:BE253))*I35),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ROUND((SUM(BF95:BF253)),  2)</f>
        <v>0</v>
      </c>
      <c r="G36" s="40"/>
      <c r="H36" s="40"/>
      <c r="I36" s="160">
        <v>0.12</v>
      </c>
      <c r="J36" s="159">
        <f>ROUND(((SUM(BF95:BF253))*I36),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ROUND((SUM(BG95:BG253)),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ROUND((SUM(BH95:BH253)),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ROUND((SUM(BI95:BI253)),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2799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ZTI , ÚT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Ing.Jan Řehoř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J95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J96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J97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J131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J134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1031</v>
      </c>
      <c r="E68" s="185"/>
      <c r="F68" s="185"/>
      <c r="G68" s="185"/>
      <c r="H68" s="185"/>
      <c r="I68" s="185"/>
      <c r="J68" s="186">
        <f>J135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2081</v>
      </c>
      <c r="E69" s="185"/>
      <c r="F69" s="185"/>
      <c r="G69" s="185"/>
      <c r="H69" s="185"/>
      <c r="I69" s="185"/>
      <c r="J69" s="186">
        <f>J166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2082</v>
      </c>
      <c r="E70" s="185"/>
      <c r="F70" s="185"/>
      <c r="G70" s="185"/>
      <c r="H70" s="185"/>
      <c r="I70" s="185"/>
      <c r="J70" s="186">
        <f>J205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2083</v>
      </c>
      <c r="E71" s="185"/>
      <c r="F71" s="185"/>
      <c r="G71" s="185"/>
      <c r="H71" s="185"/>
      <c r="I71" s="185"/>
      <c r="J71" s="186">
        <f>J233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2084</v>
      </c>
      <c r="E72" s="185"/>
      <c r="F72" s="185"/>
      <c r="G72" s="185"/>
      <c r="H72" s="185"/>
      <c r="I72" s="185"/>
      <c r="J72" s="186">
        <f>J234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2085</v>
      </c>
      <c r="E73" s="185"/>
      <c r="F73" s="185"/>
      <c r="G73" s="185"/>
      <c r="H73" s="185"/>
      <c r="I73" s="185"/>
      <c r="J73" s="186">
        <f>J240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180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Koncepční dořešení lokality Loděnice v parku B.Němcové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164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2" t="s">
        <v>2799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166</v>
      </c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E11</f>
        <v>D.1.4.1 - ZTI , ÚT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F14</f>
        <v>Karviná</v>
      </c>
      <c r="G89" s="42"/>
      <c r="H89" s="42"/>
      <c r="I89" s="34" t="s">
        <v>23</v>
      </c>
      <c r="J89" s="74" t="str">
        <f>IF(J14="","",J14)</f>
        <v>22. 1. 2026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25</v>
      </c>
      <c r="D91" s="42"/>
      <c r="E91" s="42"/>
      <c r="F91" s="29" t="str">
        <f>E17</f>
        <v>Statutární město Karviná</v>
      </c>
      <c r="G91" s="42"/>
      <c r="H91" s="42"/>
      <c r="I91" s="34" t="s">
        <v>31</v>
      </c>
      <c r="J91" s="38" t="str">
        <f>E23</f>
        <v>POLYCHROME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IF(E20="","",E20)</f>
        <v>Vyplň údaj</v>
      </c>
      <c r="G92" s="42"/>
      <c r="H92" s="42"/>
      <c r="I92" s="34" t="s">
        <v>34</v>
      </c>
      <c r="J92" s="38" t="str">
        <f>E26</f>
        <v>Ing.Jan Řehoř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8"/>
      <c r="B94" s="189"/>
      <c r="C94" s="190" t="s">
        <v>181</v>
      </c>
      <c r="D94" s="191" t="s">
        <v>57</v>
      </c>
      <c r="E94" s="191" t="s">
        <v>53</v>
      </c>
      <c r="F94" s="191" t="s">
        <v>54</v>
      </c>
      <c r="G94" s="191" t="s">
        <v>182</v>
      </c>
      <c r="H94" s="191" t="s">
        <v>183</v>
      </c>
      <c r="I94" s="191" t="s">
        <v>184</v>
      </c>
      <c r="J94" s="191" t="s">
        <v>171</v>
      </c>
      <c r="K94" s="192" t="s">
        <v>185</v>
      </c>
      <c r="L94" s="193"/>
      <c r="M94" s="94" t="s">
        <v>19</v>
      </c>
      <c r="N94" s="95" t="s">
        <v>42</v>
      </c>
      <c r="O94" s="95" t="s">
        <v>186</v>
      </c>
      <c r="P94" s="95" t="s">
        <v>187</v>
      </c>
      <c r="Q94" s="95" t="s">
        <v>188</v>
      </c>
      <c r="R94" s="95" t="s">
        <v>189</v>
      </c>
      <c r="S94" s="95" t="s">
        <v>190</v>
      </c>
      <c r="T94" s="95" t="s">
        <v>191</v>
      </c>
      <c r="U94" s="96" t="s">
        <v>192</v>
      </c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</row>
    <row r="95" s="2" customFormat="1" ht="22.8" customHeight="1">
      <c r="A95" s="40"/>
      <c r="B95" s="41"/>
      <c r="C95" s="101" t="s">
        <v>193</v>
      </c>
      <c r="D95" s="42"/>
      <c r="E95" s="42"/>
      <c r="F95" s="42"/>
      <c r="G95" s="42"/>
      <c r="H95" s="42"/>
      <c r="I95" s="42"/>
      <c r="J95" s="194">
        <f>BK95</f>
        <v>0</v>
      </c>
      <c r="K95" s="42"/>
      <c r="L95" s="46"/>
      <c r="M95" s="97"/>
      <c r="N95" s="195"/>
      <c r="O95" s="98"/>
      <c r="P95" s="196">
        <f>P96+P134</f>
        <v>0</v>
      </c>
      <c r="Q95" s="98"/>
      <c r="R95" s="196">
        <f>R96+R134</f>
        <v>7.3588649999999998</v>
      </c>
      <c r="S95" s="98"/>
      <c r="T95" s="196">
        <f>T96+T134</f>
        <v>0</v>
      </c>
      <c r="U95" s="99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172</v>
      </c>
      <c r="BK95" s="197">
        <f>BK96+BK134</f>
        <v>0</v>
      </c>
    </row>
    <row r="96" s="12" customFormat="1" ht="25.92" customHeight="1">
      <c r="A96" s="12"/>
      <c r="B96" s="198"/>
      <c r="C96" s="199"/>
      <c r="D96" s="200" t="s">
        <v>71</v>
      </c>
      <c r="E96" s="201" t="s">
        <v>194</v>
      </c>
      <c r="F96" s="201" t="s">
        <v>195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P97+P131</f>
        <v>0</v>
      </c>
      <c r="Q96" s="206"/>
      <c r="R96" s="207">
        <f>R97+R131</f>
        <v>7.0759999999999996</v>
      </c>
      <c r="S96" s="206"/>
      <c r="T96" s="207">
        <f>T97+T131</f>
        <v>0</v>
      </c>
      <c r="U96" s="208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79</v>
      </c>
      <c r="AT96" s="210" t="s">
        <v>71</v>
      </c>
      <c r="AU96" s="210" t="s">
        <v>72</v>
      </c>
      <c r="AY96" s="209" t="s">
        <v>196</v>
      </c>
      <c r="BK96" s="211">
        <f>BK97+BK131</f>
        <v>0</v>
      </c>
    </row>
    <row r="97" s="12" customFormat="1" ht="22.8" customHeight="1">
      <c r="A97" s="12"/>
      <c r="B97" s="198"/>
      <c r="C97" s="199"/>
      <c r="D97" s="200" t="s">
        <v>71</v>
      </c>
      <c r="E97" s="212" t="s">
        <v>79</v>
      </c>
      <c r="F97" s="212" t="s">
        <v>361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SUM(P98:P130)</f>
        <v>0</v>
      </c>
      <c r="Q97" s="206"/>
      <c r="R97" s="207">
        <f>SUM(R98:R130)</f>
        <v>7.0759999999999996</v>
      </c>
      <c r="S97" s="206"/>
      <c r="T97" s="207">
        <f>SUM(T98:T130)</f>
        <v>0</v>
      </c>
      <c r="U97" s="208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79</v>
      </c>
      <c r="AT97" s="210" t="s">
        <v>71</v>
      </c>
      <c r="AU97" s="210" t="s">
        <v>79</v>
      </c>
      <c r="AY97" s="209" t="s">
        <v>196</v>
      </c>
      <c r="BK97" s="211">
        <f>SUM(BK98:BK130)</f>
        <v>0</v>
      </c>
    </row>
    <row r="98" s="2" customFormat="1" ht="44.25" customHeight="1">
      <c r="A98" s="40"/>
      <c r="B98" s="41"/>
      <c r="C98" s="214" t="s">
        <v>79</v>
      </c>
      <c r="D98" s="214" t="s">
        <v>198</v>
      </c>
      <c r="E98" s="215" t="s">
        <v>1032</v>
      </c>
      <c r="F98" s="216" t="s">
        <v>1033</v>
      </c>
      <c r="G98" s="217" t="s">
        <v>201</v>
      </c>
      <c r="H98" s="218">
        <v>14.295999999999999</v>
      </c>
      <c r="I98" s="219"/>
      <c r="J98" s="220">
        <f>ROUND(I98*H98,2)</f>
        <v>0</v>
      </c>
      <c r="K98" s="216" t="s">
        <v>202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81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3076</v>
      </c>
    </row>
    <row r="99" s="2" customFormat="1">
      <c r="A99" s="40"/>
      <c r="B99" s="41"/>
      <c r="C99" s="42"/>
      <c r="D99" s="227" t="s">
        <v>205</v>
      </c>
      <c r="E99" s="42"/>
      <c r="F99" s="228" t="s">
        <v>1035</v>
      </c>
      <c r="G99" s="42"/>
      <c r="H99" s="42"/>
      <c r="I99" s="229"/>
      <c r="J99" s="42"/>
      <c r="K99" s="42"/>
      <c r="L99" s="46"/>
      <c r="M99" s="230"/>
      <c r="N99" s="231"/>
      <c r="O99" s="86"/>
      <c r="P99" s="86"/>
      <c r="Q99" s="86"/>
      <c r="R99" s="86"/>
      <c r="S99" s="86"/>
      <c r="T99" s="86"/>
      <c r="U99" s="87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205</v>
      </c>
      <c r="AU99" s="19" t="s">
        <v>81</v>
      </c>
    </row>
    <row r="100" s="13" customFormat="1">
      <c r="A100" s="13"/>
      <c r="B100" s="232"/>
      <c r="C100" s="233"/>
      <c r="D100" s="234" t="s">
        <v>212</v>
      </c>
      <c r="E100" s="235" t="s">
        <v>19</v>
      </c>
      <c r="F100" s="236" t="s">
        <v>3077</v>
      </c>
      <c r="G100" s="233"/>
      <c r="H100" s="237">
        <v>6.4050000000000002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1"/>
      <c r="U100" s="242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212</v>
      </c>
      <c r="AU100" s="243" t="s">
        <v>81</v>
      </c>
      <c r="AV100" s="13" t="s">
        <v>81</v>
      </c>
      <c r="AW100" s="13" t="s">
        <v>33</v>
      </c>
      <c r="AX100" s="13" t="s">
        <v>72</v>
      </c>
      <c r="AY100" s="243" t="s">
        <v>196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3078</v>
      </c>
      <c r="G101" s="233"/>
      <c r="H101" s="237">
        <v>7.891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72</v>
      </c>
      <c r="AY101" s="243" t="s">
        <v>196</v>
      </c>
    </row>
    <row r="102" s="14" customFormat="1">
      <c r="A102" s="14"/>
      <c r="B102" s="254"/>
      <c r="C102" s="255"/>
      <c r="D102" s="234" t="s">
        <v>212</v>
      </c>
      <c r="E102" s="256" t="s">
        <v>19</v>
      </c>
      <c r="F102" s="257" t="s">
        <v>233</v>
      </c>
      <c r="G102" s="255"/>
      <c r="H102" s="258">
        <v>14.295999999999999</v>
      </c>
      <c r="I102" s="259"/>
      <c r="J102" s="255"/>
      <c r="K102" s="255"/>
      <c r="L102" s="260"/>
      <c r="M102" s="261"/>
      <c r="N102" s="262"/>
      <c r="O102" s="262"/>
      <c r="P102" s="262"/>
      <c r="Q102" s="262"/>
      <c r="R102" s="262"/>
      <c r="S102" s="262"/>
      <c r="T102" s="262"/>
      <c r="U102" s="263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64" t="s">
        <v>212</v>
      </c>
      <c r="AU102" s="264" t="s">
        <v>81</v>
      </c>
      <c r="AV102" s="14" t="s">
        <v>203</v>
      </c>
      <c r="AW102" s="14" t="s">
        <v>33</v>
      </c>
      <c r="AX102" s="14" t="s">
        <v>79</v>
      </c>
      <c r="AY102" s="264" t="s">
        <v>196</v>
      </c>
    </row>
    <row r="103" s="2" customFormat="1" ht="55.5" customHeight="1">
      <c r="A103" s="40"/>
      <c r="B103" s="41"/>
      <c r="C103" s="214" t="s">
        <v>81</v>
      </c>
      <c r="D103" s="214" t="s">
        <v>198</v>
      </c>
      <c r="E103" s="215" t="s">
        <v>1037</v>
      </c>
      <c r="F103" s="216" t="s">
        <v>1038</v>
      </c>
      <c r="G103" s="217" t="s">
        <v>201</v>
      </c>
      <c r="H103" s="218">
        <v>14.295999999999999</v>
      </c>
      <c r="I103" s="219"/>
      <c r="J103" s="220">
        <f>ROUND(I103*H103,2)</f>
        <v>0</v>
      </c>
      <c r="K103" s="216" t="s">
        <v>202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81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3079</v>
      </c>
    </row>
    <row r="104" s="2" customFormat="1">
      <c r="A104" s="40"/>
      <c r="B104" s="41"/>
      <c r="C104" s="42"/>
      <c r="D104" s="227" t="s">
        <v>205</v>
      </c>
      <c r="E104" s="42"/>
      <c r="F104" s="228" t="s">
        <v>1040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6"/>
      <c r="U104" s="87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205</v>
      </c>
      <c r="AU104" s="19" t="s">
        <v>81</v>
      </c>
    </row>
    <row r="105" s="13" customFormat="1">
      <c r="A105" s="13"/>
      <c r="B105" s="232"/>
      <c r="C105" s="233"/>
      <c r="D105" s="234" t="s">
        <v>212</v>
      </c>
      <c r="E105" s="235" t="s">
        <v>19</v>
      </c>
      <c r="F105" s="236" t="s">
        <v>3077</v>
      </c>
      <c r="G105" s="233"/>
      <c r="H105" s="237">
        <v>6.4050000000000002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1"/>
      <c r="U105" s="242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212</v>
      </c>
      <c r="AU105" s="243" t="s">
        <v>81</v>
      </c>
      <c r="AV105" s="13" t="s">
        <v>81</v>
      </c>
      <c r="AW105" s="13" t="s">
        <v>33</v>
      </c>
      <c r="AX105" s="13" t="s">
        <v>72</v>
      </c>
      <c r="AY105" s="243" t="s">
        <v>196</v>
      </c>
    </row>
    <row r="106" s="13" customFormat="1">
      <c r="A106" s="13"/>
      <c r="B106" s="232"/>
      <c r="C106" s="233"/>
      <c r="D106" s="234" t="s">
        <v>212</v>
      </c>
      <c r="E106" s="235" t="s">
        <v>19</v>
      </c>
      <c r="F106" s="236" t="s">
        <v>3078</v>
      </c>
      <c r="G106" s="233"/>
      <c r="H106" s="237">
        <v>7.891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1"/>
      <c r="U106" s="242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212</v>
      </c>
      <c r="AU106" s="243" t="s">
        <v>81</v>
      </c>
      <c r="AV106" s="13" t="s">
        <v>81</v>
      </c>
      <c r="AW106" s="13" t="s">
        <v>33</v>
      </c>
      <c r="AX106" s="13" t="s">
        <v>72</v>
      </c>
      <c r="AY106" s="243" t="s">
        <v>196</v>
      </c>
    </row>
    <row r="107" s="14" customFormat="1">
      <c r="A107" s="14"/>
      <c r="B107" s="254"/>
      <c r="C107" s="255"/>
      <c r="D107" s="234" t="s">
        <v>212</v>
      </c>
      <c r="E107" s="256" t="s">
        <v>19</v>
      </c>
      <c r="F107" s="257" t="s">
        <v>233</v>
      </c>
      <c r="G107" s="255"/>
      <c r="H107" s="258">
        <v>14.295999999999999</v>
      </c>
      <c r="I107" s="259"/>
      <c r="J107" s="255"/>
      <c r="K107" s="255"/>
      <c r="L107" s="260"/>
      <c r="M107" s="261"/>
      <c r="N107" s="262"/>
      <c r="O107" s="262"/>
      <c r="P107" s="262"/>
      <c r="Q107" s="262"/>
      <c r="R107" s="262"/>
      <c r="S107" s="262"/>
      <c r="T107" s="262"/>
      <c r="U107" s="263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64" t="s">
        <v>212</v>
      </c>
      <c r="AU107" s="264" t="s">
        <v>81</v>
      </c>
      <c r="AV107" s="14" t="s">
        <v>203</v>
      </c>
      <c r="AW107" s="14" t="s">
        <v>33</v>
      </c>
      <c r="AX107" s="14" t="s">
        <v>79</v>
      </c>
      <c r="AY107" s="264" t="s">
        <v>196</v>
      </c>
    </row>
    <row r="108" s="2" customFormat="1" ht="55.5" customHeight="1">
      <c r="A108" s="40"/>
      <c r="B108" s="41"/>
      <c r="C108" s="214" t="s">
        <v>155</v>
      </c>
      <c r="D108" s="214" t="s">
        <v>198</v>
      </c>
      <c r="E108" s="215" t="s">
        <v>1042</v>
      </c>
      <c r="F108" s="216" t="s">
        <v>1043</v>
      </c>
      <c r="G108" s="217" t="s">
        <v>201</v>
      </c>
      <c r="H108" s="218">
        <v>14.295999999999999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3080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1045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3077</v>
      </c>
      <c r="G110" s="233"/>
      <c r="H110" s="237">
        <v>6.4050000000000002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72</v>
      </c>
      <c r="AY110" s="243" t="s">
        <v>196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3078</v>
      </c>
      <c r="G111" s="233"/>
      <c r="H111" s="237">
        <v>7.891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72</v>
      </c>
      <c r="AY111" s="243" t="s">
        <v>196</v>
      </c>
    </row>
    <row r="112" s="14" customFormat="1">
      <c r="A112" s="14"/>
      <c r="B112" s="254"/>
      <c r="C112" s="255"/>
      <c r="D112" s="234" t="s">
        <v>212</v>
      </c>
      <c r="E112" s="256" t="s">
        <v>19</v>
      </c>
      <c r="F112" s="257" t="s">
        <v>233</v>
      </c>
      <c r="G112" s="255"/>
      <c r="H112" s="258">
        <v>14.295999999999999</v>
      </c>
      <c r="I112" s="259"/>
      <c r="J112" s="255"/>
      <c r="K112" s="255"/>
      <c r="L112" s="260"/>
      <c r="M112" s="261"/>
      <c r="N112" s="262"/>
      <c r="O112" s="262"/>
      <c r="P112" s="262"/>
      <c r="Q112" s="262"/>
      <c r="R112" s="262"/>
      <c r="S112" s="262"/>
      <c r="T112" s="262"/>
      <c r="U112" s="263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64" t="s">
        <v>212</v>
      </c>
      <c r="AU112" s="264" t="s">
        <v>81</v>
      </c>
      <c r="AV112" s="14" t="s">
        <v>203</v>
      </c>
      <c r="AW112" s="14" t="s">
        <v>33</v>
      </c>
      <c r="AX112" s="14" t="s">
        <v>79</v>
      </c>
      <c r="AY112" s="264" t="s">
        <v>196</v>
      </c>
    </row>
    <row r="113" s="2" customFormat="1" ht="62.7" customHeight="1">
      <c r="A113" s="40"/>
      <c r="B113" s="41"/>
      <c r="C113" s="214" t="s">
        <v>203</v>
      </c>
      <c r="D113" s="214" t="s">
        <v>198</v>
      </c>
      <c r="E113" s="215" t="s">
        <v>386</v>
      </c>
      <c r="F113" s="216" t="s">
        <v>387</v>
      </c>
      <c r="G113" s="217" t="s">
        <v>201</v>
      </c>
      <c r="H113" s="218">
        <v>3.5379999999999998</v>
      </c>
      <c r="I113" s="219"/>
      <c r="J113" s="220">
        <f>ROUND(I113*H113,2)</f>
        <v>0</v>
      </c>
      <c r="K113" s="216" t="s">
        <v>202</v>
      </c>
      <c r="L113" s="46"/>
      <c r="M113" s="221" t="s">
        <v>19</v>
      </c>
      <c r="N113" s="222" t="s">
        <v>43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3081</v>
      </c>
    </row>
    <row r="114" s="2" customFormat="1">
      <c r="A114" s="40"/>
      <c r="B114" s="41"/>
      <c r="C114" s="42"/>
      <c r="D114" s="227" t="s">
        <v>205</v>
      </c>
      <c r="E114" s="42"/>
      <c r="F114" s="228" t="s">
        <v>389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6"/>
      <c r="U114" s="87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205</v>
      </c>
      <c r="AU114" s="19" t="s">
        <v>81</v>
      </c>
    </row>
    <row r="115" s="13" customFormat="1">
      <c r="A115" s="13"/>
      <c r="B115" s="232"/>
      <c r="C115" s="233"/>
      <c r="D115" s="234" t="s">
        <v>212</v>
      </c>
      <c r="E115" s="235" t="s">
        <v>19</v>
      </c>
      <c r="F115" s="236" t="s">
        <v>3082</v>
      </c>
      <c r="G115" s="233"/>
      <c r="H115" s="237">
        <v>1.708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33</v>
      </c>
      <c r="AX115" s="13" t="s">
        <v>72</v>
      </c>
      <c r="AY115" s="243" t="s">
        <v>196</v>
      </c>
    </row>
    <row r="116" s="13" customFormat="1">
      <c r="A116" s="13"/>
      <c r="B116" s="232"/>
      <c r="C116" s="233"/>
      <c r="D116" s="234" t="s">
        <v>212</v>
      </c>
      <c r="E116" s="235" t="s">
        <v>19</v>
      </c>
      <c r="F116" s="236" t="s">
        <v>3083</v>
      </c>
      <c r="G116" s="233"/>
      <c r="H116" s="237">
        <v>1.8300000000000001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1"/>
      <c r="U116" s="242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212</v>
      </c>
      <c r="AU116" s="243" t="s">
        <v>81</v>
      </c>
      <c r="AV116" s="13" t="s">
        <v>81</v>
      </c>
      <c r="AW116" s="13" t="s">
        <v>33</v>
      </c>
      <c r="AX116" s="13" t="s">
        <v>72</v>
      </c>
      <c r="AY116" s="243" t="s">
        <v>196</v>
      </c>
    </row>
    <row r="117" s="14" customFormat="1">
      <c r="A117" s="14"/>
      <c r="B117" s="254"/>
      <c r="C117" s="255"/>
      <c r="D117" s="234" t="s">
        <v>212</v>
      </c>
      <c r="E117" s="256" t="s">
        <v>19</v>
      </c>
      <c r="F117" s="257" t="s">
        <v>233</v>
      </c>
      <c r="G117" s="255"/>
      <c r="H117" s="258">
        <v>3.5380000000000003</v>
      </c>
      <c r="I117" s="259"/>
      <c r="J117" s="255"/>
      <c r="K117" s="255"/>
      <c r="L117" s="260"/>
      <c r="M117" s="261"/>
      <c r="N117" s="262"/>
      <c r="O117" s="262"/>
      <c r="P117" s="262"/>
      <c r="Q117" s="262"/>
      <c r="R117" s="262"/>
      <c r="S117" s="262"/>
      <c r="T117" s="262"/>
      <c r="U117" s="263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64" t="s">
        <v>212</v>
      </c>
      <c r="AU117" s="264" t="s">
        <v>81</v>
      </c>
      <c r="AV117" s="14" t="s">
        <v>203</v>
      </c>
      <c r="AW117" s="14" t="s">
        <v>33</v>
      </c>
      <c r="AX117" s="14" t="s">
        <v>79</v>
      </c>
      <c r="AY117" s="264" t="s">
        <v>196</v>
      </c>
    </row>
    <row r="118" s="2" customFormat="1" ht="37.8" customHeight="1">
      <c r="A118" s="40"/>
      <c r="B118" s="41"/>
      <c r="C118" s="214" t="s">
        <v>225</v>
      </c>
      <c r="D118" s="214" t="s">
        <v>198</v>
      </c>
      <c r="E118" s="215" t="s">
        <v>1048</v>
      </c>
      <c r="F118" s="216" t="s">
        <v>1049</v>
      </c>
      <c r="G118" s="217" t="s">
        <v>201</v>
      </c>
      <c r="H118" s="218">
        <v>3.5379999999999998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3084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1051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13" customFormat="1">
      <c r="A120" s="13"/>
      <c r="B120" s="232"/>
      <c r="C120" s="233"/>
      <c r="D120" s="234" t="s">
        <v>212</v>
      </c>
      <c r="E120" s="235" t="s">
        <v>19</v>
      </c>
      <c r="F120" s="236" t="s">
        <v>3082</v>
      </c>
      <c r="G120" s="233"/>
      <c r="H120" s="237">
        <v>1.708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212</v>
      </c>
      <c r="AU120" s="243" t="s">
        <v>81</v>
      </c>
      <c r="AV120" s="13" t="s">
        <v>81</v>
      </c>
      <c r="AW120" s="13" t="s">
        <v>33</v>
      </c>
      <c r="AX120" s="13" t="s">
        <v>72</v>
      </c>
      <c r="AY120" s="243" t="s">
        <v>196</v>
      </c>
    </row>
    <row r="121" s="13" customFormat="1">
      <c r="A121" s="13"/>
      <c r="B121" s="232"/>
      <c r="C121" s="233"/>
      <c r="D121" s="234" t="s">
        <v>212</v>
      </c>
      <c r="E121" s="235" t="s">
        <v>19</v>
      </c>
      <c r="F121" s="236" t="s">
        <v>3083</v>
      </c>
      <c r="G121" s="233"/>
      <c r="H121" s="237">
        <v>1.8300000000000001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1"/>
      <c r="U121" s="242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212</v>
      </c>
      <c r="AU121" s="243" t="s">
        <v>81</v>
      </c>
      <c r="AV121" s="13" t="s">
        <v>81</v>
      </c>
      <c r="AW121" s="13" t="s">
        <v>33</v>
      </c>
      <c r="AX121" s="13" t="s">
        <v>72</v>
      </c>
      <c r="AY121" s="243" t="s">
        <v>196</v>
      </c>
    </row>
    <row r="122" s="14" customFormat="1">
      <c r="A122" s="14"/>
      <c r="B122" s="254"/>
      <c r="C122" s="255"/>
      <c r="D122" s="234" t="s">
        <v>212</v>
      </c>
      <c r="E122" s="256" t="s">
        <v>19</v>
      </c>
      <c r="F122" s="257" t="s">
        <v>233</v>
      </c>
      <c r="G122" s="255"/>
      <c r="H122" s="258">
        <v>3.5380000000000003</v>
      </c>
      <c r="I122" s="259"/>
      <c r="J122" s="255"/>
      <c r="K122" s="255"/>
      <c r="L122" s="260"/>
      <c r="M122" s="261"/>
      <c r="N122" s="262"/>
      <c r="O122" s="262"/>
      <c r="P122" s="262"/>
      <c r="Q122" s="262"/>
      <c r="R122" s="262"/>
      <c r="S122" s="262"/>
      <c r="T122" s="262"/>
      <c r="U122" s="263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64" t="s">
        <v>212</v>
      </c>
      <c r="AU122" s="264" t="s">
        <v>81</v>
      </c>
      <c r="AV122" s="14" t="s">
        <v>203</v>
      </c>
      <c r="AW122" s="14" t="s">
        <v>33</v>
      </c>
      <c r="AX122" s="14" t="s">
        <v>79</v>
      </c>
      <c r="AY122" s="264" t="s">
        <v>196</v>
      </c>
    </row>
    <row r="123" s="2" customFormat="1" ht="44.25" customHeight="1">
      <c r="A123" s="40"/>
      <c r="B123" s="41"/>
      <c r="C123" s="214" t="s">
        <v>234</v>
      </c>
      <c r="D123" s="214" t="s">
        <v>198</v>
      </c>
      <c r="E123" s="215" t="s">
        <v>1053</v>
      </c>
      <c r="F123" s="216" t="s">
        <v>1054</v>
      </c>
      <c r="G123" s="217" t="s">
        <v>237</v>
      </c>
      <c r="H123" s="218">
        <v>7.0759999999999996</v>
      </c>
      <c r="I123" s="219"/>
      <c r="J123" s="220">
        <f>ROUND(I123*H123,2)</f>
        <v>0</v>
      </c>
      <c r="K123" s="216" t="s">
        <v>202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81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3085</v>
      </c>
    </row>
    <row r="124" s="2" customFormat="1">
      <c r="A124" s="40"/>
      <c r="B124" s="41"/>
      <c r="C124" s="42"/>
      <c r="D124" s="227" t="s">
        <v>205</v>
      </c>
      <c r="E124" s="42"/>
      <c r="F124" s="228" t="s">
        <v>1056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81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3086</v>
      </c>
      <c r="G125" s="233"/>
      <c r="H125" s="237">
        <v>7.0759999999999996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79</v>
      </c>
      <c r="AY125" s="243" t="s">
        <v>196</v>
      </c>
    </row>
    <row r="126" s="2" customFormat="1" ht="66.75" customHeight="1">
      <c r="A126" s="40"/>
      <c r="B126" s="41"/>
      <c r="C126" s="214" t="s">
        <v>241</v>
      </c>
      <c r="D126" s="214" t="s">
        <v>198</v>
      </c>
      <c r="E126" s="215" t="s">
        <v>1058</v>
      </c>
      <c r="F126" s="216" t="s">
        <v>1059</v>
      </c>
      <c r="G126" s="217" t="s">
        <v>201</v>
      </c>
      <c r="H126" s="218">
        <v>3.5379999999999998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203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203</v>
      </c>
      <c r="BM126" s="225" t="s">
        <v>3087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1061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6"/>
      <c r="U127" s="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3088</v>
      </c>
      <c r="G128" s="233"/>
      <c r="H128" s="237">
        <v>3.5379999999999998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79</v>
      </c>
      <c r="AY128" s="243" t="s">
        <v>196</v>
      </c>
    </row>
    <row r="129" s="2" customFormat="1" ht="16.5" customHeight="1">
      <c r="A129" s="40"/>
      <c r="B129" s="41"/>
      <c r="C129" s="244" t="s">
        <v>217</v>
      </c>
      <c r="D129" s="244" t="s">
        <v>214</v>
      </c>
      <c r="E129" s="245" t="s">
        <v>1062</v>
      </c>
      <c r="F129" s="246" t="s">
        <v>1063</v>
      </c>
      <c r="G129" s="247" t="s">
        <v>237</v>
      </c>
      <c r="H129" s="248">
        <v>7.0759999999999996</v>
      </c>
      <c r="I129" s="249"/>
      <c r="J129" s="250">
        <f>ROUND(I129*H129,2)</f>
        <v>0</v>
      </c>
      <c r="K129" s="246" t="s">
        <v>202</v>
      </c>
      <c r="L129" s="251"/>
      <c r="M129" s="252" t="s">
        <v>19</v>
      </c>
      <c r="N129" s="253" t="s">
        <v>43</v>
      </c>
      <c r="O129" s="86"/>
      <c r="P129" s="223">
        <f>O129*H129</f>
        <v>0</v>
      </c>
      <c r="Q129" s="223">
        <v>1</v>
      </c>
      <c r="R129" s="223">
        <f>Q129*H129</f>
        <v>7.0759999999999996</v>
      </c>
      <c r="S129" s="223">
        <v>0</v>
      </c>
      <c r="T129" s="223">
        <f>S129*H129</f>
        <v>0</v>
      </c>
      <c r="U129" s="224" t="s">
        <v>19</v>
      </c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217</v>
      </c>
      <c r="AT129" s="225" t="s">
        <v>214</v>
      </c>
      <c r="AU129" s="225" t="s">
        <v>81</v>
      </c>
      <c r="AY129" s="19" t="s">
        <v>196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79</v>
      </c>
      <c r="BK129" s="226">
        <f>ROUND(I129*H129,2)</f>
        <v>0</v>
      </c>
      <c r="BL129" s="19" t="s">
        <v>203</v>
      </c>
      <c r="BM129" s="225" t="s">
        <v>3089</v>
      </c>
    </row>
    <row r="130" s="13" customFormat="1">
      <c r="A130" s="13"/>
      <c r="B130" s="232"/>
      <c r="C130" s="233"/>
      <c r="D130" s="234" t="s">
        <v>212</v>
      </c>
      <c r="E130" s="235" t="s">
        <v>19</v>
      </c>
      <c r="F130" s="236" t="s">
        <v>3090</v>
      </c>
      <c r="G130" s="233"/>
      <c r="H130" s="237">
        <v>7.0759999999999996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1"/>
      <c r="U130" s="242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212</v>
      </c>
      <c r="AU130" s="243" t="s">
        <v>81</v>
      </c>
      <c r="AV130" s="13" t="s">
        <v>81</v>
      </c>
      <c r="AW130" s="13" t="s">
        <v>33</v>
      </c>
      <c r="AX130" s="13" t="s">
        <v>79</v>
      </c>
      <c r="AY130" s="243" t="s">
        <v>196</v>
      </c>
    </row>
    <row r="131" s="12" customFormat="1" ht="22.8" customHeight="1">
      <c r="A131" s="12"/>
      <c r="B131" s="198"/>
      <c r="C131" s="199"/>
      <c r="D131" s="200" t="s">
        <v>71</v>
      </c>
      <c r="E131" s="212" t="s">
        <v>252</v>
      </c>
      <c r="F131" s="212" t="s">
        <v>253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SUM(P132:P133)</f>
        <v>0</v>
      </c>
      <c r="Q131" s="206"/>
      <c r="R131" s="207">
        <f>SUM(R132:R133)</f>
        <v>0</v>
      </c>
      <c r="S131" s="206"/>
      <c r="T131" s="207">
        <f>SUM(T132:T133)</f>
        <v>0</v>
      </c>
      <c r="U131" s="208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79</v>
      </c>
      <c r="AT131" s="210" t="s">
        <v>71</v>
      </c>
      <c r="AU131" s="210" t="s">
        <v>79</v>
      </c>
      <c r="AY131" s="209" t="s">
        <v>196</v>
      </c>
      <c r="BK131" s="211">
        <f>SUM(BK132:BK133)</f>
        <v>0</v>
      </c>
    </row>
    <row r="132" s="2" customFormat="1" ht="66.75" customHeight="1">
      <c r="A132" s="40"/>
      <c r="B132" s="41"/>
      <c r="C132" s="214" t="s">
        <v>254</v>
      </c>
      <c r="D132" s="214" t="s">
        <v>198</v>
      </c>
      <c r="E132" s="215" t="s">
        <v>1066</v>
      </c>
      <c r="F132" s="216" t="s">
        <v>1067</v>
      </c>
      <c r="G132" s="217" t="s">
        <v>237</v>
      </c>
      <c r="H132" s="218">
        <v>7.0759999999999996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203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203</v>
      </c>
      <c r="BM132" s="225" t="s">
        <v>3091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1069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12" customFormat="1" ht="25.92" customHeight="1">
      <c r="A134" s="12"/>
      <c r="B134" s="198"/>
      <c r="C134" s="199"/>
      <c r="D134" s="200" t="s">
        <v>71</v>
      </c>
      <c r="E134" s="201" t="s">
        <v>259</v>
      </c>
      <c r="F134" s="201" t="s">
        <v>260</v>
      </c>
      <c r="G134" s="199"/>
      <c r="H134" s="199"/>
      <c r="I134" s="202"/>
      <c r="J134" s="203">
        <f>BK134</f>
        <v>0</v>
      </c>
      <c r="K134" s="199"/>
      <c r="L134" s="204"/>
      <c r="M134" s="205"/>
      <c r="N134" s="206"/>
      <c r="O134" s="206"/>
      <c r="P134" s="207">
        <f>P135+P166+P205+P233+P234+P240</f>
        <v>0</v>
      </c>
      <c r="Q134" s="206"/>
      <c r="R134" s="207">
        <f>R135+R166+R205+R233+R234+R240</f>
        <v>0.28286500000000003</v>
      </c>
      <c r="S134" s="206"/>
      <c r="T134" s="207">
        <f>T135+T166+T205+T233+T234+T240</f>
        <v>0</v>
      </c>
      <c r="U134" s="208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09" t="s">
        <v>81</v>
      </c>
      <c r="AT134" s="210" t="s">
        <v>71</v>
      </c>
      <c r="AU134" s="210" t="s">
        <v>72</v>
      </c>
      <c r="AY134" s="209" t="s">
        <v>196</v>
      </c>
      <c r="BK134" s="211">
        <f>BK135+BK166+BK205+BK233+BK234+BK240</f>
        <v>0</v>
      </c>
    </row>
    <row r="135" s="12" customFormat="1" ht="22.8" customHeight="1">
      <c r="A135" s="12"/>
      <c r="B135" s="198"/>
      <c r="C135" s="199"/>
      <c r="D135" s="200" t="s">
        <v>71</v>
      </c>
      <c r="E135" s="212" t="s">
        <v>1070</v>
      </c>
      <c r="F135" s="212" t="s">
        <v>1071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SUM(P136:P165)</f>
        <v>0</v>
      </c>
      <c r="Q135" s="206"/>
      <c r="R135" s="207">
        <f>SUM(R136:R165)</f>
        <v>0.063199999999999992</v>
      </c>
      <c r="S135" s="206"/>
      <c r="T135" s="207">
        <f>SUM(T136:T165)</f>
        <v>0</v>
      </c>
      <c r="U135" s="208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81</v>
      </c>
      <c r="AT135" s="210" t="s">
        <v>71</v>
      </c>
      <c r="AU135" s="210" t="s">
        <v>79</v>
      </c>
      <c r="AY135" s="209" t="s">
        <v>196</v>
      </c>
      <c r="BK135" s="211">
        <f>SUM(BK136:BK165)</f>
        <v>0</v>
      </c>
    </row>
    <row r="136" s="2" customFormat="1" ht="16.5" customHeight="1">
      <c r="A136" s="40"/>
      <c r="B136" s="41"/>
      <c r="C136" s="214" t="s">
        <v>263</v>
      </c>
      <c r="D136" s="214" t="s">
        <v>198</v>
      </c>
      <c r="E136" s="215" t="s">
        <v>2101</v>
      </c>
      <c r="F136" s="216" t="s">
        <v>2102</v>
      </c>
      <c r="G136" s="217" t="s">
        <v>209</v>
      </c>
      <c r="H136" s="218">
        <v>12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0.0016800000000000001</v>
      </c>
      <c r="R136" s="223">
        <f>Q136*H136</f>
        <v>0.020160000000000001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266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266</v>
      </c>
      <c r="BM136" s="225" t="s">
        <v>3092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2104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8</v>
      </c>
      <c r="G138" s="233"/>
      <c r="H138" s="237">
        <v>12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79</v>
      </c>
      <c r="AY138" s="243" t="s">
        <v>196</v>
      </c>
    </row>
    <row r="139" s="2" customFormat="1" ht="21.75" customHeight="1">
      <c r="A139" s="40"/>
      <c r="B139" s="41"/>
      <c r="C139" s="214" t="s">
        <v>269</v>
      </c>
      <c r="D139" s="214" t="s">
        <v>198</v>
      </c>
      <c r="E139" s="215" t="s">
        <v>2106</v>
      </c>
      <c r="F139" s="216" t="s">
        <v>2107</v>
      </c>
      <c r="G139" s="217" t="s">
        <v>209</v>
      </c>
      <c r="H139" s="218">
        <v>5</v>
      </c>
      <c r="I139" s="219"/>
      <c r="J139" s="220">
        <f>ROUND(I139*H139,2)</f>
        <v>0</v>
      </c>
      <c r="K139" s="216" t="s">
        <v>202</v>
      </c>
      <c r="L139" s="46"/>
      <c r="M139" s="221" t="s">
        <v>19</v>
      </c>
      <c r="N139" s="222" t="s">
        <v>43</v>
      </c>
      <c r="O139" s="86"/>
      <c r="P139" s="223">
        <f>O139*H139</f>
        <v>0</v>
      </c>
      <c r="Q139" s="223">
        <v>0.0014400000000000001</v>
      </c>
      <c r="R139" s="223">
        <f>Q139*H139</f>
        <v>0.0072000000000000007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266</v>
      </c>
      <c r="AT139" s="225" t="s">
        <v>198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266</v>
      </c>
      <c r="BM139" s="225" t="s">
        <v>3093</v>
      </c>
    </row>
    <row r="140" s="2" customFormat="1">
      <c r="A140" s="40"/>
      <c r="B140" s="41"/>
      <c r="C140" s="42"/>
      <c r="D140" s="227" t="s">
        <v>205</v>
      </c>
      <c r="E140" s="42"/>
      <c r="F140" s="228" t="s">
        <v>2109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81</v>
      </c>
    </row>
    <row r="141" s="2" customFormat="1" ht="21.75" customHeight="1">
      <c r="A141" s="40"/>
      <c r="B141" s="41"/>
      <c r="C141" s="214" t="s">
        <v>8</v>
      </c>
      <c r="D141" s="214" t="s">
        <v>198</v>
      </c>
      <c r="E141" s="215" t="s">
        <v>2110</v>
      </c>
      <c r="F141" s="216" t="s">
        <v>2111</v>
      </c>
      <c r="G141" s="217" t="s">
        <v>209</v>
      </c>
      <c r="H141" s="218">
        <v>9</v>
      </c>
      <c r="I141" s="219"/>
      <c r="J141" s="220">
        <f>ROUND(I141*H141,2)</f>
        <v>0</v>
      </c>
      <c r="K141" s="216" t="s">
        <v>202</v>
      </c>
      <c r="L141" s="46"/>
      <c r="M141" s="221" t="s">
        <v>19</v>
      </c>
      <c r="N141" s="222" t="s">
        <v>43</v>
      </c>
      <c r="O141" s="86"/>
      <c r="P141" s="223">
        <f>O141*H141</f>
        <v>0</v>
      </c>
      <c r="Q141" s="223">
        <v>0.00197</v>
      </c>
      <c r="R141" s="223">
        <f>Q141*H141</f>
        <v>0.017729999999999999</v>
      </c>
      <c r="S141" s="223">
        <v>0</v>
      </c>
      <c r="T141" s="223">
        <f>S141*H141</f>
        <v>0</v>
      </c>
      <c r="U141" s="224" t="s">
        <v>19</v>
      </c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266</v>
      </c>
      <c r="AT141" s="225" t="s">
        <v>198</v>
      </c>
      <c r="AU141" s="225" t="s">
        <v>81</v>
      </c>
      <c r="AY141" s="19" t="s">
        <v>196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79</v>
      </c>
      <c r="BK141" s="226">
        <f>ROUND(I141*H141,2)</f>
        <v>0</v>
      </c>
      <c r="BL141" s="19" t="s">
        <v>266</v>
      </c>
      <c r="BM141" s="225" t="s">
        <v>3094</v>
      </c>
    </row>
    <row r="142" s="2" customFormat="1">
      <c r="A142" s="40"/>
      <c r="B142" s="41"/>
      <c r="C142" s="42"/>
      <c r="D142" s="227" t="s">
        <v>205</v>
      </c>
      <c r="E142" s="42"/>
      <c r="F142" s="228" t="s">
        <v>2113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6"/>
      <c r="U142" s="87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205</v>
      </c>
      <c r="AU142" s="19" t="s">
        <v>81</v>
      </c>
    </row>
    <row r="143" s="2" customFormat="1" ht="24.15" customHeight="1">
      <c r="A143" s="40"/>
      <c r="B143" s="41"/>
      <c r="C143" s="214" t="s">
        <v>282</v>
      </c>
      <c r="D143" s="214" t="s">
        <v>198</v>
      </c>
      <c r="E143" s="215" t="s">
        <v>1076</v>
      </c>
      <c r="F143" s="216" t="s">
        <v>1077</v>
      </c>
      <c r="G143" s="217" t="s">
        <v>209</v>
      </c>
      <c r="H143" s="218">
        <v>1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0.00063000000000000003</v>
      </c>
      <c r="R143" s="223">
        <f>Q143*H143</f>
        <v>0.00063000000000000003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266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266</v>
      </c>
      <c r="BM143" s="225" t="s">
        <v>3095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1079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2" customFormat="1" ht="21.75" customHeight="1">
      <c r="A145" s="40"/>
      <c r="B145" s="41"/>
      <c r="C145" s="214" t="s">
        <v>288</v>
      </c>
      <c r="D145" s="214" t="s">
        <v>198</v>
      </c>
      <c r="E145" s="215" t="s">
        <v>2114</v>
      </c>
      <c r="F145" s="216" t="s">
        <v>2115</v>
      </c>
      <c r="G145" s="217" t="s">
        <v>209</v>
      </c>
      <c r="H145" s="218">
        <v>2</v>
      </c>
      <c r="I145" s="219"/>
      <c r="J145" s="220">
        <f>ROUND(I145*H145,2)</f>
        <v>0</v>
      </c>
      <c r="K145" s="216" t="s">
        <v>202</v>
      </c>
      <c r="L145" s="46"/>
      <c r="M145" s="221" t="s">
        <v>19</v>
      </c>
      <c r="N145" s="222" t="s">
        <v>43</v>
      </c>
      <c r="O145" s="86"/>
      <c r="P145" s="223">
        <f>O145*H145</f>
        <v>0</v>
      </c>
      <c r="Q145" s="223">
        <v>0.00042999999999999999</v>
      </c>
      <c r="R145" s="223">
        <f>Q145*H145</f>
        <v>0.00085999999999999998</v>
      </c>
      <c r="S145" s="223">
        <v>0</v>
      </c>
      <c r="T145" s="223">
        <f>S145*H145</f>
        <v>0</v>
      </c>
      <c r="U145" s="224" t="s">
        <v>19</v>
      </c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266</v>
      </c>
      <c r="AT145" s="225" t="s">
        <v>198</v>
      </c>
      <c r="AU145" s="225" t="s">
        <v>81</v>
      </c>
      <c r="AY145" s="19" t="s">
        <v>196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79</v>
      </c>
      <c r="BK145" s="226">
        <f>ROUND(I145*H145,2)</f>
        <v>0</v>
      </c>
      <c r="BL145" s="19" t="s">
        <v>266</v>
      </c>
      <c r="BM145" s="225" t="s">
        <v>3096</v>
      </c>
    </row>
    <row r="146" s="2" customFormat="1">
      <c r="A146" s="40"/>
      <c r="B146" s="41"/>
      <c r="C146" s="42"/>
      <c r="D146" s="227" t="s">
        <v>205</v>
      </c>
      <c r="E146" s="42"/>
      <c r="F146" s="228" t="s">
        <v>2117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6"/>
      <c r="U146" s="87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205</v>
      </c>
      <c r="AU146" s="19" t="s">
        <v>81</v>
      </c>
    </row>
    <row r="147" s="2" customFormat="1" ht="21.75" customHeight="1">
      <c r="A147" s="40"/>
      <c r="B147" s="41"/>
      <c r="C147" s="214" t="s">
        <v>294</v>
      </c>
      <c r="D147" s="214" t="s">
        <v>198</v>
      </c>
      <c r="E147" s="215" t="s">
        <v>2118</v>
      </c>
      <c r="F147" s="216" t="s">
        <v>2119</v>
      </c>
      <c r="G147" s="217" t="s">
        <v>209</v>
      </c>
      <c r="H147" s="218">
        <v>2</v>
      </c>
      <c r="I147" s="219"/>
      <c r="J147" s="220">
        <f>ROUND(I147*H147,2)</f>
        <v>0</v>
      </c>
      <c r="K147" s="216" t="s">
        <v>202</v>
      </c>
      <c r="L147" s="46"/>
      <c r="M147" s="221" t="s">
        <v>19</v>
      </c>
      <c r="N147" s="222" t="s">
        <v>43</v>
      </c>
      <c r="O147" s="86"/>
      <c r="P147" s="223">
        <f>O147*H147</f>
        <v>0</v>
      </c>
      <c r="Q147" s="223">
        <v>0.00050000000000000001</v>
      </c>
      <c r="R147" s="223">
        <f>Q147*H147</f>
        <v>0.001</v>
      </c>
      <c r="S147" s="223">
        <v>0</v>
      </c>
      <c r="T147" s="223">
        <f>S147*H147</f>
        <v>0</v>
      </c>
      <c r="U147" s="224" t="s">
        <v>19</v>
      </c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266</v>
      </c>
      <c r="AT147" s="225" t="s">
        <v>198</v>
      </c>
      <c r="AU147" s="225" t="s">
        <v>81</v>
      </c>
      <c r="AY147" s="19" t="s">
        <v>196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79</v>
      </c>
      <c r="BK147" s="226">
        <f>ROUND(I147*H147,2)</f>
        <v>0</v>
      </c>
      <c r="BL147" s="19" t="s">
        <v>266</v>
      </c>
      <c r="BM147" s="225" t="s">
        <v>3097</v>
      </c>
    </row>
    <row r="148" s="2" customFormat="1">
      <c r="A148" s="40"/>
      <c r="B148" s="41"/>
      <c r="C148" s="42"/>
      <c r="D148" s="227" t="s">
        <v>205</v>
      </c>
      <c r="E148" s="42"/>
      <c r="F148" s="228" t="s">
        <v>2121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6"/>
      <c r="U148" s="87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205</v>
      </c>
      <c r="AU148" s="19" t="s">
        <v>81</v>
      </c>
    </row>
    <row r="149" s="2" customFormat="1" ht="21.75" customHeight="1">
      <c r="A149" s="40"/>
      <c r="B149" s="41"/>
      <c r="C149" s="214" t="s">
        <v>266</v>
      </c>
      <c r="D149" s="214" t="s">
        <v>198</v>
      </c>
      <c r="E149" s="215" t="s">
        <v>2122</v>
      </c>
      <c r="F149" s="216" t="s">
        <v>2123</v>
      </c>
      <c r="G149" s="217" t="s">
        <v>209</v>
      </c>
      <c r="H149" s="218">
        <v>2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0.0015299999999999999</v>
      </c>
      <c r="R149" s="223">
        <f>Q149*H149</f>
        <v>0.0030599999999999998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266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266</v>
      </c>
      <c r="BM149" s="225" t="s">
        <v>3098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2125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2" customFormat="1" ht="16.5" customHeight="1">
      <c r="A151" s="40"/>
      <c r="B151" s="41"/>
      <c r="C151" s="214" t="s">
        <v>307</v>
      </c>
      <c r="D151" s="214" t="s">
        <v>198</v>
      </c>
      <c r="E151" s="215" t="s">
        <v>2126</v>
      </c>
      <c r="F151" s="216" t="s">
        <v>2127</v>
      </c>
      <c r="G151" s="217" t="s">
        <v>209</v>
      </c>
      <c r="H151" s="218">
        <v>6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0.00059999999999999995</v>
      </c>
      <c r="R151" s="223">
        <f>Q151*H151</f>
        <v>0.0035999999999999999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266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266</v>
      </c>
      <c r="BM151" s="225" t="s">
        <v>3099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2129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2" customFormat="1" ht="24.15" customHeight="1">
      <c r="A153" s="40"/>
      <c r="B153" s="41"/>
      <c r="C153" s="214" t="s">
        <v>313</v>
      </c>
      <c r="D153" s="214" t="s">
        <v>198</v>
      </c>
      <c r="E153" s="215" t="s">
        <v>2130</v>
      </c>
      <c r="F153" s="216" t="s">
        <v>2131</v>
      </c>
      <c r="G153" s="217" t="s">
        <v>222</v>
      </c>
      <c r="H153" s="218">
        <v>2</v>
      </c>
      <c r="I153" s="219"/>
      <c r="J153" s="220">
        <f>ROUND(I153*H153,2)</f>
        <v>0</v>
      </c>
      <c r="K153" s="216" t="s">
        <v>202</v>
      </c>
      <c r="L153" s="46"/>
      <c r="M153" s="221" t="s">
        <v>19</v>
      </c>
      <c r="N153" s="222" t="s">
        <v>43</v>
      </c>
      <c r="O153" s="86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3">
        <f>S153*H153</f>
        <v>0</v>
      </c>
      <c r="U153" s="224" t="s">
        <v>19</v>
      </c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266</v>
      </c>
      <c r="AT153" s="225" t="s">
        <v>198</v>
      </c>
      <c r="AU153" s="225" t="s">
        <v>81</v>
      </c>
      <c r="AY153" s="19" t="s">
        <v>196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79</v>
      </c>
      <c r="BK153" s="226">
        <f>ROUND(I153*H153,2)</f>
        <v>0</v>
      </c>
      <c r="BL153" s="19" t="s">
        <v>266</v>
      </c>
      <c r="BM153" s="225" t="s">
        <v>3100</v>
      </c>
    </row>
    <row r="154" s="2" customFormat="1">
      <c r="A154" s="40"/>
      <c r="B154" s="41"/>
      <c r="C154" s="42"/>
      <c r="D154" s="227" t="s">
        <v>205</v>
      </c>
      <c r="E154" s="42"/>
      <c r="F154" s="228" t="s">
        <v>2133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6"/>
      <c r="U154" s="87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205</v>
      </c>
      <c r="AU154" s="19" t="s">
        <v>81</v>
      </c>
    </row>
    <row r="155" s="2" customFormat="1" ht="24.15" customHeight="1">
      <c r="A155" s="40"/>
      <c r="B155" s="41"/>
      <c r="C155" s="214" t="s">
        <v>320</v>
      </c>
      <c r="D155" s="214" t="s">
        <v>198</v>
      </c>
      <c r="E155" s="215" t="s">
        <v>2134</v>
      </c>
      <c r="F155" s="216" t="s">
        <v>2135</v>
      </c>
      <c r="G155" s="217" t="s">
        <v>222</v>
      </c>
      <c r="H155" s="218">
        <v>2</v>
      </c>
      <c r="I155" s="219"/>
      <c r="J155" s="220">
        <f>ROUND(I155*H155,2)</f>
        <v>0</v>
      </c>
      <c r="K155" s="216" t="s">
        <v>202</v>
      </c>
      <c r="L155" s="46"/>
      <c r="M155" s="221" t="s">
        <v>19</v>
      </c>
      <c r="N155" s="222" t="s">
        <v>43</v>
      </c>
      <c r="O155" s="86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3">
        <f>S155*H155</f>
        <v>0</v>
      </c>
      <c r="U155" s="224" t="s">
        <v>19</v>
      </c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266</v>
      </c>
      <c r="AT155" s="225" t="s">
        <v>198</v>
      </c>
      <c r="AU155" s="225" t="s">
        <v>81</v>
      </c>
      <c r="AY155" s="19" t="s">
        <v>196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79</v>
      </c>
      <c r="BK155" s="226">
        <f>ROUND(I155*H155,2)</f>
        <v>0</v>
      </c>
      <c r="BL155" s="19" t="s">
        <v>266</v>
      </c>
      <c r="BM155" s="225" t="s">
        <v>3101</v>
      </c>
    </row>
    <row r="156" s="2" customFormat="1">
      <c r="A156" s="40"/>
      <c r="B156" s="41"/>
      <c r="C156" s="42"/>
      <c r="D156" s="227" t="s">
        <v>205</v>
      </c>
      <c r="E156" s="42"/>
      <c r="F156" s="228" t="s">
        <v>2137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6"/>
      <c r="U156" s="87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205</v>
      </c>
      <c r="AU156" s="19" t="s">
        <v>81</v>
      </c>
    </row>
    <row r="157" s="2" customFormat="1" ht="24.15" customHeight="1">
      <c r="A157" s="40"/>
      <c r="B157" s="41"/>
      <c r="C157" s="214" t="s">
        <v>325</v>
      </c>
      <c r="D157" s="214" t="s">
        <v>198</v>
      </c>
      <c r="E157" s="215" t="s">
        <v>2138</v>
      </c>
      <c r="F157" s="216" t="s">
        <v>2139</v>
      </c>
      <c r="G157" s="217" t="s">
        <v>222</v>
      </c>
      <c r="H157" s="218">
        <v>3</v>
      </c>
      <c r="I157" s="219"/>
      <c r="J157" s="220">
        <f>ROUND(I157*H157,2)</f>
        <v>0</v>
      </c>
      <c r="K157" s="216" t="s">
        <v>202</v>
      </c>
      <c r="L157" s="46"/>
      <c r="M157" s="221" t="s">
        <v>19</v>
      </c>
      <c r="N157" s="222" t="s">
        <v>43</v>
      </c>
      <c r="O157" s="86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266</v>
      </c>
      <c r="AT157" s="225" t="s">
        <v>198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266</v>
      </c>
      <c r="BM157" s="225" t="s">
        <v>3102</v>
      </c>
    </row>
    <row r="158" s="2" customFormat="1">
      <c r="A158" s="40"/>
      <c r="B158" s="41"/>
      <c r="C158" s="42"/>
      <c r="D158" s="227" t="s">
        <v>205</v>
      </c>
      <c r="E158" s="42"/>
      <c r="F158" s="228" t="s">
        <v>2141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6"/>
      <c r="U158" s="87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205</v>
      </c>
      <c r="AU158" s="19" t="s">
        <v>81</v>
      </c>
    </row>
    <row r="159" s="2" customFormat="1" ht="37.8" customHeight="1">
      <c r="A159" s="40"/>
      <c r="B159" s="41"/>
      <c r="C159" s="214" t="s">
        <v>7</v>
      </c>
      <c r="D159" s="214" t="s">
        <v>198</v>
      </c>
      <c r="E159" s="215" t="s">
        <v>1080</v>
      </c>
      <c r="F159" s="216" t="s">
        <v>1081</v>
      </c>
      <c r="G159" s="217" t="s">
        <v>222</v>
      </c>
      <c r="H159" s="218">
        <v>2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0.0044799999999999996</v>
      </c>
      <c r="R159" s="223">
        <f>Q159*H159</f>
        <v>0.0089599999999999992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266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266</v>
      </c>
      <c r="BM159" s="225" t="s">
        <v>3103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1083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2" customFormat="1" ht="24.15" customHeight="1">
      <c r="A161" s="40"/>
      <c r="B161" s="41"/>
      <c r="C161" s="214" t="s">
        <v>334</v>
      </c>
      <c r="D161" s="214" t="s">
        <v>198</v>
      </c>
      <c r="E161" s="215" t="s">
        <v>1084</v>
      </c>
      <c r="F161" s="216" t="s">
        <v>1085</v>
      </c>
      <c r="G161" s="217" t="s">
        <v>209</v>
      </c>
      <c r="H161" s="218">
        <v>39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266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266</v>
      </c>
      <c r="BM161" s="225" t="s">
        <v>3104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1087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13" customFormat="1">
      <c r="A163" s="13"/>
      <c r="B163" s="232"/>
      <c r="C163" s="233"/>
      <c r="D163" s="234" t="s">
        <v>212</v>
      </c>
      <c r="E163" s="235" t="s">
        <v>19</v>
      </c>
      <c r="F163" s="236" t="s">
        <v>3105</v>
      </c>
      <c r="G163" s="233"/>
      <c r="H163" s="237">
        <v>39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1"/>
      <c r="U163" s="242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212</v>
      </c>
      <c r="AU163" s="243" t="s">
        <v>81</v>
      </c>
      <c r="AV163" s="13" t="s">
        <v>81</v>
      </c>
      <c r="AW163" s="13" t="s">
        <v>33</v>
      </c>
      <c r="AX163" s="13" t="s">
        <v>79</v>
      </c>
      <c r="AY163" s="243" t="s">
        <v>196</v>
      </c>
    </row>
    <row r="164" s="2" customFormat="1" ht="44.25" customHeight="1">
      <c r="A164" s="40"/>
      <c r="B164" s="41"/>
      <c r="C164" s="214" t="s">
        <v>339</v>
      </c>
      <c r="D164" s="214" t="s">
        <v>198</v>
      </c>
      <c r="E164" s="215" t="s">
        <v>1089</v>
      </c>
      <c r="F164" s="216" t="s">
        <v>1090</v>
      </c>
      <c r="G164" s="217" t="s">
        <v>1091</v>
      </c>
      <c r="H164" s="284"/>
      <c r="I164" s="219"/>
      <c r="J164" s="220">
        <f>ROUND(I164*H164,2)</f>
        <v>0</v>
      </c>
      <c r="K164" s="216" t="s">
        <v>202</v>
      </c>
      <c r="L164" s="46"/>
      <c r="M164" s="221" t="s">
        <v>19</v>
      </c>
      <c r="N164" s="222" t="s">
        <v>43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3">
        <f>S164*H164</f>
        <v>0</v>
      </c>
      <c r="U164" s="224" t="s">
        <v>19</v>
      </c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266</v>
      </c>
      <c r="AT164" s="225" t="s">
        <v>198</v>
      </c>
      <c r="AU164" s="225" t="s">
        <v>81</v>
      </c>
      <c r="AY164" s="19" t="s">
        <v>196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79</v>
      </c>
      <c r="BK164" s="226">
        <f>ROUND(I164*H164,2)</f>
        <v>0</v>
      </c>
      <c r="BL164" s="19" t="s">
        <v>266</v>
      </c>
      <c r="BM164" s="225" t="s">
        <v>3106</v>
      </c>
    </row>
    <row r="165" s="2" customFormat="1">
      <c r="A165" s="40"/>
      <c r="B165" s="41"/>
      <c r="C165" s="42"/>
      <c r="D165" s="227" t="s">
        <v>205</v>
      </c>
      <c r="E165" s="42"/>
      <c r="F165" s="228" t="s">
        <v>1093</v>
      </c>
      <c r="G165" s="42"/>
      <c r="H165" s="42"/>
      <c r="I165" s="229"/>
      <c r="J165" s="42"/>
      <c r="K165" s="42"/>
      <c r="L165" s="46"/>
      <c r="M165" s="230"/>
      <c r="N165" s="231"/>
      <c r="O165" s="86"/>
      <c r="P165" s="86"/>
      <c r="Q165" s="86"/>
      <c r="R165" s="86"/>
      <c r="S165" s="86"/>
      <c r="T165" s="86"/>
      <c r="U165" s="87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205</v>
      </c>
      <c r="AU165" s="19" t="s">
        <v>81</v>
      </c>
    </row>
    <row r="166" s="12" customFormat="1" ht="22.8" customHeight="1">
      <c r="A166" s="12"/>
      <c r="B166" s="198"/>
      <c r="C166" s="199"/>
      <c r="D166" s="200" t="s">
        <v>71</v>
      </c>
      <c r="E166" s="212" t="s">
        <v>2155</v>
      </c>
      <c r="F166" s="212" t="s">
        <v>2156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SUM(P167:P204)</f>
        <v>0</v>
      </c>
      <c r="Q166" s="206"/>
      <c r="R166" s="207">
        <f>SUM(R167:R204)</f>
        <v>0.040934999999999999</v>
      </c>
      <c r="S166" s="206"/>
      <c r="T166" s="207">
        <f>SUM(T167:T204)</f>
        <v>0</v>
      </c>
      <c r="U166" s="208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81</v>
      </c>
      <c r="AT166" s="210" t="s">
        <v>71</v>
      </c>
      <c r="AU166" s="210" t="s">
        <v>79</v>
      </c>
      <c r="AY166" s="209" t="s">
        <v>196</v>
      </c>
      <c r="BK166" s="211">
        <f>SUM(BK167:BK204)</f>
        <v>0</v>
      </c>
    </row>
    <row r="167" s="2" customFormat="1" ht="37.8" customHeight="1">
      <c r="A167" s="40"/>
      <c r="B167" s="41"/>
      <c r="C167" s="214" t="s">
        <v>475</v>
      </c>
      <c r="D167" s="214" t="s">
        <v>198</v>
      </c>
      <c r="E167" s="215" t="s">
        <v>2157</v>
      </c>
      <c r="F167" s="216" t="s">
        <v>2158</v>
      </c>
      <c r="G167" s="217" t="s">
        <v>209</v>
      </c>
      <c r="H167" s="218">
        <v>19</v>
      </c>
      <c r="I167" s="219"/>
      <c r="J167" s="220">
        <f>ROUND(I167*H167,2)</f>
        <v>0</v>
      </c>
      <c r="K167" s="216" t="s">
        <v>202</v>
      </c>
      <c r="L167" s="46"/>
      <c r="M167" s="221" t="s">
        <v>19</v>
      </c>
      <c r="N167" s="222" t="s">
        <v>43</v>
      </c>
      <c r="O167" s="86"/>
      <c r="P167" s="223">
        <f>O167*H167</f>
        <v>0</v>
      </c>
      <c r="Q167" s="223">
        <v>0.00080999999999999996</v>
      </c>
      <c r="R167" s="223">
        <f>Q167*H167</f>
        <v>0.015389999999999999</v>
      </c>
      <c r="S167" s="223">
        <v>0</v>
      </c>
      <c r="T167" s="223">
        <f>S167*H167</f>
        <v>0</v>
      </c>
      <c r="U167" s="224" t="s">
        <v>19</v>
      </c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266</v>
      </c>
      <c r="AT167" s="225" t="s">
        <v>198</v>
      </c>
      <c r="AU167" s="225" t="s">
        <v>81</v>
      </c>
      <c r="AY167" s="19" t="s">
        <v>196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79</v>
      </c>
      <c r="BK167" s="226">
        <f>ROUND(I167*H167,2)</f>
        <v>0</v>
      </c>
      <c r="BL167" s="19" t="s">
        <v>266</v>
      </c>
      <c r="BM167" s="225" t="s">
        <v>3107</v>
      </c>
    </row>
    <row r="168" s="2" customFormat="1">
      <c r="A168" s="40"/>
      <c r="B168" s="41"/>
      <c r="C168" s="42"/>
      <c r="D168" s="227" t="s">
        <v>205</v>
      </c>
      <c r="E168" s="42"/>
      <c r="F168" s="228" t="s">
        <v>2160</v>
      </c>
      <c r="G168" s="42"/>
      <c r="H168" s="42"/>
      <c r="I168" s="229"/>
      <c r="J168" s="42"/>
      <c r="K168" s="42"/>
      <c r="L168" s="46"/>
      <c r="M168" s="230"/>
      <c r="N168" s="231"/>
      <c r="O168" s="86"/>
      <c r="P168" s="86"/>
      <c r="Q168" s="86"/>
      <c r="R168" s="86"/>
      <c r="S168" s="86"/>
      <c r="T168" s="86"/>
      <c r="U168" s="87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205</v>
      </c>
      <c r="AU168" s="19" t="s">
        <v>81</v>
      </c>
    </row>
    <row r="169" s="13" customFormat="1">
      <c r="A169" s="13"/>
      <c r="B169" s="232"/>
      <c r="C169" s="233"/>
      <c r="D169" s="234" t="s">
        <v>212</v>
      </c>
      <c r="E169" s="235" t="s">
        <v>19</v>
      </c>
      <c r="F169" s="236" t="s">
        <v>320</v>
      </c>
      <c r="G169" s="233"/>
      <c r="H169" s="237">
        <v>19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1"/>
      <c r="U169" s="242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212</v>
      </c>
      <c r="AU169" s="243" t="s">
        <v>81</v>
      </c>
      <c r="AV169" s="13" t="s">
        <v>81</v>
      </c>
      <c r="AW169" s="13" t="s">
        <v>33</v>
      </c>
      <c r="AX169" s="13" t="s">
        <v>79</v>
      </c>
      <c r="AY169" s="243" t="s">
        <v>196</v>
      </c>
    </row>
    <row r="170" s="2" customFormat="1" ht="37.8" customHeight="1">
      <c r="A170" s="40"/>
      <c r="B170" s="41"/>
      <c r="C170" s="214" t="s">
        <v>482</v>
      </c>
      <c r="D170" s="214" t="s">
        <v>198</v>
      </c>
      <c r="E170" s="215" t="s">
        <v>2161</v>
      </c>
      <c r="F170" s="216" t="s">
        <v>2162</v>
      </c>
      <c r="G170" s="217" t="s">
        <v>209</v>
      </c>
      <c r="H170" s="218">
        <v>4.5</v>
      </c>
      <c r="I170" s="219"/>
      <c r="J170" s="220">
        <f>ROUND(I170*H170,2)</f>
        <v>0</v>
      </c>
      <c r="K170" s="216" t="s">
        <v>202</v>
      </c>
      <c r="L170" s="46"/>
      <c r="M170" s="221" t="s">
        <v>19</v>
      </c>
      <c r="N170" s="222" t="s">
        <v>43</v>
      </c>
      <c r="O170" s="86"/>
      <c r="P170" s="223">
        <f>O170*H170</f>
        <v>0</v>
      </c>
      <c r="Q170" s="223">
        <v>0.0011900000000000001</v>
      </c>
      <c r="R170" s="223">
        <f>Q170*H170</f>
        <v>0.0053550000000000004</v>
      </c>
      <c r="S170" s="223">
        <v>0</v>
      </c>
      <c r="T170" s="223">
        <f>S170*H170</f>
        <v>0</v>
      </c>
      <c r="U170" s="224" t="s">
        <v>19</v>
      </c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266</v>
      </c>
      <c r="AT170" s="225" t="s">
        <v>198</v>
      </c>
      <c r="AU170" s="225" t="s">
        <v>81</v>
      </c>
      <c r="AY170" s="19" t="s">
        <v>196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79</v>
      </c>
      <c r="BK170" s="226">
        <f>ROUND(I170*H170,2)</f>
        <v>0</v>
      </c>
      <c r="BL170" s="19" t="s">
        <v>266</v>
      </c>
      <c r="BM170" s="225" t="s">
        <v>3108</v>
      </c>
    </row>
    <row r="171" s="2" customFormat="1">
      <c r="A171" s="40"/>
      <c r="B171" s="41"/>
      <c r="C171" s="42"/>
      <c r="D171" s="227" t="s">
        <v>205</v>
      </c>
      <c r="E171" s="42"/>
      <c r="F171" s="228" t="s">
        <v>2164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6"/>
      <c r="U171" s="87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205</v>
      </c>
      <c r="AU171" s="19" t="s">
        <v>81</v>
      </c>
    </row>
    <row r="172" s="2" customFormat="1" ht="37.8" customHeight="1">
      <c r="A172" s="40"/>
      <c r="B172" s="41"/>
      <c r="C172" s="214" t="s">
        <v>487</v>
      </c>
      <c r="D172" s="214" t="s">
        <v>198</v>
      </c>
      <c r="E172" s="215" t="s">
        <v>2165</v>
      </c>
      <c r="F172" s="216" t="s">
        <v>2166</v>
      </c>
      <c r="G172" s="217" t="s">
        <v>209</v>
      </c>
      <c r="H172" s="218">
        <v>2</v>
      </c>
      <c r="I172" s="219"/>
      <c r="J172" s="220">
        <f>ROUND(I172*H172,2)</f>
        <v>0</v>
      </c>
      <c r="K172" s="216" t="s">
        <v>202</v>
      </c>
      <c r="L172" s="46"/>
      <c r="M172" s="221" t="s">
        <v>19</v>
      </c>
      <c r="N172" s="222" t="s">
        <v>43</v>
      </c>
      <c r="O172" s="86"/>
      <c r="P172" s="223">
        <f>O172*H172</f>
        <v>0</v>
      </c>
      <c r="Q172" s="223">
        <v>0.0013600000000000001</v>
      </c>
      <c r="R172" s="223">
        <f>Q172*H172</f>
        <v>0.0027200000000000002</v>
      </c>
      <c r="S172" s="223">
        <v>0</v>
      </c>
      <c r="T172" s="223">
        <f>S172*H172</f>
        <v>0</v>
      </c>
      <c r="U172" s="224" t="s">
        <v>19</v>
      </c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266</v>
      </c>
      <c r="AT172" s="225" t="s">
        <v>198</v>
      </c>
      <c r="AU172" s="225" t="s">
        <v>81</v>
      </c>
      <c r="AY172" s="19" t="s">
        <v>196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79</v>
      </c>
      <c r="BK172" s="226">
        <f>ROUND(I172*H172,2)</f>
        <v>0</v>
      </c>
      <c r="BL172" s="19" t="s">
        <v>266</v>
      </c>
      <c r="BM172" s="225" t="s">
        <v>3109</v>
      </c>
    </row>
    <row r="173" s="2" customFormat="1">
      <c r="A173" s="40"/>
      <c r="B173" s="41"/>
      <c r="C173" s="42"/>
      <c r="D173" s="227" t="s">
        <v>205</v>
      </c>
      <c r="E173" s="42"/>
      <c r="F173" s="228" t="s">
        <v>2168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6"/>
      <c r="U173" s="87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205</v>
      </c>
      <c r="AU173" s="19" t="s">
        <v>81</v>
      </c>
    </row>
    <row r="174" s="2" customFormat="1" ht="37.8" customHeight="1">
      <c r="A174" s="40"/>
      <c r="B174" s="41"/>
      <c r="C174" s="214" t="s">
        <v>493</v>
      </c>
      <c r="D174" s="214" t="s">
        <v>198</v>
      </c>
      <c r="E174" s="215" t="s">
        <v>3110</v>
      </c>
      <c r="F174" s="216" t="s">
        <v>3111</v>
      </c>
      <c r="G174" s="217" t="s">
        <v>209</v>
      </c>
      <c r="H174" s="218">
        <v>4</v>
      </c>
      <c r="I174" s="219"/>
      <c r="J174" s="220">
        <f>ROUND(I174*H174,2)</f>
        <v>0</v>
      </c>
      <c r="K174" s="216" t="s">
        <v>202</v>
      </c>
      <c r="L174" s="46"/>
      <c r="M174" s="221" t="s">
        <v>19</v>
      </c>
      <c r="N174" s="222" t="s">
        <v>43</v>
      </c>
      <c r="O174" s="86"/>
      <c r="P174" s="223">
        <f>O174*H174</f>
        <v>0</v>
      </c>
      <c r="Q174" s="223">
        <v>0.0025899999999999999</v>
      </c>
      <c r="R174" s="223">
        <f>Q174*H174</f>
        <v>0.010359999999999999</v>
      </c>
      <c r="S174" s="223">
        <v>0</v>
      </c>
      <c r="T174" s="223">
        <f>S174*H174</f>
        <v>0</v>
      </c>
      <c r="U174" s="224" t="s">
        <v>19</v>
      </c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266</v>
      </c>
      <c r="AT174" s="225" t="s">
        <v>198</v>
      </c>
      <c r="AU174" s="225" t="s">
        <v>81</v>
      </c>
      <c r="AY174" s="19" t="s">
        <v>196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79</v>
      </c>
      <c r="BK174" s="226">
        <f>ROUND(I174*H174,2)</f>
        <v>0</v>
      </c>
      <c r="BL174" s="19" t="s">
        <v>266</v>
      </c>
      <c r="BM174" s="225" t="s">
        <v>3112</v>
      </c>
    </row>
    <row r="175" s="2" customFormat="1">
      <c r="A175" s="40"/>
      <c r="B175" s="41"/>
      <c r="C175" s="42"/>
      <c r="D175" s="227" t="s">
        <v>205</v>
      </c>
      <c r="E175" s="42"/>
      <c r="F175" s="228" t="s">
        <v>3113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6"/>
      <c r="U175" s="87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205</v>
      </c>
      <c r="AU175" s="19" t="s">
        <v>81</v>
      </c>
    </row>
    <row r="176" s="2" customFormat="1" ht="37.8" customHeight="1">
      <c r="A176" s="40"/>
      <c r="B176" s="41"/>
      <c r="C176" s="214" t="s">
        <v>497</v>
      </c>
      <c r="D176" s="214" t="s">
        <v>198</v>
      </c>
      <c r="E176" s="215" t="s">
        <v>2169</v>
      </c>
      <c r="F176" s="216" t="s">
        <v>2170</v>
      </c>
      <c r="G176" s="217" t="s">
        <v>209</v>
      </c>
      <c r="H176" s="218">
        <v>2</v>
      </c>
      <c r="I176" s="219"/>
      <c r="J176" s="220">
        <f>ROUND(I176*H176,2)</f>
        <v>0</v>
      </c>
      <c r="K176" s="216" t="s">
        <v>202</v>
      </c>
      <c r="L176" s="46"/>
      <c r="M176" s="221" t="s">
        <v>19</v>
      </c>
      <c r="N176" s="222" t="s">
        <v>43</v>
      </c>
      <c r="O176" s="86"/>
      <c r="P176" s="223">
        <f>O176*H176</f>
        <v>0</v>
      </c>
      <c r="Q176" s="223">
        <v>0.00085999999999999998</v>
      </c>
      <c r="R176" s="223">
        <f>Q176*H176</f>
        <v>0.00172</v>
      </c>
      <c r="S176" s="223">
        <v>0</v>
      </c>
      <c r="T176" s="223">
        <f>S176*H176</f>
        <v>0</v>
      </c>
      <c r="U176" s="224" t="s">
        <v>19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266</v>
      </c>
      <c r="AT176" s="225" t="s">
        <v>198</v>
      </c>
      <c r="AU176" s="225" t="s">
        <v>81</v>
      </c>
      <c r="AY176" s="19" t="s">
        <v>196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79</v>
      </c>
      <c r="BK176" s="226">
        <f>ROUND(I176*H176,2)</f>
        <v>0</v>
      </c>
      <c r="BL176" s="19" t="s">
        <v>266</v>
      </c>
      <c r="BM176" s="225" t="s">
        <v>3114</v>
      </c>
    </row>
    <row r="177" s="2" customFormat="1">
      <c r="A177" s="40"/>
      <c r="B177" s="41"/>
      <c r="C177" s="42"/>
      <c r="D177" s="227" t="s">
        <v>205</v>
      </c>
      <c r="E177" s="42"/>
      <c r="F177" s="228" t="s">
        <v>2172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6"/>
      <c r="U177" s="87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205</v>
      </c>
      <c r="AU177" s="19" t="s">
        <v>81</v>
      </c>
    </row>
    <row r="178" s="2" customFormat="1" ht="24.15" customHeight="1">
      <c r="A178" s="40"/>
      <c r="B178" s="41"/>
      <c r="C178" s="214" t="s">
        <v>503</v>
      </c>
      <c r="D178" s="214" t="s">
        <v>198</v>
      </c>
      <c r="E178" s="215" t="s">
        <v>2177</v>
      </c>
      <c r="F178" s="216" t="s">
        <v>2178</v>
      </c>
      <c r="G178" s="217" t="s">
        <v>2179</v>
      </c>
      <c r="H178" s="218">
        <v>1</v>
      </c>
      <c r="I178" s="219"/>
      <c r="J178" s="220">
        <f>ROUND(I178*H178,2)</f>
        <v>0</v>
      </c>
      <c r="K178" s="216" t="s">
        <v>202</v>
      </c>
      <c r="L178" s="46"/>
      <c r="M178" s="221" t="s">
        <v>19</v>
      </c>
      <c r="N178" s="222" t="s">
        <v>43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3">
        <f>S178*H178</f>
        <v>0</v>
      </c>
      <c r="U178" s="224" t="s">
        <v>19</v>
      </c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266</v>
      </c>
      <c r="AT178" s="225" t="s">
        <v>198</v>
      </c>
      <c r="AU178" s="225" t="s">
        <v>81</v>
      </c>
      <c r="AY178" s="19" t="s">
        <v>196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79</v>
      </c>
      <c r="BK178" s="226">
        <f>ROUND(I178*H178,2)</f>
        <v>0</v>
      </c>
      <c r="BL178" s="19" t="s">
        <v>266</v>
      </c>
      <c r="BM178" s="225" t="s">
        <v>3115</v>
      </c>
    </row>
    <row r="179" s="2" customFormat="1">
      <c r="A179" s="40"/>
      <c r="B179" s="41"/>
      <c r="C179" s="42"/>
      <c r="D179" s="227" t="s">
        <v>205</v>
      </c>
      <c r="E179" s="42"/>
      <c r="F179" s="228" t="s">
        <v>2181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6"/>
      <c r="U179" s="87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205</v>
      </c>
      <c r="AU179" s="19" t="s">
        <v>81</v>
      </c>
    </row>
    <row r="180" s="2" customFormat="1" ht="49.05" customHeight="1">
      <c r="A180" s="40"/>
      <c r="B180" s="41"/>
      <c r="C180" s="214" t="s">
        <v>508</v>
      </c>
      <c r="D180" s="214" t="s">
        <v>198</v>
      </c>
      <c r="E180" s="215" t="s">
        <v>2182</v>
      </c>
      <c r="F180" s="216" t="s">
        <v>2183</v>
      </c>
      <c r="G180" s="217" t="s">
        <v>209</v>
      </c>
      <c r="H180" s="218">
        <v>23.5</v>
      </c>
      <c r="I180" s="219"/>
      <c r="J180" s="220">
        <f>ROUND(I180*H180,2)</f>
        <v>0</v>
      </c>
      <c r="K180" s="216" t="s">
        <v>202</v>
      </c>
      <c r="L180" s="46"/>
      <c r="M180" s="221" t="s">
        <v>19</v>
      </c>
      <c r="N180" s="222" t="s">
        <v>43</v>
      </c>
      <c r="O180" s="86"/>
      <c r="P180" s="223">
        <f>O180*H180</f>
        <v>0</v>
      </c>
      <c r="Q180" s="223">
        <v>4.0000000000000003E-05</v>
      </c>
      <c r="R180" s="223">
        <f>Q180*H180</f>
        <v>0.00094000000000000008</v>
      </c>
      <c r="S180" s="223">
        <v>0</v>
      </c>
      <c r="T180" s="223">
        <f>S180*H180</f>
        <v>0</v>
      </c>
      <c r="U180" s="224" t="s">
        <v>19</v>
      </c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266</v>
      </c>
      <c r="AT180" s="225" t="s">
        <v>198</v>
      </c>
      <c r="AU180" s="225" t="s">
        <v>81</v>
      </c>
      <c r="AY180" s="19" t="s">
        <v>196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79</v>
      </c>
      <c r="BK180" s="226">
        <f>ROUND(I180*H180,2)</f>
        <v>0</v>
      </c>
      <c r="BL180" s="19" t="s">
        <v>266</v>
      </c>
      <c r="BM180" s="225" t="s">
        <v>3116</v>
      </c>
    </row>
    <row r="181" s="2" customFormat="1">
      <c r="A181" s="40"/>
      <c r="B181" s="41"/>
      <c r="C181" s="42"/>
      <c r="D181" s="227" t="s">
        <v>205</v>
      </c>
      <c r="E181" s="42"/>
      <c r="F181" s="228" t="s">
        <v>2185</v>
      </c>
      <c r="G181" s="42"/>
      <c r="H181" s="42"/>
      <c r="I181" s="229"/>
      <c r="J181" s="42"/>
      <c r="K181" s="42"/>
      <c r="L181" s="46"/>
      <c r="M181" s="230"/>
      <c r="N181" s="231"/>
      <c r="O181" s="86"/>
      <c r="P181" s="86"/>
      <c r="Q181" s="86"/>
      <c r="R181" s="86"/>
      <c r="S181" s="86"/>
      <c r="T181" s="86"/>
      <c r="U181" s="87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205</v>
      </c>
      <c r="AU181" s="19" t="s">
        <v>81</v>
      </c>
    </row>
    <row r="182" s="13" customFormat="1">
      <c r="A182" s="13"/>
      <c r="B182" s="232"/>
      <c r="C182" s="233"/>
      <c r="D182" s="234" t="s">
        <v>212</v>
      </c>
      <c r="E182" s="235" t="s">
        <v>19</v>
      </c>
      <c r="F182" s="236" t="s">
        <v>3117</v>
      </c>
      <c r="G182" s="233"/>
      <c r="H182" s="237">
        <v>23.5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1"/>
      <c r="U182" s="242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212</v>
      </c>
      <c r="AU182" s="243" t="s">
        <v>81</v>
      </c>
      <c r="AV182" s="13" t="s">
        <v>81</v>
      </c>
      <c r="AW182" s="13" t="s">
        <v>33</v>
      </c>
      <c r="AX182" s="13" t="s">
        <v>79</v>
      </c>
      <c r="AY182" s="243" t="s">
        <v>196</v>
      </c>
    </row>
    <row r="183" s="2" customFormat="1" ht="55.5" customHeight="1">
      <c r="A183" s="40"/>
      <c r="B183" s="41"/>
      <c r="C183" s="214" t="s">
        <v>515</v>
      </c>
      <c r="D183" s="214" t="s">
        <v>198</v>
      </c>
      <c r="E183" s="215" t="s">
        <v>2187</v>
      </c>
      <c r="F183" s="216" t="s">
        <v>2188</v>
      </c>
      <c r="G183" s="217" t="s">
        <v>209</v>
      </c>
      <c r="H183" s="218">
        <v>6</v>
      </c>
      <c r="I183" s="219"/>
      <c r="J183" s="220">
        <f>ROUND(I183*H183,2)</f>
        <v>0</v>
      </c>
      <c r="K183" s="216" t="s">
        <v>202</v>
      </c>
      <c r="L183" s="46"/>
      <c r="M183" s="221" t="s">
        <v>19</v>
      </c>
      <c r="N183" s="222" t="s">
        <v>43</v>
      </c>
      <c r="O183" s="86"/>
      <c r="P183" s="223">
        <f>O183*H183</f>
        <v>0</v>
      </c>
      <c r="Q183" s="223">
        <v>4.0000000000000003E-05</v>
      </c>
      <c r="R183" s="223">
        <f>Q183*H183</f>
        <v>0.00024000000000000003</v>
      </c>
      <c r="S183" s="223">
        <v>0</v>
      </c>
      <c r="T183" s="223">
        <f>S183*H183</f>
        <v>0</v>
      </c>
      <c r="U183" s="224" t="s">
        <v>19</v>
      </c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266</v>
      </c>
      <c r="AT183" s="225" t="s">
        <v>198</v>
      </c>
      <c r="AU183" s="225" t="s">
        <v>81</v>
      </c>
      <c r="AY183" s="19" t="s">
        <v>196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79</v>
      </c>
      <c r="BK183" s="226">
        <f>ROUND(I183*H183,2)</f>
        <v>0</v>
      </c>
      <c r="BL183" s="19" t="s">
        <v>266</v>
      </c>
      <c r="BM183" s="225" t="s">
        <v>3118</v>
      </c>
    </row>
    <row r="184" s="2" customFormat="1">
      <c r="A184" s="40"/>
      <c r="B184" s="41"/>
      <c r="C184" s="42"/>
      <c r="D184" s="227" t="s">
        <v>205</v>
      </c>
      <c r="E184" s="42"/>
      <c r="F184" s="228" t="s">
        <v>2190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6"/>
      <c r="U184" s="87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205</v>
      </c>
      <c r="AU184" s="19" t="s">
        <v>81</v>
      </c>
    </row>
    <row r="185" s="13" customFormat="1">
      <c r="A185" s="13"/>
      <c r="B185" s="232"/>
      <c r="C185" s="233"/>
      <c r="D185" s="234" t="s">
        <v>212</v>
      </c>
      <c r="E185" s="235" t="s">
        <v>19</v>
      </c>
      <c r="F185" s="236" t="s">
        <v>3119</v>
      </c>
      <c r="G185" s="233"/>
      <c r="H185" s="237">
        <v>6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1"/>
      <c r="U185" s="242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212</v>
      </c>
      <c r="AU185" s="243" t="s">
        <v>81</v>
      </c>
      <c r="AV185" s="13" t="s">
        <v>81</v>
      </c>
      <c r="AW185" s="13" t="s">
        <v>33</v>
      </c>
      <c r="AX185" s="13" t="s">
        <v>79</v>
      </c>
      <c r="AY185" s="243" t="s">
        <v>196</v>
      </c>
    </row>
    <row r="186" s="2" customFormat="1" ht="55.5" customHeight="1">
      <c r="A186" s="40"/>
      <c r="B186" s="41"/>
      <c r="C186" s="214" t="s">
        <v>278</v>
      </c>
      <c r="D186" s="214" t="s">
        <v>198</v>
      </c>
      <c r="E186" s="215" t="s">
        <v>2191</v>
      </c>
      <c r="F186" s="216" t="s">
        <v>2192</v>
      </c>
      <c r="G186" s="217" t="s">
        <v>209</v>
      </c>
      <c r="H186" s="218">
        <v>2</v>
      </c>
      <c r="I186" s="219"/>
      <c r="J186" s="220">
        <f>ROUND(I186*H186,2)</f>
        <v>0</v>
      </c>
      <c r="K186" s="216" t="s">
        <v>202</v>
      </c>
      <c r="L186" s="46"/>
      <c r="M186" s="221" t="s">
        <v>19</v>
      </c>
      <c r="N186" s="222" t="s">
        <v>43</v>
      </c>
      <c r="O186" s="86"/>
      <c r="P186" s="223">
        <f>O186*H186</f>
        <v>0</v>
      </c>
      <c r="Q186" s="223">
        <v>0.00020000000000000001</v>
      </c>
      <c r="R186" s="223">
        <f>Q186*H186</f>
        <v>0.00040000000000000002</v>
      </c>
      <c r="S186" s="223">
        <v>0</v>
      </c>
      <c r="T186" s="223">
        <f>S186*H186</f>
        <v>0</v>
      </c>
      <c r="U186" s="224" t="s">
        <v>19</v>
      </c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266</v>
      </c>
      <c r="AT186" s="225" t="s">
        <v>198</v>
      </c>
      <c r="AU186" s="225" t="s">
        <v>81</v>
      </c>
      <c r="AY186" s="19" t="s">
        <v>196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79</v>
      </c>
      <c r="BK186" s="226">
        <f>ROUND(I186*H186,2)</f>
        <v>0</v>
      </c>
      <c r="BL186" s="19" t="s">
        <v>266</v>
      </c>
      <c r="BM186" s="225" t="s">
        <v>3120</v>
      </c>
    </row>
    <row r="187" s="2" customFormat="1">
      <c r="A187" s="40"/>
      <c r="B187" s="41"/>
      <c r="C187" s="42"/>
      <c r="D187" s="227" t="s">
        <v>205</v>
      </c>
      <c r="E187" s="42"/>
      <c r="F187" s="228" t="s">
        <v>2194</v>
      </c>
      <c r="G187" s="42"/>
      <c r="H187" s="42"/>
      <c r="I187" s="229"/>
      <c r="J187" s="42"/>
      <c r="K187" s="42"/>
      <c r="L187" s="46"/>
      <c r="M187" s="230"/>
      <c r="N187" s="231"/>
      <c r="O187" s="86"/>
      <c r="P187" s="86"/>
      <c r="Q187" s="86"/>
      <c r="R187" s="86"/>
      <c r="S187" s="86"/>
      <c r="T187" s="86"/>
      <c r="U187" s="87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205</v>
      </c>
      <c r="AU187" s="19" t="s">
        <v>81</v>
      </c>
    </row>
    <row r="188" s="13" customFormat="1">
      <c r="A188" s="13"/>
      <c r="B188" s="232"/>
      <c r="C188" s="233"/>
      <c r="D188" s="234" t="s">
        <v>212</v>
      </c>
      <c r="E188" s="235" t="s">
        <v>19</v>
      </c>
      <c r="F188" s="236" t="s">
        <v>81</v>
      </c>
      <c r="G188" s="233"/>
      <c r="H188" s="237">
        <v>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1"/>
      <c r="U188" s="242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212</v>
      </c>
      <c r="AU188" s="243" t="s">
        <v>81</v>
      </c>
      <c r="AV188" s="13" t="s">
        <v>81</v>
      </c>
      <c r="AW188" s="13" t="s">
        <v>33</v>
      </c>
      <c r="AX188" s="13" t="s">
        <v>79</v>
      </c>
      <c r="AY188" s="243" t="s">
        <v>196</v>
      </c>
    </row>
    <row r="189" s="2" customFormat="1" ht="24.15" customHeight="1">
      <c r="A189" s="40"/>
      <c r="B189" s="41"/>
      <c r="C189" s="214" t="s">
        <v>526</v>
      </c>
      <c r="D189" s="214" t="s">
        <v>198</v>
      </c>
      <c r="E189" s="215" t="s">
        <v>2196</v>
      </c>
      <c r="F189" s="216" t="s">
        <v>2197</v>
      </c>
      <c r="G189" s="217" t="s">
        <v>222</v>
      </c>
      <c r="H189" s="218">
        <v>13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266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266</v>
      </c>
      <c r="BM189" s="225" t="s">
        <v>3121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2199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13" customFormat="1">
      <c r="A191" s="13"/>
      <c r="B191" s="232"/>
      <c r="C191" s="233"/>
      <c r="D191" s="234" t="s">
        <v>212</v>
      </c>
      <c r="E191" s="235" t="s">
        <v>19</v>
      </c>
      <c r="F191" s="236" t="s">
        <v>282</v>
      </c>
      <c r="G191" s="233"/>
      <c r="H191" s="237">
        <v>13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1"/>
      <c r="U191" s="242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212</v>
      </c>
      <c r="AU191" s="243" t="s">
        <v>81</v>
      </c>
      <c r="AV191" s="13" t="s">
        <v>81</v>
      </c>
      <c r="AW191" s="13" t="s">
        <v>33</v>
      </c>
      <c r="AX191" s="13" t="s">
        <v>79</v>
      </c>
      <c r="AY191" s="243" t="s">
        <v>196</v>
      </c>
    </row>
    <row r="192" s="2" customFormat="1" ht="24.15" customHeight="1">
      <c r="A192" s="40"/>
      <c r="B192" s="41"/>
      <c r="C192" s="214" t="s">
        <v>530</v>
      </c>
      <c r="D192" s="214" t="s">
        <v>198</v>
      </c>
      <c r="E192" s="215" t="s">
        <v>2200</v>
      </c>
      <c r="F192" s="216" t="s">
        <v>2201</v>
      </c>
      <c r="G192" s="217" t="s">
        <v>222</v>
      </c>
      <c r="H192" s="218">
        <v>4</v>
      </c>
      <c r="I192" s="219"/>
      <c r="J192" s="220">
        <f>ROUND(I192*H192,2)</f>
        <v>0</v>
      </c>
      <c r="K192" s="216" t="s">
        <v>202</v>
      </c>
      <c r="L192" s="46"/>
      <c r="M192" s="221" t="s">
        <v>19</v>
      </c>
      <c r="N192" s="222" t="s">
        <v>43</v>
      </c>
      <c r="O192" s="86"/>
      <c r="P192" s="223">
        <f>O192*H192</f>
        <v>0</v>
      </c>
      <c r="Q192" s="223">
        <v>0.00017000000000000001</v>
      </c>
      <c r="R192" s="223">
        <f>Q192*H192</f>
        <v>0.00068000000000000005</v>
      </c>
      <c r="S192" s="223">
        <v>0</v>
      </c>
      <c r="T192" s="223">
        <f>S192*H192</f>
        <v>0</v>
      </c>
      <c r="U192" s="224" t="s">
        <v>19</v>
      </c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266</v>
      </c>
      <c r="AT192" s="225" t="s">
        <v>198</v>
      </c>
      <c r="AU192" s="225" t="s">
        <v>81</v>
      </c>
      <c r="AY192" s="19" t="s">
        <v>196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79</v>
      </c>
      <c r="BK192" s="226">
        <f>ROUND(I192*H192,2)</f>
        <v>0</v>
      </c>
      <c r="BL192" s="19" t="s">
        <v>266</v>
      </c>
      <c r="BM192" s="225" t="s">
        <v>3122</v>
      </c>
    </row>
    <row r="193" s="2" customFormat="1">
      <c r="A193" s="40"/>
      <c r="B193" s="41"/>
      <c r="C193" s="42"/>
      <c r="D193" s="227" t="s">
        <v>205</v>
      </c>
      <c r="E193" s="42"/>
      <c r="F193" s="228" t="s">
        <v>2203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6"/>
      <c r="U193" s="87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205</v>
      </c>
      <c r="AU193" s="19" t="s">
        <v>81</v>
      </c>
    </row>
    <row r="194" s="2" customFormat="1" ht="24.15" customHeight="1">
      <c r="A194" s="40"/>
      <c r="B194" s="41"/>
      <c r="C194" s="214" t="s">
        <v>535</v>
      </c>
      <c r="D194" s="214" t="s">
        <v>198</v>
      </c>
      <c r="E194" s="215" t="s">
        <v>2204</v>
      </c>
      <c r="F194" s="216" t="s">
        <v>2205</v>
      </c>
      <c r="G194" s="217" t="s">
        <v>222</v>
      </c>
      <c r="H194" s="218">
        <v>1</v>
      </c>
      <c r="I194" s="219"/>
      <c r="J194" s="220">
        <f>ROUND(I194*H194,2)</f>
        <v>0</v>
      </c>
      <c r="K194" s="216" t="s">
        <v>202</v>
      </c>
      <c r="L194" s="46"/>
      <c r="M194" s="221" t="s">
        <v>19</v>
      </c>
      <c r="N194" s="222" t="s">
        <v>43</v>
      </c>
      <c r="O194" s="86"/>
      <c r="P194" s="223">
        <f>O194*H194</f>
        <v>0</v>
      </c>
      <c r="Q194" s="223">
        <v>0.00012</v>
      </c>
      <c r="R194" s="223">
        <f>Q194*H194</f>
        <v>0.00012</v>
      </c>
      <c r="S194" s="223">
        <v>0</v>
      </c>
      <c r="T194" s="223">
        <f>S194*H194</f>
        <v>0</v>
      </c>
      <c r="U194" s="224" t="s">
        <v>19</v>
      </c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266</v>
      </c>
      <c r="AT194" s="225" t="s">
        <v>198</v>
      </c>
      <c r="AU194" s="225" t="s">
        <v>81</v>
      </c>
      <c r="AY194" s="19" t="s">
        <v>196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79</v>
      </c>
      <c r="BK194" s="226">
        <f>ROUND(I194*H194,2)</f>
        <v>0</v>
      </c>
      <c r="BL194" s="19" t="s">
        <v>266</v>
      </c>
      <c r="BM194" s="225" t="s">
        <v>3123</v>
      </c>
    </row>
    <row r="195" s="2" customFormat="1">
      <c r="A195" s="40"/>
      <c r="B195" s="41"/>
      <c r="C195" s="42"/>
      <c r="D195" s="227" t="s">
        <v>205</v>
      </c>
      <c r="E195" s="42"/>
      <c r="F195" s="228" t="s">
        <v>2207</v>
      </c>
      <c r="G195" s="42"/>
      <c r="H195" s="42"/>
      <c r="I195" s="229"/>
      <c r="J195" s="42"/>
      <c r="K195" s="42"/>
      <c r="L195" s="46"/>
      <c r="M195" s="230"/>
      <c r="N195" s="231"/>
      <c r="O195" s="86"/>
      <c r="P195" s="86"/>
      <c r="Q195" s="86"/>
      <c r="R195" s="86"/>
      <c r="S195" s="86"/>
      <c r="T195" s="86"/>
      <c r="U195" s="87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205</v>
      </c>
      <c r="AU195" s="19" t="s">
        <v>81</v>
      </c>
    </row>
    <row r="196" s="2" customFormat="1" ht="24.15" customHeight="1">
      <c r="A196" s="40"/>
      <c r="B196" s="41"/>
      <c r="C196" s="214" t="s">
        <v>540</v>
      </c>
      <c r="D196" s="214" t="s">
        <v>198</v>
      </c>
      <c r="E196" s="215" t="s">
        <v>2208</v>
      </c>
      <c r="F196" s="216" t="s">
        <v>2209</v>
      </c>
      <c r="G196" s="217" t="s">
        <v>222</v>
      </c>
      <c r="H196" s="218">
        <v>2</v>
      </c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0.00059999999999999995</v>
      </c>
      <c r="R196" s="223">
        <f>Q196*H196</f>
        <v>0.0011999999999999999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266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266</v>
      </c>
      <c r="BM196" s="225" t="s">
        <v>3124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2211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2" customFormat="1" ht="37.8" customHeight="1">
      <c r="A198" s="40"/>
      <c r="B198" s="41"/>
      <c r="C198" s="214" t="s">
        <v>547</v>
      </c>
      <c r="D198" s="214" t="s">
        <v>198</v>
      </c>
      <c r="E198" s="215" t="s">
        <v>2212</v>
      </c>
      <c r="F198" s="216" t="s">
        <v>2213</v>
      </c>
      <c r="G198" s="217" t="s">
        <v>222</v>
      </c>
      <c r="H198" s="218">
        <v>1</v>
      </c>
      <c r="I198" s="219"/>
      <c r="J198" s="220">
        <f>ROUND(I198*H198,2)</f>
        <v>0</v>
      </c>
      <c r="K198" s="216" t="s">
        <v>202</v>
      </c>
      <c r="L198" s="46"/>
      <c r="M198" s="221" t="s">
        <v>19</v>
      </c>
      <c r="N198" s="222" t="s">
        <v>43</v>
      </c>
      <c r="O198" s="86"/>
      <c r="P198" s="223">
        <f>O198*H198</f>
        <v>0</v>
      </c>
      <c r="Q198" s="223">
        <v>0.0011800000000000001</v>
      </c>
      <c r="R198" s="223">
        <f>Q198*H198</f>
        <v>0.0011800000000000001</v>
      </c>
      <c r="S198" s="223">
        <v>0</v>
      </c>
      <c r="T198" s="223">
        <f>S198*H198</f>
        <v>0</v>
      </c>
      <c r="U198" s="224" t="s">
        <v>19</v>
      </c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266</v>
      </c>
      <c r="AT198" s="225" t="s">
        <v>198</v>
      </c>
      <c r="AU198" s="225" t="s">
        <v>81</v>
      </c>
      <c r="AY198" s="19" t="s">
        <v>196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79</v>
      </c>
      <c r="BK198" s="226">
        <f>ROUND(I198*H198,2)</f>
        <v>0</v>
      </c>
      <c r="BL198" s="19" t="s">
        <v>266</v>
      </c>
      <c r="BM198" s="225" t="s">
        <v>3125</v>
      </c>
    </row>
    <row r="199" s="2" customFormat="1">
      <c r="A199" s="40"/>
      <c r="B199" s="41"/>
      <c r="C199" s="42"/>
      <c r="D199" s="227" t="s">
        <v>205</v>
      </c>
      <c r="E199" s="42"/>
      <c r="F199" s="228" t="s">
        <v>2215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6"/>
      <c r="U199" s="87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205</v>
      </c>
      <c r="AU199" s="19" t="s">
        <v>81</v>
      </c>
    </row>
    <row r="200" s="2" customFormat="1" ht="37.8" customHeight="1">
      <c r="A200" s="40"/>
      <c r="B200" s="41"/>
      <c r="C200" s="214" t="s">
        <v>552</v>
      </c>
      <c r="D200" s="214" t="s">
        <v>198</v>
      </c>
      <c r="E200" s="215" t="s">
        <v>2216</v>
      </c>
      <c r="F200" s="216" t="s">
        <v>2217</v>
      </c>
      <c r="G200" s="217" t="s">
        <v>209</v>
      </c>
      <c r="H200" s="218">
        <v>31.5</v>
      </c>
      <c r="I200" s="219"/>
      <c r="J200" s="220">
        <f>ROUND(I200*H200,2)</f>
        <v>0</v>
      </c>
      <c r="K200" s="216" t="s">
        <v>202</v>
      </c>
      <c r="L200" s="46"/>
      <c r="M200" s="221" t="s">
        <v>19</v>
      </c>
      <c r="N200" s="222" t="s">
        <v>43</v>
      </c>
      <c r="O200" s="86"/>
      <c r="P200" s="223">
        <f>O200*H200</f>
        <v>0</v>
      </c>
      <c r="Q200" s="223">
        <v>2.0000000000000002E-05</v>
      </c>
      <c r="R200" s="223">
        <f>Q200*H200</f>
        <v>0.00063000000000000003</v>
      </c>
      <c r="S200" s="223">
        <v>0</v>
      </c>
      <c r="T200" s="223">
        <f>S200*H200</f>
        <v>0</v>
      </c>
      <c r="U200" s="224" t="s">
        <v>19</v>
      </c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266</v>
      </c>
      <c r="AT200" s="225" t="s">
        <v>198</v>
      </c>
      <c r="AU200" s="225" t="s">
        <v>81</v>
      </c>
      <c r="AY200" s="19" t="s">
        <v>196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79</v>
      </c>
      <c r="BK200" s="226">
        <f>ROUND(I200*H200,2)</f>
        <v>0</v>
      </c>
      <c r="BL200" s="19" t="s">
        <v>266</v>
      </c>
      <c r="BM200" s="225" t="s">
        <v>3126</v>
      </c>
    </row>
    <row r="201" s="2" customFormat="1">
      <c r="A201" s="40"/>
      <c r="B201" s="41"/>
      <c r="C201" s="42"/>
      <c r="D201" s="227" t="s">
        <v>205</v>
      </c>
      <c r="E201" s="42"/>
      <c r="F201" s="228" t="s">
        <v>2219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6"/>
      <c r="U201" s="87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205</v>
      </c>
      <c r="AU201" s="19" t="s">
        <v>81</v>
      </c>
    </row>
    <row r="202" s="13" customFormat="1">
      <c r="A202" s="13"/>
      <c r="B202" s="232"/>
      <c r="C202" s="233"/>
      <c r="D202" s="234" t="s">
        <v>212</v>
      </c>
      <c r="E202" s="235" t="s">
        <v>19</v>
      </c>
      <c r="F202" s="236" t="s">
        <v>3127</v>
      </c>
      <c r="G202" s="233"/>
      <c r="H202" s="237">
        <v>31.5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1"/>
      <c r="U202" s="242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212</v>
      </c>
      <c r="AU202" s="243" t="s">
        <v>81</v>
      </c>
      <c r="AV202" s="13" t="s">
        <v>81</v>
      </c>
      <c r="AW202" s="13" t="s">
        <v>33</v>
      </c>
      <c r="AX202" s="13" t="s">
        <v>79</v>
      </c>
      <c r="AY202" s="243" t="s">
        <v>196</v>
      </c>
    </row>
    <row r="203" s="2" customFormat="1" ht="44.25" customHeight="1">
      <c r="A203" s="40"/>
      <c r="B203" s="41"/>
      <c r="C203" s="214" t="s">
        <v>557</v>
      </c>
      <c r="D203" s="214" t="s">
        <v>198</v>
      </c>
      <c r="E203" s="215" t="s">
        <v>2221</v>
      </c>
      <c r="F203" s="216" t="s">
        <v>2222</v>
      </c>
      <c r="G203" s="217" t="s">
        <v>1091</v>
      </c>
      <c r="H203" s="284"/>
      <c r="I203" s="219"/>
      <c r="J203" s="220">
        <f>ROUND(I203*H203,2)</f>
        <v>0</v>
      </c>
      <c r="K203" s="216" t="s">
        <v>202</v>
      </c>
      <c r="L203" s="46"/>
      <c r="M203" s="221" t="s">
        <v>19</v>
      </c>
      <c r="N203" s="222" t="s">
        <v>43</v>
      </c>
      <c r="O203" s="86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3">
        <f>S203*H203</f>
        <v>0</v>
      </c>
      <c r="U203" s="224" t="s">
        <v>19</v>
      </c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266</v>
      </c>
      <c r="AT203" s="225" t="s">
        <v>198</v>
      </c>
      <c r="AU203" s="225" t="s">
        <v>81</v>
      </c>
      <c r="AY203" s="19" t="s">
        <v>196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79</v>
      </c>
      <c r="BK203" s="226">
        <f>ROUND(I203*H203,2)</f>
        <v>0</v>
      </c>
      <c r="BL203" s="19" t="s">
        <v>266</v>
      </c>
      <c r="BM203" s="225" t="s">
        <v>3128</v>
      </c>
    </row>
    <row r="204" s="2" customFormat="1">
      <c r="A204" s="40"/>
      <c r="B204" s="41"/>
      <c r="C204" s="42"/>
      <c r="D204" s="227" t="s">
        <v>205</v>
      </c>
      <c r="E204" s="42"/>
      <c r="F204" s="228" t="s">
        <v>2224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6"/>
      <c r="U204" s="87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205</v>
      </c>
      <c r="AU204" s="19" t="s">
        <v>81</v>
      </c>
    </row>
    <row r="205" s="12" customFormat="1" ht="22.8" customHeight="1">
      <c r="A205" s="12"/>
      <c r="B205" s="198"/>
      <c r="C205" s="199"/>
      <c r="D205" s="200" t="s">
        <v>71</v>
      </c>
      <c r="E205" s="212" t="s">
        <v>2225</v>
      </c>
      <c r="F205" s="212" t="s">
        <v>2226</v>
      </c>
      <c r="G205" s="199"/>
      <c r="H205" s="199"/>
      <c r="I205" s="202"/>
      <c r="J205" s="213">
        <f>BK205</f>
        <v>0</v>
      </c>
      <c r="K205" s="199"/>
      <c r="L205" s="204"/>
      <c r="M205" s="205"/>
      <c r="N205" s="206"/>
      <c r="O205" s="206"/>
      <c r="P205" s="207">
        <f>SUM(P206:P232)</f>
        <v>0</v>
      </c>
      <c r="Q205" s="206"/>
      <c r="R205" s="207">
        <f>SUM(R206:R232)</f>
        <v>0.15893000000000002</v>
      </c>
      <c r="S205" s="206"/>
      <c r="T205" s="207">
        <f>SUM(T206:T232)</f>
        <v>0</v>
      </c>
      <c r="U205" s="208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9" t="s">
        <v>81</v>
      </c>
      <c r="AT205" s="210" t="s">
        <v>71</v>
      </c>
      <c r="AU205" s="210" t="s">
        <v>79</v>
      </c>
      <c r="AY205" s="209" t="s">
        <v>196</v>
      </c>
      <c r="BK205" s="211">
        <f>SUM(BK206:BK232)</f>
        <v>0</v>
      </c>
    </row>
    <row r="206" s="2" customFormat="1" ht="33" customHeight="1">
      <c r="A206" s="40"/>
      <c r="B206" s="41"/>
      <c r="C206" s="214" t="s">
        <v>562</v>
      </c>
      <c r="D206" s="214" t="s">
        <v>198</v>
      </c>
      <c r="E206" s="215" t="s">
        <v>2227</v>
      </c>
      <c r="F206" s="216" t="s">
        <v>2228</v>
      </c>
      <c r="G206" s="217" t="s">
        <v>2179</v>
      </c>
      <c r="H206" s="218">
        <v>3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0.017469999999999999</v>
      </c>
      <c r="R206" s="223">
        <f>Q206*H206</f>
        <v>0.052409999999999998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266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266</v>
      </c>
      <c r="BM206" s="225" t="s">
        <v>3129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2230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2" customFormat="1">
      <c r="A208" s="40"/>
      <c r="B208" s="41"/>
      <c r="C208" s="42"/>
      <c r="D208" s="234" t="s">
        <v>910</v>
      </c>
      <c r="E208" s="42"/>
      <c r="F208" s="278" t="s">
        <v>2231</v>
      </c>
      <c r="G208" s="42"/>
      <c r="H208" s="42"/>
      <c r="I208" s="229"/>
      <c r="J208" s="42"/>
      <c r="K208" s="42"/>
      <c r="L208" s="46"/>
      <c r="M208" s="230"/>
      <c r="N208" s="231"/>
      <c r="O208" s="86"/>
      <c r="P208" s="86"/>
      <c r="Q208" s="86"/>
      <c r="R208" s="86"/>
      <c r="S208" s="86"/>
      <c r="T208" s="86"/>
      <c r="U208" s="87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910</v>
      </c>
      <c r="AU208" s="19" t="s">
        <v>81</v>
      </c>
    </row>
    <row r="209" s="2" customFormat="1" ht="24.15" customHeight="1">
      <c r="A209" s="40"/>
      <c r="B209" s="41"/>
      <c r="C209" s="214" t="s">
        <v>565</v>
      </c>
      <c r="D209" s="214" t="s">
        <v>198</v>
      </c>
      <c r="E209" s="215" t="s">
        <v>3130</v>
      </c>
      <c r="F209" s="216" t="s">
        <v>3131</v>
      </c>
      <c r="G209" s="217" t="s">
        <v>2179</v>
      </c>
      <c r="H209" s="218">
        <v>2</v>
      </c>
      <c r="I209" s="219"/>
      <c r="J209" s="220">
        <f>ROUND(I209*H209,2)</f>
        <v>0</v>
      </c>
      <c r="K209" s="216" t="s">
        <v>202</v>
      </c>
      <c r="L209" s="46"/>
      <c r="M209" s="221" t="s">
        <v>19</v>
      </c>
      <c r="N209" s="222" t="s">
        <v>43</v>
      </c>
      <c r="O209" s="86"/>
      <c r="P209" s="223">
        <f>O209*H209</f>
        <v>0</v>
      </c>
      <c r="Q209" s="223">
        <v>0.01908</v>
      </c>
      <c r="R209" s="223">
        <f>Q209*H209</f>
        <v>0.038159999999999999</v>
      </c>
      <c r="S209" s="223">
        <v>0</v>
      </c>
      <c r="T209" s="223">
        <f>S209*H209</f>
        <v>0</v>
      </c>
      <c r="U209" s="224" t="s">
        <v>19</v>
      </c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266</v>
      </c>
      <c r="AT209" s="225" t="s">
        <v>198</v>
      </c>
      <c r="AU209" s="225" t="s">
        <v>81</v>
      </c>
      <c r="AY209" s="19" t="s">
        <v>196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79</v>
      </c>
      <c r="BK209" s="226">
        <f>ROUND(I209*H209,2)</f>
        <v>0</v>
      </c>
      <c r="BL209" s="19" t="s">
        <v>266</v>
      </c>
      <c r="BM209" s="225" t="s">
        <v>3132</v>
      </c>
    </row>
    <row r="210" s="2" customFormat="1">
      <c r="A210" s="40"/>
      <c r="B210" s="41"/>
      <c r="C210" s="42"/>
      <c r="D210" s="227" t="s">
        <v>205</v>
      </c>
      <c r="E210" s="42"/>
      <c r="F210" s="228" t="s">
        <v>3133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6"/>
      <c r="U210" s="87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205</v>
      </c>
      <c r="AU210" s="19" t="s">
        <v>81</v>
      </c>
    </row>
    <row r="211" s="2" customFormat="1">
      <c r="A211" s="40"/>
      <c r="B211" s="41"/>
      <c r="C211" s="42"/>
      <c r="D211" s="234" t="s">
        <v>910</v>
      </c>
      <c r="E211" s="42"/>
      <c r="F211" s="278" t="s">
        <v>3134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6"/>
      <c r="U211" s="87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910</v>
      </c>
      <c r="AU211" s="19" t="s">
        <v>81</v>
      </c>
    </row>
    <row r="212" s="2" customFormat="1" ht="37.8" customHeight="1">
      <c r="A212" s="40"/>
      <c r="B212" s="41"/>
      <c r="C212" s="214" t="s">
        <v>571</v>
      </c>
      <c r="D212" s="214" t="s">
        <v>198</v>
      </c>
      <c r="E212" s="215" t="s">
        <v>2232</v>
      </c>
      <c r="F212" s="216" t="s">
        <v>2233</v>
      </c>
      <c r="G212" s="217" t="s">
        <v>2179</v>
      </c>
      <c r="H212" s="218">
        <v>2</v>
      </c>
      <c r="I212" s="219"/>
      <c r="J212" s="220">
        <f>ROUND(I212*H212,2)</f>
        <v>0</v>
      </c>
      <c r="K212" s="216" t="s">
        <v>202</v>
      </c>
      <c r="L212" s="46"/>
      <c r="M212" s="221" t="s">
        <v>19</v>
      </c>
      <c r="N212" s="222" t="s">
        <v>43</v>
      </c>
      <c r="O212" s="86"/>
      <c r="P212" s="223">
        <f>O212*H212</f>
        <v>0</v>
      </c>
      <c r="Q212" s="223">
        <v>0.016969999999999999</v>
      </c>
      <c r="R212" s="223">
        <f>Q212*H212</f>
        <v>0.033939999999999998</v>
      </c>
      <c r="S212" s="223">
        <v>0</v>
      </c>
      <c r="T212" s="223">
        <f>S212*H212</f>
        <v>0</v>
      </c>
      <c r="U212" s="224" t="s">
        <v>19</v>
      </c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266</v>
      </c>
      <c r="AT212" s="225" t="s">
        <v>198</v>
      </c>
      <c r="AU212" s="225" t="s">
        <v>81</v>
      </c>
      <c r="AY212" s="19" t="s">
        <v>196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79</v>
      </c>
      <c r="BK212" s="226">
        <f>ROUND(I212*H212,2)</f>
        <v>0</v>
      </c>
      <c r="BL212" s="19" t="s">
        <v>266</v>
      </c>
      <c r="BM212" s="225" t="s">
        <v>3135</v>
      </c>
    </row>
    <row r="213" s="2" customFormat="1">
      <c r="A213" s="40"/>
      <c r="B213" s="41"/>
      <c r="C213" s="42"/>
      <c r="D213" s="227" t="s">
        <v>205</v>
      </c>
      <c r="E213" s="42"/>
      <c r="F213" s="228" t="s">
        <v>2235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6"/>
      <c r="U213" s="87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205</v>
      </c>
      <c r="AU213" s="19" t="s">
        <v>81</v>
      </c>
    </row>
    <row r="214" s="2" customFormat="1" ht="24.15" customHeight="1">
      <c r="A214" s="40"/>
      <c r="B214" s="41"/>
      <c r="C214" s="214" t="s">
        <v>576</v>
      </c>
      <c r="D214" s="214" t="s">
        <v>198</v>
      </c>
      <c r="E214" s="215" t="s">
        <v>2240</v>
      </c>
      <c r="F214" s="216" t="s">
        <v>2241</v>
      </c>
      <c r="G214" s="217" t="s">
        <v>222</v>
      </c>
      <c r="H214" s="218">
        <v>2</v>
      </c>
      <c r="I214" s="219"/>
      <c r="J214" s="220">
        <f>ROUND(I214*H214,2)</f>
        <v>0</v>
      </c>
      <c r="K214" s="216" t="s">
        <v>202</v>
      </c>
      <c r="L214" s="46"/>
      <c r="M214" s="221" t="s">
        <v>19</v>
      </c>
      <c r="N214" s="222" t="s">
        <v>43</v>
      </c>
      <c r="O214" s="86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3">
        <f>S214*H214</f>
        <v>0</v>
      </c>
      <c r="U214" s="224" t="s">
        <v>19</v>
      </c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266</v>
      </c>
      <c r="AT214" s="225" t="s">
        <v>198</v>
      </c>
      <c r="AU214" s="225" t="s">
        <v>81</v>
      </c>
      <c r="AY214" s="19" t="s">
        <v>196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79</v>
      </c>
      <c r="BK214" s="226">
        <f>ROUND(I214*H214,2)</f>
        <v>0</v>
      </c>
      <c r="BL214" s="19" t="s">
        <v>266</v>
      </c>
      <c r="BM214" s="225" t="s">
        <v>3136</v>
      </c>
    </row>
    <row r="215" s="2" customFormat="1">
      <c r="A215" s="40"/>
      <c r="B215" s="41"/>
      <c r="C215" s="42"/>
      <c r="D215" s="227" t="s">
        <v>205</v>
      </c>
      <c r="E215" s="42"/>
      <c r="F215" s="228" t="s">
        <v>2243</v>
      </c>
      <c r="G215" s="42"/>
      <c r="H215" s="42"/>
      <c r="I215" s="229"/>
      <c r="J215" s="42"/>
      <c r="K215" s="42"/>
      <c r="L215" s="46"/>
      <c r="M215" s="230"/>
      <c r="N215" s="231"/>
      <c r="O215" s="86"/>
      <c r="P215" s="86"/>
      <c r="Q215" s="86"/>
      <c r="R215" s="86"/>
      <c r="S215" s="86"/>
      <c r="T215" s="86"/>
      <c r="U215" s="87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205</v>
      </c>
      <c r="AU215" s="19" t="s">
        <v>81</v>
      </c>
    </row>
    <row r="216" s="2" customFormat="1" ht="16.5" customHeight="1">
      <c r="A216" s="40"/>
      <c r="B216" s="41"/>
      <c r="C216" s="244" t="s">
        <v>582</v>
      </c>
      <c r="D216" s="244" t="s">
        <v>214</v>
      </c>
      <c r="E216" s="245" t="s">
        <v>2244</v>
      </c>
      <c r="F216" s="246" t="s">
        <v>2245</v>
      </c>
      <c r="G216" s="247" t="s">
        <v>222</v>
      </c>
      <c r="H216" s="248">
        <v>2</v>
      </c>
      <c r="I216" s="249"/>
      <c r="J216" s="250">
        <f>ROUND(I216*H216,2)</f>
        <v>0</v>
      </c>
      <c r="K216" s="246" t="s">
        <v>202</v>
      </c>
      <c r="L216" s="251"/>
      <c r="M216" s="252" t="s">
        <v>19</v>
      </c>
      <c r="N216" s="253" t="s">
        <v>43</v>
      </c>
      <c r="O216" s="86"/>
      <c r="P216" s="223">
        <f>O216*H216</f>
        <v>0</v>
      </c>
      <c r="Q216" s="223">
        <v>0.00050000000000000001</v>
      </c>
      <c r="R216" s="223">
        <f>Q216*H216</f>
        <v>0.001</v>
      </c>
      <c r="S216" s="223">
        <v>0</v>
      </c>
      <c r="T216" s="223">
        <f>S216*H216</f>
        <v>0</v>
      </c>
      <c r="U216" s="224" t="s">
        <v>19</v>
      </c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278</v>
      </c>
      <c r="AT216" s="225" t="s">
        <v>214</v>
      </c>
      <c r="AU216" s="225" t="s">
        <v>81</v>
      </c>
      <c r="AY216" s="19" t="s">
        <v>196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79</v>
      </c>
      <c r="BK216" s="226">
        <f>ROUND(I216*H216,2)</f>
        <v>0</v>
      </c>
      <c r="BL216" s="19" t="s">
        <v>266</v>
      </c>
      <c r="BM216" s="225" t="s">
        <v>3137</v>
      </c>
    </row>
    <row r="217" s="2" customFormat="1" ht="24.15" customHeight="1">
      <c r="A217" s="40"/>
      <c r="B217" s="41"/>
      <c r="C217" s="214" t="s">
        <v>585</v>
      </c>
      <c r="D217" s="214" t="s">
        <v>198</v>
      </c>
      <c r="E217" s="215" t="s">
        <v>2254</v>
      </c>
      <c r="F217" s="216" t="s">
        <v>2255</v>
      </c>
      <c r="G217" s="217" t="s">
        <v>222</v>
      </c>
      <c r="H217" s="218">
        <v>1</v>
      </c>
      <c r="I217" s="219"/>
      <c r="J217" s="220">
        <f>ROUND(I217*H217,2)</f>
        <v>0</v>
      </c>
      <c r="K217" s="216" t="s">
        <v>202</v>
      </c>
      <c r="L217" s="46"/>
      <c r="M217" s="221" t="s">
        <v>19</v>
      </c>
      <c r="N217" s="222" t="s">
        <v>43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3">
        <f>S217*H217</f>
        <v>0</v>
      </c>
      <c r="U217" s="224" t="s">
        <v>19</v>
      </c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266</v>
      </c>
      <c r="AT217" s="225" t="s">
        <v>198</v>
      </c>
      <c r="AU217" s="225" t="s">
        <v>81</v>
      </c>
      <c r="AY217" s="19" t="s">
        <v>196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79</v>
      </c>
      <c r="BK217" s="226">
        <f>ROUND(I217*H217,2)</f>
        <v>0</v>
      </c>
      <c r="BL217" s="19" t="s">
        <v>266</v>
      </c>
      <c r="BM217" s="225" t="s">
        <v>3138</v>
      </c>
    </row>
    <row r="218" s="2" customFormat="1">
      <c r="A218" s="40"/>
      <c r="B218" s="41"/>
      <c r="C218" s="42"/>
      <c r="D218" s="227" t="s">
        <v>205</v>
      </c>
      <c r="E218" s="42"/>
      <c r="F218" s="228" t="s">
        <v>2257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6"/>
      <c r="U218" s="87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205</v>
      </c>
      <c r="AU218" s="19" t="s">
        <v>81</v>
      </c>
    </row>
    <row r="219" s="2" customFormat="1" ht="21.75" customHeight="1">
      <c r="A219" s="40"/>
      <c r="B219" s="41"/>
      <c r="C219" s="244" t="s">
        <v>592</v>
      </c>
      <c r="D219" s="244" t="s">
        <v>214</v>
      </c>
      <c r="E219" s="245" t="s">
        <v>2258</v>
      </c>
      <c r="F219" s="246" t="s">
        <v>2259</v>
      </c>
      <c r="G219" s="247" t="s">
        <v>222</v>
      </c>
      <c r="H219" s="248">
        <v>1</v>
      </c>
      <c r="I219" s="249"/>
      <c r="J219" s="250">
        <f>ROUND(I219*H219,2)</f>
        <v>0</v>
      </c>
      <c r="K219" s="246" t="s">
        <v>202</v>
      </c>
      <c r="L219" s="251"/>
      <c r="M219" s="252" t="s">
        <v>19</v>
      </c>
      <c r="N219" s="253" t="s">
        <v>43</v>
      </c>
      <c r="O219" s="86"/>
      <c r="P219" s="223">
        <f>O219*H219</f>
        <v>0</v>
      </c>
      <c r="Q219" s="223">
        <v>0.00050000000000000001</v>
      </c>
      <c r="R219" s="223">
        <f>Q219*H219</f>
        <v>0.00050000000000000001</v>
      </c>
      <c r="S219" s="223">
        <v>0</v>
      </c>
      <c r="T219" s="223">
        <f>S219*H219</f>
        <v>0</v>
      </c>
      <c r="U219" s="224" t="s">
        <v>19</v>
      </c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278</v>
      </c>
      <c r="AT219" s="225" t="s">
        <v>214</v>
      </c>
      <c r="AU219" s="225" t="s">
        <v>81</v>
      </c>
      <c r="AY219" s="19" t="s">
        <v>196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79</v>
      </c>
      <c r="BK219" s="226">
        <f>ROUND(I219*H219,2)</f>
        <v>0</v>
      </c>
      <c r="BL219" s="19" t="s">
        <v>266</v>
      </c>
      <c r="BM219" s="225" t="s">
        <v>3139</v>
      </c>
    </row>
    <row r="220" s="2" customFormat="1" ht="24.15" customHeight="1">
      <c r="A220" s="40"/>
      <c r="B220" s="41"/>
      <c r="C220" s="214" t="s">
        <v>598</v>
      </c>
      <c r="D220" s="214" t="s">
        <v>198</v>
      </c>
      <c r="E220" s="215" t="s">
        <v>3140</v>
      </c>
      <c r="F220" s="216" t="s">
        <v>3141</v>
      </c>
      <c r="G220" s="217" t="s">
        <v>222</v>
      </c>
      <c r="H220" s="218">
        <v>2</v>
      </c>
      <c r="I220" s="219"/>
      <c r="J220" s="220">
        <f>ROUND(I220*H220,2)</f>
        <v>0</v>
      </c>
      <c r="K220" s="216" t="s">
        <v>202</v>
      </c>
      <c r="L220" s="46"/>
      <c r="M220" s="221" t="s">
        <v>19</v>
      </c>
      <c r="N220" s="222" t="s">
        <v>43</v>
      </c>
      <c r="O220" s="86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3">
        <f>S220*H220</f>
        <v>0</v>
      </c>
      <c r="U220" s="224" t="s">
        <v>19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266</v>
      </c>
      <c r="AT220" s="225" t="s">
        <v>198</v>
      </c>
      <c r="AU220" s="225" t="s">
        <v>81</v>
      </c>
      <c r="AY220" s="19" t="s">
        <v>196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79</v>
      </c>
      <c r="BK220" s="226">
        <f>ROUND(I220*H220,2)</f>
        <v>0</v>
      </c>
      <c r="BL220" s="19" t="s">
        <v>266</v>
      </c>
      <c r="BM220" s="225" t="s">
        <v>3142</v>
      </c>
    </row>
    <row r="221" s="2" customFormat="1">
      <c r="A221" s="40"/>
      <c r="B221" s="41"/>
      <c r="C221" s="42"/>
      <c r="D221" s="227" t="s">
        <v>205</v>
      </c>
      <c r="E221" s="42"/>
      <c r="F221" s="228" t="s">
        <v>3143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6"/>
      <c r="U221" s="87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205</v>
      </c>
      <c r="AU221" s="19" t="s">
        <v>81</v>
      </c>
    </row>
    <row r="222" s="2" customFormat="1" ht="24.15" customHeight="1">
      <c r="A222" s="40"/>
      <c r="B222" s="41"/>
      <c r="C222" s="244" t="s">
        <v>604</v>
      </c>
      <c r="D222" s="244" t="s">
        <v>214</v>
      </c>
      <c r="E222" s="245" t="s">
        <v>3144</v>
      </c>
      <c r="F222" s="246" t="s">
        <v>3145</v>
      </c>
      <c r="G222" s="247" t="s">
        <v>222</v>
      </c>
      <c r="H222" s="248">
        <v>2</v>
      </c>
      <c r="I222" s="249"/>
      <c r="J222" s="250">
        <f>ROUND(I222*H222,2)</f>
        <v>0</v>
      </c>
      <c r="K222" s="246" t="s">
        <v>202</v>
      </c>
      <c r="L222" s="251"/>
      <c r="M222" s="252" t="s">
        <v>19</v>
      </c>
      <c r="N222" s="253" t="s">
        <v>43</v>
      </c>
      <c r="O222" s="86"/>
      <c r="P222" s="223">
        <f>O222*H222</f>
        <v>0</v>
      </c>
      <c r="Q222" s="223">
        <v>0.0054999999999999997</v>
      </c>
      <c r="R222" s="223">
        <f>Q222*H222</f>
        <v>0.010999999999999999</v>
      </c>
      <c r="S222" s="223">
        <v>0</v>
      </c>
      <c r="T222" s="223">
        <f>S222*H222</f>
        <v>0</v>
      </c>
      <c r="U222" s="224" t="s">
        <v>19</v>
      </c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278</v>
      </c>
      <c r="AT222" s="225" t="s">
        <v>214</v>
      </c>
      <c r="AU222" s="225" t="s">
        <v>81</v>
      </c>
      <c r="AY222" s="19" t="s">
        <v>196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79</v>
      </c>
      <c r="BK222" s="226">
        <f>ROUND(I222*H222,2)</f>
        <v>0</v>
      </c>
      <c r="BL222" s="19" t="s">
        <v>266</v>
      </c>
      <c r="BM222" s="225" t="s">
        <v>3146</v>
      </c>
    </row>
    <row r="223" s="2" customFormat="1" ht="24.15" customHeight="1">
      <c r="A223" s="40"/>
      <c r="B223" s="41"/>
      <c r="C223" s="214" t="s">
        <v>609</v>
      </c>
      <c r="D223" s="214" t="s">
        <v>198</v>
      </c>
      <c r="E223" s="215" t="s">
        <v>2268</v>
      </c>
      <c r="F223" s="216" t="s">
        <v>2269</v>
      </c>
      <c r="G223" s="217" t="s">
        <v>222</v>
      </c>
      <c r="H223" s="218">
        <v>2</v>
      </c>
      <c r="I223" s="219"/>
      <c r="J223" s="220">
        <f>ROUND(I223*H223,2)</f>
        <v>0</v>
      </c>
      <c r="K223" s="216" t="s">
        <v>202</v>
      </c>
      <c r="L223" s="46"/>
      <c r="M223" s="221" t="s">
        <v>19</v>
      </c>
      <c r="N223" s="222" t="s">
        <v>43</v>
      </c>
      <c r="O223" s="86"/>
      <c r="P223" s="223">
        <f>O223*H223</f>
        <v>0</v>
      </c>
      <c r="Q223" s="223">
        <v>0.00029999999999999997</v>
      </c>
      <c r="R223" s="223">
        <f>Q223*H223</f>
        <v>0.00059999999999999995</v>
      </c>
      <c r="S223" s="223">
        <v>0</v>
      </c>
      <c r="T223" s="223">
        <f>S223*H223</f>
        <v>0</v>
      </c>
      <c r="U223" s="224" t="s">
        <v>19</v>
      </c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266</v>
      </c>
      <c r="AT223" s="225" t="s">
        <v>198</v>
      </c>
      <c r="AU223" s="225" t="s">
        <v>81</v>
      </c>
      <c r="AY223" s="19" t="s">
        <v>196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79</v>
      </c>
      <c r="BK223" s="226">
        <f>ROUND(I223*H223,2)</f>
        <v>0</v>
      </c>
      <c r="BL223" s="19" t="s">
        <v>266</v>
      </c>
      <c r="BM223" s="225" t="s">
        <v>3147</v>
      </c>
    </row>
    <row r="224" s="2" customFormat="1">
      <c r="A224" s="40"/>
      <c r="B224" s="41"/>
      <c r="C224" s="42"/>
      <c r="D224" s="227" t="s">
        <v>205</v>
      </c>
      <c r="E224" s="42"/>
      <c r="F224" s="228" t="s">
        <v>2271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6"/>
      <c r="U224" s="87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205</v>
      </c>
      <c r="AU224" s="19" t="s">
        <v>81</v>
      </c>
    </row>
    <row r="225" s="2" customFormat="1" ht="33" customHeight="1">
      <c r="A225" s="40"/>
      <c r="B225" s="41"/>
      <c r="C225" s="214" t="s">
        <v>612</v>
      </c>
      <c r="D225" s="214" t="s">
        <v>198</v>
      </c>
      <c r="E225" s="215" t="s">
        <v>3148</v>
      </c>
      <c r="F225" s="216" t="s">
        <v>3149</v>
      </c>
      <c r="G225" s="217" t="s">
        <v>2179</v>
      </c>
      <c r="H225" s="218">
        <v>2</v>
      </c>
      <c r="I225" s="219"/>
      <c r="J225" s="220">
        <f>ROUND(I225*H225,2)</f>
        <v>0</v>
      </c>
      <c r="K225" s="216" t="s">
        <v>202</v>
      </c>
      <c r="L225" s="46"/>
      <c r="M225" s="221" t="s">
        <v>19</v>
      </c>
      <c r="N225" s="222" t="s">
        <v>43</v>
      </c>
      <c r="O225" s="86"/>
      <c r="P225" s="223">
        <f>O225*H225</f>
        <v>0</v>
      </c>
      <c r="Q225" s="223">
        <v>0.00066</v>
      </c>
      <c r="R225" s="223">
        <f>Q225*H225</f>
        <v>0.00132</v>
      </c>
      <c r="S225" s="223">
        <v>0</v>
      </c>
      <c r="T225" s="223">
        <f>S225*H225</f>
        <v>0</v>
      </c>
      <c r="U225" s="224" t="s">
        <v>19</v>
      </c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266</v>
      </c>
      <c r="AT225" s="225" t="s">
        <v>198</v>
      </c>
      <c r="AU225" s="225" t="s">
        <v>81</v>
      </c>
      <c r="AY225" s="19" t="s">
        <v>196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79</v>
      </c>
      <c r="BK225" s="226">
        <f>ROUND(I225*H225,2)</f>
        <v>0</v>
      </c>
      <c r="BL225" s="19" t="s">
        <v>266</v>
      </c>
      <c r="BM225" s="225" t="s">
        <v>3150</v>
      </c>
    </row>
    <row r="226" s="2" customFormat="1">
      <c r="A226" s="40"/>
      <c r="B226" s="41"/>
      <c r="C226" s="42"/>
      <c r="D226" s="227" t="s">
        <v>205</v>
      </c>
      <c r="E226" s="42"/>
      <c r="F226" s="228" t="s">
        <v>3151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6"/>
      <c r="U226" s="87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205</v>
      </c>
      <c r="AU226" s="19" t="s">
        <v>81</v>
      </c>
    </row>
    <row r="227" s="2" customFormat="1" ht="24.15" customHeight="1">
      <c r="A227" s="40"/>
      <c r="B227" s="41"/>
      <c r="C227" s="244" t="s">
        <v>618</v>
      </c>
      <c r="D227" s="244" t="s">
        <v>214</v>
      </c>
      <c r="E227" s="245" t="s">
        <v>3152</v>
      </c>
      <c r="F227" s="246" t="s">
        <v>3153</v>
      </c>
      <c r="G227" s="247" t="s">
        <v>222</v>
      </c>
      <c r="H227" s="248">
        <v>2</v>
      </c>
      <c r="I227" s="249"/>
      <c r="J227" s="250">
        <f>ROUND(I227*H227,2)</f>
        <v>0</v>
      </c>
      <c r="K227" s="246" t="s">
        <v>202</v>
      </c>
      <c r="L227" s="251"/>
      <c r="M227" s="252" t="s">
        <v>19</v>
      </c>
      <c r="N227" s="253" t="s">
        <v>43</v>
      </c>
      <c r="O227" s="86"/>
      <c r="P227" s="223">
        <f>O227*H227</f>
        <v>0</v>
      </c>
      <c r="Q227" s="223">
        <v>0.0082000000000000007</v>
      </c>
      <c r="R227" s="223">
        <f>Q227*H227</f>
        <v>0.016400000000000001</v>
      </c>
      <c r="S227" s="223">
        <v>0</v>
      </c>
      <c r="T227" s="223">
        <f>S227*H227</f>
        <v>0</v>
      </c>
      <c r="U227" s="224" t="s">
        <v>19</v>
      </c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278</v>
      </c>
      <c r="AT227" s="225" t="s">
        <v>214</v>
      </c>
      <c r="AU227" s="225" t="s">
        <v>81</v>
      </c>
      <c r="AY227" s="19" t="s">
        <v>196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79</v>
      </c>
      <c r="BK227" s="226">
        <f>ROUND(I227*H227,2)</f>
        <v>0</v>
      </c>
      <c r="BL227" s="19" t="s">
        <v>266</v>
      </c>
      <c r="BM227" s="225" t="s">
        <v>3154</v>
      </c>
    </row>
    <row r="228" s="2" customFormat="1" ht="21.75" customHeight="1">
      <c r="A228" s="40"/>
      <c r="B228" s="41"/>
      <c r="C228" s="214" t="s">
        <v>623</v>
      </c>
      <c r="D228" s="214" t="s">
        <v>198</v>
      </c>
      <c r="E228" s="215" t="s">
        <v>2279</v>
      </c>
      <c r="F228" s="216" t="s">
        <v>2280</v>
      </c>
      <c r="G228" s="217" t="s">
        <v>2179</v>
      </c>
      <c r="H228" s="218">
        <v>2</v>
      </c>
      <c r="I228" s="219"/>
      <c r="J228" s="220">
        <f>ROUND(I228*H228,2)</f>
        <v>0</v>
      </c>
      <c r="K228" s="216" t="s">
        <v>202</v>
      </c>
      <c r="L228" s="46"/>
      <c r="M228" s="221" t="s">
        <v>19</v>
      </c>
      <c r="N228" s="222" t="s">
        <v>43</v>
      </c>
      <c r="O228" s="86"/>
      <c r="P228" s="223">
        <f>O228*H228</f>
        <v>0</v>
      </c>
      <c r="Q228" s="223">
        <v>0.0018</v>
      </c>
      <c r="R228" s="223">
        <f>Q228*H228</f>
        <v>0.0035999999999999999</v>
      </c>
      <c r="S228" s="223">
        <v>0</v>
      </c>
      <c r="T228" s="223">
        <f>S228*H228</f>
        <v>0</v>
      </c>
      <c r="U228" s="224" t="s">
        <v>19</v>
      </c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266</v>
      </c>
      <c r="AT228" s="225" t="s">
        <v>198</v>
      </c>
      <c r="AU228" s="225" t="s">
        <v>81</v>
      </c>
      <c r="AY228" s="19" t="s">
        <v>196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79</v>
      </c>
      <c r="BK228" s="226">
        <f>ROUND(I228*H228,2)</f>
        <v>0</v>
      </c>
      <c r="BL228" s="19" t="s">
        <v>266</v>
      </c>
      <c r="BM228" s="225" t="s">
        <v>3155</v>
      </c>
    </row>
    <row r="229" s="2" customFormat="1">
      <c r="A229" s="40"/>
      <c r="B229" s="41"/>
      <c r="C229" s="42"/>
      <c r="D229" s="227" t="s">
        <v>205</v>
      </c>
      <c r="E229" s="42"/>
      <c r="F229" s="228" t="s">
        <v>2282</v>
      </c>
      <c r="G229" s="42"/>
      <c r="H229" s="42"/>
      <c r="I229" s="229"/>
      <c r="J229" s="42"/>
      <c r="K229" s="42"/>
      <c r="L229" s="46"/>
      <c r="M229" s="230"/>
      <c r="N229" s="231"/>
      <c r="O229" s="86"/>
      <c r="P229" s="86"/>
      <c r="Q229" s="86"/>
      <c r="R229" s="86"/>
      <c r="S229" s="86"/>
      <c r="T229" s="86"/>
      <c r="U229" s="87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205</v>
      </c>
      <c r="AU229" s="19" t="s">
        <v>81</v>
      </c>
    </row>
    <row r="230" s="2" customFormat="1">
      <c r="A230" s="40"/>
      <c r="B230" s="41"/>
      <c r="C230" s="42"/>
      <c r="D230" s="234" t="s">
        <v>910</v>
      </c>
      <c r="E230" s="42"/>
      <c r="F230" s="278" t="s">
        <v>2283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6"/>
      <c r="U230" s="87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910</v>
      </c>
      <c r="AU230" s="19" t="s">
        <v>81</v>
      </c>
    </row>
    <row r="231" s="2" customFormat="1" ht="44.25" customHeight="1">
      <c r="A231" s="40"/>
      <c r="B231" s="41"/>
      <c r="C231" s="214" t="s">
        <v>629</v>
      </c>
      <c r="D231" s="214" t="s">
        <v>198</v>
      </c>
      <c r="E231" s="215" t="s">
        <v>2292</v>
      </c>
      <c r="F231" s="216" t="s">
        <v>2293</v>
      </c>
      <c r="G231" s="217" t="s">
        <v>1091</v>
      </c>
      <c r="H231" s="284"/>
      <c r="I231" s="219"/>
      <c r="J231" s="220">
        <f>ROUND(I231*H231,2)</f>
        <v>0</v>
      </c>
      <c r="K231" s="216" t="s">
        <v>202</v>
      </c>
      <c r="L231" s="46"/>
      <c r="M231" s="221" t="s">
        <v>19</v>
      </c>
      <c r="N231" s="222" t="s">
        <v>43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266</v>
      </c>
      <c r="AT231" s="225" t="s">
        <v>198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266</v>
      </c>
      <c r="BM231" s="225" t="s">
        <v>3156</v>
      </c>
    </row>
    <row r="232" s="2" customFormat="1">
      <c r="A232" s="40"/>
      <c r="B232" s="41"/>
      <c r="C232" s="42"/>
      <c r="D232" s="227" t="s">
        <v>205</v>
      </c>
      <c r="E232" s="42"/>
      <c r="F232" s="228" t="s">
        <v>2295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6"/>
      <c r="U232" s="87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205</v>
      </c>
      <c r="AU232" s="19" t="s">
        <v>81</v>
      </c>
    </row>
    <row r="233" s="12" customFormat="1" ht="22.8" customHeight="1">
      <c r="A233" s="12"/>
      <c r="B233" s="198"/>
      <c r="C233" s="199"/>
      <c r="D233" s="200" t="s">
        <v>71</v>
      </c>
      <c r="E233" s="212" t="s">
        <v>2296</v>
      </c>
      <c r="F233" s="212" t="s">
        <v>2297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v>0</v>
      </c>
      <c r="Q233" s="206"/>
      <c r="R233" s="207">
        <v>0</v>
      </c>
      <c r="S233" s="206"/>
      <c r="T233" s="207">
        <v>0</v>
      </c>
      <c r="U233" s="208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81</v>
      </c>
      <c r="AT233" s="210" t="s">
        <v>71</v>
      </c>
      <c r="AU233" s="210" t="s">
        <v>79</v>
      </c>
      <c r="AY233" s="209" t="s">
        <v>196</v>
      </c>
      <c r="BK233" s="211">
        <v>0</v>
      </c>
    </row>
    <row r="234" s="12" customFormat="1" ht="22.8" customHeight="1">
      <c r="A234" s="12"/>
      <c r="B234" s="198"/>
      <c r="C234" s="199"/>
      <c r="D234" s="200" t="s">
        <v>71</v>
      </c>
      <c r="E234" s="212" t="s">
        <v>2310</v>
      </c>
      <c r="F234" s="212" t="s">
        <v>2311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SUM(P235:P239)</f>
        <v>0</v>
      </c>
      <c r="Q234" s="206"/>
      <c r="R234" s="207">
        <f>SUM(R235:R239)</f>
        <v>0.0057999999999999996</v>
      </c>
      <c r="S234" s="206"/>
      <c r="T234" s="207">
        <f>SUM(T235:T239)</f>
        <v>0</v>
      </c>
      <c r="U234" s="208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81</v>
      </c>
      <c r="AT234" s="210" t="s">
        <v>71</v>
      </c>
      <c r="AU234" s="210" t="s">
        <v>79</v>
      </c>
      <c r="AY234" s="209" t="s">
        <v>196</v>
      </c>
      <c r="BK234" s="211">
        <f>SUM(BK235:BK239)</f>
        <v>0</v>
      </c>
    </row>
    <row r="235" s="2" customFormat="1" ht="33" customHeight="1">
      <c r="A235" s="40"/>
      <c r="B235" s="41"/>
      <c r="C235" s="214" t="s">
        <v>632</v>
      </c>
      <c r="D235" s="214" t="s">
        <v>198</v>
      </c>
      <c r="E235" s="215" t="s">
        <v>2759</v>
      </c>
      <c r="F235" s="216" t="s">
        <v>2760</v>
      </c>
      <c r="G235" s="217" t="s">
        <v>2179</v>
      </c>
      <c r="H235" s="218">
        <v>2</v>
      </c>
      <c r="I235" s="219"/>
      <c r="J235" s="220">
        <f>ROUND(I235*H235,2)</f>
        <v>0</v>
      </c>
      <c r="K235" s="216" t="s">
        <v>202</v>
      </c>
      <c r="L235" s="46"/>
      <c r="M235" s="221" t="s">
        <v>19</v>
      </c>
      <c r="N235" s="222" t="s">
        <v>43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266</v>
      </c>
      <c r="AT235" s="225" t="s">
        <v>198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266</v>
      </c>
      <c r="BM235" s="225" t="s">
        <v>3157</v>
      </c>
    </row>
    <row r="236" s="2" customFormat="1">
      <c r="A236" s="40"/>
      <c r="B236" s="41"/>
      <c r="C236" s="42"/>
      <c r="D236" s="227" t="s">
        <v>205</v>
      </c>
      <c r="E236" s="42"/>
      <c r="F236" s="228" t="s">
        <v>2762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6"/>
      <c r="U236" s="87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205</v>
      </c>
      <c r="AU236" s="19" t="s">
        <v>81</v>
      </c>
    </row>
    <row r="237" s="2" customFormat="1" ht="16.5" customHeight="1">
      <c r="A237" s="40"/>
      <c r="B237" s="41"/>
      <c r="C237" s="244" t="s">
        <v>637</v>
      </c>
      <c r="D237" s="244" t="s">
        <v>214</v>
      </c>
      <c r="E237" s="245" t="s">
        <v>2763</v>
      </c>
      <c r="F237" s="246" t="s">
        <v>2764</v>
      </c>
      <c r="G237" s="247" t="s">
        <v>222</v>
      </c>
      <c r="H237" s="248">
        <v>2</v>
      </c>
      <c r="I237" s="249"/>
      <c r="J237" s="250">
        <f>ROUND(I237*H237,2)</f>
        <v>0</v>
      </c>
      <c r="K237" s="246" t="s">
        <v>202</v>
      </c>
      <c r="L237" s="251"/>
      <c r="M237" s="252" t="s">
        <v>19</v>
      </c>
      <c r="N237" s="253" t="s">
        <v>43</v>
      </c>
      <c r="O237" s="86"/>
      <c r="P237" s="223">
        <f>O237*H237</f>
        <v>0</v>
      </c>
      <c r="Q237" s="223">
        <v>0.0028999999999999998</v>
      </c>
      <c r="R237" s="223">
        <f>Q237*H237</f>
        <v>0.0057999999999999996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278</v>
      </c>
      <c r="AT237" s="225" t="s">
        <v>214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266</v>
      </c>
      <c r="BM237" s="225" t="s">
        <v>3158</v>
      </c>
    </row>
    <row r="238" s="2" customFormat="1" ht="44.25" customHeight="1">
      <c r="A238" s="40"/>
      <c r="B238" s="41"/>
      <c r="C238" s="214" t="s">
        <v>639</v>
      </c>
      <c r="D238" s="214" t="s">
        <v>198</v>
      </c>
      <c r="E238" s="215" t="s">
        <v>2316</v>
      </c>
      <c r="F238" s="216" t="s">
        <v>2317</v>
      </c>
      <c r="G238" s="217" t="s">
        <v>1091</v>
      </c>
      <c r="H238" s="284"/>
      <c r="I238" s="219"/>
      <c r="J238" s="220">
        <f>ROUND(I238*H238,2)</f>
        <v>0</v>
      </c>
      <c r="K238" s="216" t="s">
        <v>202</v>
      </c>
      <c r="L238" s="46"/>
      <c r="M238" s="221" t="s">
        <v>19</v>
      </c>
      <c r="N238" s="222" t="s">
        <v>43</v>
      </c>
      <c r="O238" s="86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3">
        <f>S238*H238</f>
        <v>0</v>
      </c>
      <c r="U238" s="224" t="s">
        <v>19</v>
      </c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266</v>
      </c>
      <c r="AT238" s="225" t="s">
        <v>198</v>
      </c>
      <c r="AU238" s="225" t="s">
        <v>81</v>
      </c>
      <c r="AY238" s="19" t="s">
        <v>196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79</v>
      </c>
      <c r="BK238" s="226">
        <f>ROUND(I238*H238,2)</f>
        <v>0</v>
      </c>
      <c r="BL238" s="19" t="s">
        <v>266</v>
      </c>
      <c r="BM238" s="225" t="s">
        <v>3159</v>
      </c>
    </row>
    <row r="239" s="2" customFormat="1">
      <c r="A239" s="40"/>
      <c r="B239" s="41"/>
      <c r="C239" s="42"/>
      <c r="D239" s="227" t="s">
        <v>205</v>
      </c>
      <c r="E239" s="42"/>
      <c r="F239" s="228" t="s">
        <v>2319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6"/>
      <c r="U239" s="87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205</v>
      </c>
      <c r="AU239" s="19" t="s">
        <v>81</v>
      </c>
    </row>
    <row r="240" s="12" customFormat="1" ht="22.8" customHeight="1">
      <c r="A240" s="12"/>
      <c r="B240" s="198"/>
      <c r="C240" s="199"/>
      <c r="D240" s="200" t="s">
        <v>71</v>
      </c>
      <c r="E240" s="212" t="s">
        <v>2320</v>
      </c>
      <c r="F240" s="212" t="s">
        <v>2321</v>
      </c>
      <c r="G240" s="199"/>
      <c r="H240" s="199"/>
      <c r="I240" s="202"/>
      <c r="J240" s="213">
        <f>BK240</f>
        <v>0</v>
      </c>
      <c r="K240" s="199"/>
      <c r="L240" s="204"/>
      <c r="M240" s="205"/>
      <c r="N240" s="206"/>
      <c r="O240" s="206"/>
      <c r="P240" s="207">
        <f>SUM(P241:P253)</f>
        <v>0</v>
      </c>
      <c r="Q240" s="206"/>
      <c r="R240" s="207">
        <f>SUM(R241:R253)</f>
        <v>0.013999999999999999</v>
      </c>
      <c r="S240" s="206"/>
      <c r="T240" s="207">
        <f>SUM(T241:T253)</f>
        <v>0</v>
      </c>
      <c r="U240" s="208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81</v>
      </c>
      <c r="AT240" s="210" t="s">
        <v>71</v>
      </c>
      <c r="AU240" s="210" t="s">
        <v>79</v>
      </c>
      <c r="AY240" s="209" t="s">
        <v>196</v>
      </c>
      <c r="BK240" s="211">
        <f>SUM(BK241:BK253)</f>
        <v>0</v>
      </c>
    </row>
    <row r="241" s="2" customFormat="1" ht="33" customHeight="1">
      <c r="A241" s="40"/>
      <c r="B241" s="41"/>
      <c r="C241" s="214" t="s">
        <v>645</v>
      </c>
      <c r="D241" s="214" t="s">
        <v>198</v>
      </c>
      <c r="E241" s="215" t="s">
        <v>3160</v>
      </c>
      <c r="F241" s="216" t="s">
        <v>3161</v>
      </c>
      <c r="G241" s="217" t="s">
        <v>222</v>
      </c>
      <c r="H241" s="218">
        <v>2</v>
      </c>
      <c r="I241" s="219"/>
      <c r="J241" s="220">
        <f>ROUND(I241*H241,2)</f>
        <v>0</v>
      </c>
      <c r="K241" s="216" t="s">
        <v>202</v>
      </c>
      <c r="L241" s="46"/>
      <c r="M241" s="221" t="s">
        <v>19</v>
      </c>
      <c r="N241" s="222" t="s">
        <v>43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266</v>
      </c>
      <c r="AT241" s="225" t="s">
        <v>198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266</v>
      </c>
      <c r="BM241" s="225" t="s">
        <v>3162</v>
      </c>
    </row>
    <row r="242" s="2" customFormat="1">
      <c r="A242" s="40"/>
      <c r="B242" s="41"/>
      <c r="C242" s="42"/>
      <c r="D242" s="227" t="s">
        <v>205</v>
      </c>
      <c r="E242" s="42"/>
      <c r="F242" s="228" t="s">
        <v>3163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6"/>
      <c r="U242" s="87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205</v>
      </c>
      <c r="AU242" s="19" t="s">
        <v>81</v>
      </c>
    </row>
    <row r="243" s="2" customFormat="1" ht="24.15" customHeight="1">
      <c r="A243" s="40"/>
      <c r="B243" s="41"/>
      <c r="C243" s="244" t="s">
        <v>648</v>
      </c>
      <c r="D243" s="244" t="s">
        <v>214</v>
      </c>
      <c r="E243" s="245" t="s">
        <v>3164</v>
      </c>
      <c r="F243" s="246" t="s">
        <v>3165</v>
      </c>
      <c r="G243" s="247" t="s">
        <v>222</v>
      </c>
      <c r="H243" s="248">
        <v>2</v>
      </c>
      <c r="I243" s="249"/>
      <c r="J243" s="250">
        <f>ROUND(I243*H243,2)</f>
        <v>0</v>
      </c>
      <c r="K243" s="246" t="s">
        <v>202</v>
      </c>
      <c r="L243" s="251"/>
      <c r="M243" s="252" t="s">
        <v>19</v>
      </c>
      <c r="N243" s="253" t="s">
        <v>43</v>
      </c>
      <c r="O243" s="86"/>
      <c r="P243" s="223">
        <f>O243*H243</f>
        <v>0</v>
      </c>
      <c r="Q243" s="223">
        <v>0.00089999999999999998</v>
      </c>
      <c r="R243" s="223">
        <f>Q243*H243</f>
        <v>0.0018</v>
      </c>
      <c r="S243" s="223">
        <v>0</v>
      </c>
      <c r="T243" s="223">
        <f>S243*H243</f>
        <v>0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278</v>
      </c>
      <c r="AT243" s="225" t="s">
        <v>214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266</v>
      </c>
      <c r="BM243" s="225" t="s">
        <v>3166</v>
      </c>
    </row>
    <row r="244" s="2" customFormat="1" ht="24.15" customHeight="1">
      <c r="A244" s="40"/>
      <c r="B244" s="41"/>
      <c r="C244" s="214" t="s">
        <v>655</v>
      </c>
      <c r="D244" s="214" t="s">
        <v>198</v>
      </c>
      <c r="E244" s="215" t="s">
        <v>3167</v>
      </c>
      <c r="F244" s="216" t="s">
        <v>3168</v>
      </c>
      <c r="G244" s="217" t="s">
        <v>222</v>
      </c>
      <c r="H244" s="218">
        <v>2</v>
      </c>
      <c r="I244" s="219"/>
      <c r="J244" s="220">
        <f>ROUND(I244*H244,2)</f>
        <v>0</v>
      </c>
      <c r="K244" s="216" t="s">
        <v>202</v>
      </c>
      <c r="L244" s="46"/>
      <c r="M244" s="221" t="s">
        <v>19</v>
      </c>
      <c r="N244" s="222" t="s">
        <v>43</v>
      </c>
      <c r="O244" s="86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3">
        <f>S244*H244</f>
        <v>0</v>
      </c>
      <c r="U244" s="224" t="s">
        <v>19</v>
      </c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266</v>
      </c>
      <c r="AT244" s="225" t="s">
        <v>198</v>
      </c>
      <c r="AU244" s="225" t="s">
        <v>81</v>
      </c>
      <c r="AY244" s="19" t="s">
        <v>196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79</v>
      </c>
      <c r="BK244" s="226">
        <f>ROUND(I244*H244,2)</f>
        <v>0</v>
      </c>
      <c r="BL244" s="19" t="s">
        <v>266</v>
      </c>
      <c r="BM244" s="225" t="s">
        <v>3169</v>
      </c>
    </row>
    <row r="245" s="2" customFormat="1">
      <c r="A245" s="40"/>
      <c r="B245" s="41"/>
      <c r="C245" s="42"/>
      <c r="D245" s="227" t="s">
        <v>205</v>
      </c>
      <c r="E245" s="42"/>
      <c r="F245" s="228" t="s">
        <v>3170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6"/>
      <c r="U245" s="87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205</v>
      </c>
      <c r="AU245" s="19" t="s">
        <v>81</v>
      </c>
    </row>
    <row r="246" s="2" customFormat="1" ht="24.15" customHeight="1">
      <c r="A246" s="40"/>
      <c r="B246" s="41"/>
      <c r="C246" s="244" t="s">
        <v>661</v>
      </c>
      <c r="D246" s="244" t="s">
        <v>214</v>
      </c>
      <c r="E246" s="245" t="s">
        <v>3171</v>
      </c>
      <c r="F246" s="246" t="s">
        <v>3172</v>
      </c>
      <c r="G246" s="247" t="s">
        <v>222</v>
      </c>
      <c r="H246" s="248">
        <v>2</v>
      </c>
      <c r="I246" s="249"/>
      <c r="J246" s="250">
        <f>ROUND(I246*H246,2)</f>
        <v>0</v>
      </c>
      <c r="K246" s="246" t="s">
        <v>202</v>
      </c>
      <c r="L246" s="251"/>
      <c r="M246" s="252" t="s">
        <v>19</v>
      </c>
      <c r="N246" s="253" t="s">
        <v>43</v>
      </c>
      <c r="O246" s="86"/>
      <c r="P246" s="223">
        <f>O246*H246</f>
        <v>0</v>
      </c>
      <c r="Q246" s="223">
        <v>0.00034000000000000002</v>
      </c>
      <c r="R246" s="223">
        <f>Q246*H246</f>
        <v>0.00068000000000000005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278</v>
      </c>
      <c r="AT246" s="225" t="s">
        <v>214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266</v>
      </c>
      <c r="BM246" s="225" t="s">
        <v>3173</v>
      </c>
    </row>
    <row r="247" s="2" customFormat="1" ht="37.8" customHeight="1">
      <c r="A247" s="40"/>
      <c r="B247" s="41"/>
      <c r="C247" s="214" t="s">
        <v>666</v>
      </c>
      <c r="D247" s="214" t="s">
        <v>198</v>
      </c>
      <c r="E247" s="215" t="s">
        <v>2343</v>
      </c>
      <c r="F247" s="216" t="s">
        <v>2344</v>
      </c>
      <c r="G247" s="217" t="s">
        <v>209</v>
      </c>
      <c r="H247" s="218">
        <v>1</v>
      </c>
      <c r="I247" s="219"/>
      <c r="J247" s="220">
        <f>ROUND(I247*H247,2)</f>
        <v>0</v>
      </c>
      <c r="K247" s="216" t="s">
        <v>202</v>
      </c>
      <c r="L247" s="46"/>
      <c r="M247" s="221" t="s">
        <v>19</v>
      </c>
      <c r="N247" s="222" t="s">
        <v>43</v>
      </c>
      <c r="O247" s="86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3">
        <f>S247*H247</f>
        <v>0</v>
      </c>
      <c r="U247" s="224" t="s">
        <v>19</v>
      </c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266</v>
      </c>
      <c r="AT247" s="225" t="s">
        <v>198</v>
      </c>
      <c r="AU247" s="225" t="s">
        <v>81</v>
      </c>
      <c r="AY247" s="19" t="s">
        <v>196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79</v>
      </c>
      <c r="BK247" s="226">
        <f>ROUND(I247*H247,2)</f>
        <v>0</v>
      </c>
      <c r="BL247" s="19" t="s">
        <v>266</v>
      </c>
      <c r="BM247" s="225" t="s">
        <v>3174</v>
      </c>
    </row>
    <row r="248" s="2" customFormat="1">
      <c r="A248" s="40"/>
      <c r="B248" s="41"/>
      <c r="C248" s="42"/>
      <c r="D248" s="227" t="s">
        <v>205</v>
      </c>
      <c r="E248" s="42"/>
      <c r="F248" s="228" t="s">
        <v>2346</v>
      </c>
      <c r="G248" s="42"/>
      <c r="H248" s="42"/>
      <c r="I248" s="229"/>
      <c r="J248" s="42"/>
      <c r="K248" s="42"/>
      <c r="L248" s="46"/>
      <c r="M248" s="230"/>
      <c r="N248" s="231"/>
      <c r="O248" s="86"/>
      <c r="P248" s="86"/>
      <c r="Q248" s="86"/>
      <c r="R248" s="86"/>
      <c r="S248" s="86"/>
      <c r="T248" s="86"/>
      <c r="U248" s="87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205</v>
      </c>
      <c r="AU248" s="19" t="s">
        <v>81</v>
      </c>
    </row>
    <row r="249" s="2" customFormat="1" ht="33" customHeight="1">
      <c r="A249" s="40"/>
      <c r="B249" s="41"/>
      <c r="C249" s="244" t="s">
        <v>672</v>
      </c>
      <c r="D249" s="244" t="s">
        <v>214</v>
      </c>
      <c r="E249" s="245" t="s">
        <v>3175</v>
      </c>
      <c r="F249" s="246" t="s">
        <v>3176</v>
      </c>
      <c r="G249" s="247" t="s">
        <v>209</v>
      </c>
      <c r="H249" s="248">
        <v>1.2</v>
      </c>
      <c r="I249" s="249"/>
      <c r="J249" s="250">
        <f>ROUND(I249*H249,2)</f>
        <v>0</v>
      </c>
      <c r="K249" s="246" t="s">
        <v>202</v>
      </c>
      <c r="L249" s="251"/>
      <c r="M249" s="252" t="s">
        <v>19</v>
      </c>
      <c r="N249" s="253" t="s">
        <v>43</v>
      </c>
      <c r="O249" s="86"/>
      <c r="P249" s="223">
        <f>O249*H249</f>
        <v>0</v>
      </c>
      <c r="Q249" s="223">
        <v>0.0095999999999999992</v>
      </c>
      <c r="R249" s="223">
        <f>Q249*H249</f>
        <v>0.011519999999999999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278</v>
      </c>
      <c r="AT249" s="225" t="s">
        <v>214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266</v>
      </c>
      <c r="BM249" s="225" t="s">
        <v>3177</v>
      </c>
    </row>
    <row r="250" s="2" customFormat="1" ht="24.15" customHeight="1">
      <c r="A250" s="40"/>
      <c r="B250" s="41"/>
      <c r="C250" s="214" t="s">
        <v>677</v>
      </c>
      <c r="D250" s="214" t="s">
        <v>198</v>
      </c>
      <c r="E250" s="215" t="s">
        <v>2355</v>
      </c>
      <c r="F250" s="216" t="s">
        <v>2356</v>
      </c>
      <c r="G250" s="217" t="s">
        <v>222</v>
      </c>
      <c r="H250" s="218">
        <v>2</v>
      </c>
      <c r="I250" s="219"/>
      <c r="J250" s="220">
        <f>ROUND(I250*H250,2)</f>
        <v>0</v>
      </c>
      <c r="K250" s="216" t="s">
        <v>202</v>
      </c>
      <c r="L250" s="46"/>
      <c r="M250" s="221" t="s">
        <v>19</v>
      </c>
      <c r="N250" s="222" t="s">
        <v>43</v>
      </c>
      <c r="O250" s="86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3">
        <f>S250*H250</f>
        <v>0</v>
      </c>
      <c r="U250" s="224" t="s">
        <v>19</v>
      </c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266</v>
      </c>
      <c r="AT250" s="225" t="s">
        <v>198</v>
      </c>
      <c r="AU250" s="225" t="s">
        <v>81</v>
      </c>
      <c r="AY250" s="19" t="s">
        <v>196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79</v>
      </c>
      <c r="BK250" s="226">
        <f>ROUND(I250*H250,2)</f>
        <v>0</v>
      </c>
      <c r="BL250" s="19" t="s">
        <v>266</v>
      </c>
      <c r="BM250" s="225" t="s">
        <v>3178</v>
      </c>
    </row>
    <row r="251" s="2" customFormat="1">
      <c r="A251" s="40"/>
      <c r="B251" s="41"/>
      <c r="C251" s="42"/>
      <c r="D251" s="227" t="s">
        <v>205</v>
      </c>
      <c r="E251" s="42"/>
      <c r="F251" s="228" t="s">
        <v>2358</v>
      </c>
      <c r="G251" s="42"/>
      <c r="H251" s="42"/>
      <c r="I251" s="229"/>
      <c r="J251" s="42"/>
      <c r="K251" s="42"/>
      <c r="L251" s="46"/>
      <c r="M251" s="230"/>
      <c r="N251" s="231"/>
      <c r="O251" s="86"/>
      <c r="P251" s="86"/>
      <c r="Q251" s="86"/>
      <c r="R251" s="86"/>
      <c r="S251" s="86"/>
      <c r="T251" s="86"/>
      <c r="U251" s="87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205</v>
      </c>
      <c r="AU251" s="19" t="s">
        <v>81</v>
      </c>
    </row>
    <row r="252" s="2" customFormat="1" ht="44.25" customHeight="1">
      <c r="A252" s="40"/>
      <c r="B252" s="41"/>
      <c r="C252" s="214" t="s">
        <v>683</v>
      </c>
      <c r="D252" s="214" t="s">
        <v>198</v>
      </c>
      <c r="E252" s="215" t="s">
        <v>2359</v>
      </c>
      <c r="F252" s="216" t="s">
        <v>2360</v>
      </c>
      <c r="G252" s="217" t="s">
        <v>1091</v>
      </c>
      <c r="H252" s="284"/>
      <c r="I252" s="219"/>
      <c r="J252" s="220">
        <f>ROUND(I252*H252,2)</f>
        <v>0</v>
      </c>
      <c r="K252" s="216" t="s">
        <v>202</v>
      </c>
      <c r="L252" s="46"/>
      <c r="M252" s="221" t="s">
        <v>19</v>
      </c>
      <c r="N252" s="222" t="s">
        <v>43</v>
      </c>
      <c r="O252" s="86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3">
        <f>S252*H252</f>
        <v>0</v>
      </c>
      <c r="U252" s="224" t="s">
        <v>19</v>
      </c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266</v>
      </c>
      <c r="AT252" s="225" t="s">
        <v>198</v>
      </c>
      <c r="AU252" s="225" t="s">
        <v>81</v>
      </c>
      <c r="AY252" s="19" t="s">
        <v>196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79</v>
      </c>
      <c r="BK252" s="226">
        <f>ROUND(I252*H252,2)</f>
        <v>0</v>
      </c>
      <c r="BL252" s="19" t="s">
        <v>266</v>
      </c>
      <c r="BM252" s="225" t="s">
        <v>3179</v>
      </c>
    </row>
    <row r="253" s="2" customFormat="1">
      <c r="A253" s="40"/>
      <c r="B253" s="41"/>
      <c r="C253" s="42"/>
      <c r="D253" s="227" t="s">
        <v>205</v>
      </c>
      <c r="E253" s="42"/>
      <c r="F253" s="228" t="s">
        <v>2362</v>
      </c>
      <c r="G253" s="42"/>
      <c r="H253" s="42"/>
      <c r="I253" s="229"/>
      <c r="J253" s="42"/>
      <c r="K253" s="42"/>
      <c r="L253" s="46"/>
      <c r="M253" s="285"/>
      <c r="N253" s="286"/>
      <c r="O253" s="281"/>
      <c r="P253" s="281"/>
      <c r="Q253" s="281"/>
      <c r="R253" s="281"/>
      <c r="S253" s="281"/>
      <c r="T253" s="281"/>
      <c r="U253" s="287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205</v>
      </c>
      <c r="AU253" s="19" t="s">
        <v>81</v>
      </c>
    </row>
    <row r="254" s="2" customFormat="1" ht="6.96" customHeight="1">
      <c r="A254" s="40"/>
      <c r="B254" s="61"/>
      <c r="C254" s="62"/>
      <c r="D254" s="62"/>
      <c r="E254" s="62"/>
      <c r="F254" s="62"/>
      <c r="G254" s="62"/>
      <c r="H254" s="62"/>
      <c r="I254" s="62"/>
      <c r="J254" s="62"/>
      <c r="K254" s="62"/>
      <c r="L254" s="46"/>
      <c r="M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</sheetData>
  <sheetProtection sheet="1" autoFilter="0" formatColumns="0" formatRows="0" objects="1" scenarios="1" spinCount="100000" saltValue="LGIWw1xnpDXcFTV8kdoYqV5C1iqGFV6PuWN5ymwmuzxn92JoBWbBppueRC97CDd+F+Smklvi4+avj+aBBg6AOw==" hashValue="HS2u7XExQLI9kIrwi/4ZJ/SMCryhwz3OlWivGvQYb4Um9txGFduxUXmXfJjIQTFmYQagy0V4AsSWP3h53EQ4Cg==" algorithmName="SHA-512" password="CC35"/>
  <autoFilter ref="C94:K2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5_02/132312131"/>
    <hyperlink ref="F104" r:id="rId2" display="https://podminky.urs.cz/item/CS_URS_2025_02/162211211"/>
    <hyperlink ref="F109" r:id="rId3" display="https://podminky.urs.cz/item/CS_URS_2025_02/162211219"/>
    <hyperlink ref="F114" r:id="rId4" display="https://podminky.urs.cz/item/CS_URS_2025_02/162751137"/>
    <hyperlink ref="F119" r:id="rId5" display="https://podminky.urs.cz/item/CS_URS_2025_02/167111102"/>
    <hyperlink ref="F124" r:id="rId6" display="https://podminky.urs.cz/item/CS_URS_2025_02/171201231"/>
    <hyperlink ref="F127" r:id="rId7" display="https://podminky.urs.cz/item/CS_URS_2025_02/175111101"/>
    <hyperlink ref="F133" r:id="rId8" display="https://podminky.urs.cz/item/CS_URS_2025_02/998011010"/>
    <hyperlink ref="F137" r:id="rId9" display="https://podminky.urs.cz/item/CS_URS_2025_02/721173315"/>
    <hyperlink ref="F140" r:id="rId10" display="https://podminky.urs.cz/item/CS_URS_2025_02/721173401"/>
    <hyperlink ref="F142" r:id="rId11" display="https://podminky.urs.cz/item/CS_URS_2025_02/721173402"/>
    <hyperlink ref="F144" r:id="rId12" display="https://podminky.urs.cz/item/CS_URS_2025_02/721174024"/>
    <hyperlink ref="F146" r:id="rId13" display="https://podminky.urs.cz/item/CS_URS_2025_02/721174042"/>
    <hyperlink ref="F148" r:id="rId14" display="https://podminky.urs.cz/item/CS_URS_2025_02/721174043"/>
    <hyperlink ref="F150" r:id="rId15" display="https://podminky.urs.cz/item/CS_URS_2025_02/721174045"/>
    <hyperlink ref="F152" r:id="rId16" display="https://podminky.urs.cz/item/CS_URS_2025_02/721174054"/>
    <hyperlink ref="F154" r:id="rId17" display="https://podminky.urs.cz/item/CS_URS_2025_02/721194104"/>
    <hyperlink ref="F156" r:id="rId18" display="https://podminky.urs.cz/item/CS_URS_2025_02/721194105"/>
    <hyperlink ref="F158" r:id="rId19" display="https://podminky.urs.cz/item/CS_URS_2025_02/721194109"/>
    <hyperlink ref="F160" r:id="rId20" display="https://podminky.urs.cz/item/CS_URS_2025_02/721233141"/>
    <hyperlink ref="F162" r:id="rId21" display="https://podminky.urs.cz/item/CS_URS_2025_02/721290111"/>
    <hyperlink ref="F165" r:id="rId22" display="https://podminky.urs.cz/item/CS_URS_2025_02/998721201"/>
    <hyperlink ref="F168" r:id="rId23" display="https://podminky.urs.cz/item/CS_URS_2025_02/722174002"/>
    <hyperlink ref="F171" r:id="rId24" display="https://podminky.urs.cz/item/CS_URS_2025_02/722174003"/>
    <hyperlink ref="F173" r:id="rId25" display="https://podminky.urs.cz/item/CS_URS_2025_02/722174004"/>
    <hyperlink ref="F175" r:id="rId26" display="https://podminky.urs.cz/item/CS_URS_2025_02/722174005"/>
    <hyperlink ref="F177" r:id="rId27" display="https://podminky.urs.cz/item/CS_URS_2025_02/722174022"/>
    <hyperlink ref="F179" r:id="rId28" display="https://podminky.urs.cz/item/CS_URS_2025_02/722179191"/>
    <hyperlink ref="F181" r:id="rId29" display="https://podminky.urs.cz/item/CS_URS_2025_02/722181211"/>
    <hyperlink ref="F184" r:id="rId30" display="https://podminky.urs.cz/item/CS_URS_2025_02/722181212"/>
    <hyperlink ref="F187" r:id="rId31" display="https://podminky.urs.cz/item/CS_URS_2025_02/722181251"/>
    <hyperlink ref="F190" r:id="rId32" display="https://podminky.urs.cz/item/CS_URS_2025_02/722190401"/>
    <hyperlink ref="F193" r:id="rId33" display="https://podminky.urs.cz/item/CS_URS_2025_02/722220151"/>
    <hyperlink ref="F195" r:id="rId34" display="https://podminky.urs.cz/item/CS_URS_2025_02/722231072"/>
    <hyperlink ref="F197" r:id="rId35" display="https://podminky.urs.cz/item/CS_URS_2025_02/722240121"/>
    <hyperlink ref="F199" r:id="rId36" display="https://podminky.urs.cz/item/CS_URS_2025_02/722262225"/>
    <hyperlink ref="F201" r:id="rId37" display="https://podminky.urs.cz/item/CS_URS_2025_02/722290246"/>
    <hyperlink ref="F204" r:id="rId38" display="https://podminky.urs.cz/item/CS_URS_2025_02/998722201"/>
    <hyperlink ref="F207" r:id="rId39" display="https://podminky.urs.cz/item/CS_URS_2025_02/725112022"/>
    <hyperlink ref="F210" r:id="rId40" display="https://podminky.urs.cz/item/CS_URS_2025_02/725121527"/>
    <hyperlink ref="F213" r:id="rId41" display="https://podminky.urs.cz/item/CS_URS_2025_02/725211603"/>
    <hyperlink ref="F215" r:id="rId42" display="https://podminky.urs.cz/item/CS_URS_2025_02/725291652"/>
    <hyperlink ref="F218" r:id="rId43" display="https://podminky.urs.cz/item/CS_URS_2025_02/725291654"/>
    <hyperlink ref="F221" r:id="rId44" display="https://podminky.urs.cz/item/CS_URS_2025_02/725291680"/>
    <hyperlink ref="F224" r:id="rId45" display="https://podminky.urs.cz/item/CS_URS_2025_02/725535211"/>
    <hyperlink ref="F226" r:id="rId46" display="https://podminky.urs.cz/item/CS_URS_2025_02/725539201"/>
    <hyperlink ref="F229" r:id="rId47" display="https://podminky.urs.cz/item/CS_URS_2025_02/725822611"/>
    <hyperlink ref="F232" r:id="rId48" display="https://podminky.urs.cz/item/CS_URS_2025_02/998725201"/>
    <hyperlink ref="F236" r:id="rId49" display="https://podminky.urs.cz/item/CS_URS_2025_02/735429106"/>
    <hyperlink ref="F239" r:id="rId50" display="https://podminky.urs.cz/item/CS_URS_2025_02/998735201"/>
    <hyperlink ref="F242" r:id="rId51" display="https://podminky.urs.cz/item/CS_URS_2025_02/751111012"/>
    <hyperlink ref="F245" r:id="rId52" display="https://podminky.urs.cz/item/CS_URS_2025_02/751398012"/>
    <hyperlink ref="F248" r:id="rId53" display="https://podminky.urs.cz/item/CS_URS_2025_02/751537112"/>
    <hyperlink ref="F251" r:id="rId54" display="https://podminky.urs.cz/item/CS_URS_2025_02/751691111"/>
    <hyperlink ref="F253" r:id="rId55" display="https://podminky.urs.cz/item/CS_URS_2025_02/99875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6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3180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ROUND((SUM(BE96:BE269)),  2)</f>
        <v>0</v>
      </c>
      <c r="G35" s="40"/>
      <c r="H35" s="40"/>
      <c r="I35" s="160">
        <v>0.20999999999999999</v>
      </c>
      <c r="J35" s="159">
        <f>ROUND(((SUM(BE96:BE269))*I35),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ROUND((SUM(BF96:BF269)),  2)</f>
        <v>0</v>
      </c>
      <c r="G36" s="40"/>
      <c r="H36" s="40"/>
      <c r="I36" s="160">
        <v>0.12</v>
      </c>
      <c r="J36" s="159">
        <f>ROUND(((SUM(BF96:BF269))*I36),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ROUND((SUM(BG96:BG269)),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ROUND((SUM(BH96:BH269)),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ROUND((SUM(BI96:BI269)),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3180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J129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352</v>
      </c>
      <c r="E67" s="185"/>
      <c r="F67" s="185"/>
      <c r="G67" s="185"/>
      <c r="H67" s="185"/>
      <c r="I67" s="185"/>
      <c r="J67" s="186">
        <f>J144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176</v>
      </c>
      <c r="E68" s="185"/>
      <c r="F68" s="185"/>
      <c r="G68" s="185"/>
      <c r="H68" s="185"/>
      <c r="I68" s="185"/>
      <c r="J68" s="186">
        <f>J170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177</v>
      </c>
      <c r="E69" s="180"/>
      <c r="F69" s="180"/>
      <c r="G69" s="180"/>
      <c r="H69" s="180"/>
      <c r="I69" s="180"/>
      <c r="J69" s="181">
        <f>J173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7"/>
      <c r="D70" s="184" t="s">
        <v>354</v>
      </c>
      <c r="E70" s="185"/>
      <c r="F70" s="185"/>
      <c r="G70" s="185"/>
      <c r="H70" s="185"/>
      <c r="I70" s="185"/>
      <c r="J70" s="186">
        <f>J174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178</v>
      </c>
      <c r="E71" s="185"/>
      <c r="F71" s="185"/>
      <c r="G71" s="185"/>
      <c r="H71" s="185"/>
      <c r="I71" s="185"/>
      <c r="J71" s="186">
        <f>J187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357</v>
      </c>
      <c r="E72" s="185"/>
      <c r="F72" s="185"/>
      <c r="G72" s="185"/>
      <c r="H72" s="185"/>
      <c r="I72" s="185"/>
      <c r="J72" s="186">
        <f>J223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179</v>
      </c>
      <c r="E73" s="185"/>
      <c r="F73" s="185"/>
      <c r="G73" s="185"/>
      <c r="H73" s="185"/>
      <c r="I73" s="185"/>
      <c r="J73" s="186">
        <f>J232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1096</v>
      </c>
      <c r="E74" s="185"/>
      <c r="F74" s="185"/>
      <c r="G74" s="185"/>
      <c r="H74" s="185"/>
      <c r="I74" s="185"/>
      <c r="J74" s="186">
        <f>J249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180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Koncepční dořešení lokality Loděnice v parku B.Němcové</v>
      </c>
      <c r="F84" s="34"/>
      <c r="G84" s="34"/>
      <c r="H84" s="34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164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2" t="s">
        <v>3180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166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E11</f>
        <v>D.1.1 - Stavební část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F14</f>
        <v>Karviná</v>
      </c>
      <c r="G90" s="42"/>
      <c r="H90" s="42"/>
      <c r="I90" s="34" t="s">
        <v>23</v>
      </c>
      <c r="J90" s="74" t="str">
        <f>IF(J14="","",J14)</f>
        <v>22. 1. 2026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25</v>
      </c>
      <c r="D92" s="42"/>
      <c r="E92" s="42"/>
      <c r="F92" s="29" t="str">
        <f>E17</f>
        <v>Statutární město Karviná</v>
      </c>
      <c r="G92" s="42"/>
      <c r="H92" s="42"/>
      <c r="I92" s="34" t="s">
        <v>31</v>
      </c>
      <c r="J92" s="38" t="str">
        <f>E23</f>
        <v>POLYCHROME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IF(E20="","",E20)</f>
        <v>Vyplň údaj</v>
      </c>
      <c r="G93" s="42"/>
      <c r="H93" s="42"/>
      <c r="I93" s="34" t="s">
        <v>34</v>
      </c>
      <c r="J93" s="38" t="str">
        <f>E26</f>
        <v xml:space="preserve"> 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181</v>
      </c>
      <c r="D95" s="191" t="s">
        <v>57</v>
      </c>
      <c r="E95" s="191" t="s">
        <v>53</v>
      </c>
      <c r="F95" s="191" t="s">
        <v>54</v>
      </c>
      <c r="G95" s="191" t="s">
        <v>182</v>
      </c>
      <c r="H95" s="191" t="s">
        <v>183</v>
      </c>
      <c r="I95" s="191" t="s">
        <v>184</v>
      </c>
      <c r="J95" s="191" t="s">
        <v>171</v>
      </c>
      <c r="K95" s="192" t="s">
        <v>185</v>
      </c>
      <c r="L95" s="193"/>
      <c r="M95" s="94" t="s">
        <v>19</v>
      </c>
      <c r="N95" s="95" t="s">
        <v>42</v>
      </c>
      <c r="O95" s="95" t="s">
        <v>186</v>
      </c>
      <c r="P95" s="95" t="s">
        <v>187</v>
      </c>
      <c r="Q95" s="95" t="s">
        <v>188</v>
      </c>
      <c r="R95" s="95" t="s">
        <v>189</v>
      </c>
      <c r="S95" s="95" t="s">
        <v>190</v>
      </c>
      <c r="T95" s="95" t="s">
        <v>191</v>
      </c>
      <c r="U95" s="96" t="s">
        <v>192</v>
      </c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193</v>
      </c>
      <c r="D96" s="42"/>
      <c r="E96" s="42"/>
      <c r="F96" s="42"/>
      <c r="G96" s="42"/>
      <c r="H96" s="42"/>
      <c r="I96" s="42"/>
      <c r="J96" s="194">
        <f>BK96</f>
        <v>0</v>
      </c>
      <c r="K96" s="42"/>
      <c r="L96" s="46"/>
      <c r="M96" s="97"/>
      <c r="N96" s="195"/>
      <c r="O96" s="98"/>
      <c r="P96" s="196">
        <f>P97+P173</f>
        <v>0</v>
      </c>
      <c r="Q96" s="98"/>
      <c r="R96" s="196">
        <f>R97+R173</f>
        <v>141.30294935000001</v>
      </c>
      <c r="S96" s="98"/>
      <c r="T96" s="196">
        <f>T97+T173</f>
        <v>0</v>
      </c>
      <c r="U96" s="99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172</v>
      </c>
      <c r="BK96" s="197">
        <f>BK97+BK173</f>
        <v>0</v>
      </c>
    </row>
    <row r="97" s="12" customFormat="1" ht="25.92" customHeight="1">
      <c r="A97" s="12"/>
      <c r="B97" s="198"/>
      <c r="C97" s="199"/>
      <c r="D97" s="200" t="s">
        <v>71</v>
      </c>
      <c r="E97" s="201" t="s">
        <v>194</v>
      </c>
      <c r="F97" s="201" t="s">
        <v>195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P98+P129+P144+P170</f>
        <v>0</v>
      </c>
      <c r="Q97" s="206"/>
      <c r="R97" s="207">
        <f>R98+R129+R144+R170</f>
        <v>92.808148599999981</v>
      </c>
      <c r="S97" s="206"/>
      <c r="T97" s="207">
        <f>T98+T129+T144+T170</f>
        <v>0</v>
      </c>
      <c r="U97" s="208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79</v>
      </c>
      <c r="AT97" s="210" t="s">
        <v>71</v>
      </c>
      <c r="AU97" s="210" t="s">
        <v>72</v>
      </c>
      <c r="AY97" s="209" t="s">
        <v>196</v>
      </c>
      <c r="BK97" s="211">
        <f>BK98+BK129+BK144+BK170</f>
        <v>0</v>
      </c>
    </row>
    <row r="98" s="12" customFormat="1" ht="22.8" customHeight="1">
      <c r="A98" s="12"/>
      <c r="B98" s="198"/>
      <c r="C98" s="199"/>
      <c r="D98" s="200" t="s">
        <v>71</v>
      </c>
      <c r="E98" s="212" t="s">
        <v>79</v>
      </c>
      <c r="F98" s="212" t="s">
        <v>361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SUM(P99:P128)</f>
        <v>0</v>
      </c>
      <c r="Q98" s="206"/>
      <c r="R98" s="207">
        <f>SUM(R99:R128)</f>
        <v>3.0000000000000001E-05</v>
      </c>
      <c r="S98" s="206"/>
      <c r="T98" s="207">
        <f>SUM(T99:T128)</f>
        <v>0</v>
      </c>
      <c r="U98" s="208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79</v>
      </c>
      <c r="AT98" s="210" t="s">
        <v>71</v>
      </c>
      <c r="AU98" s="210" t="s">
        <v>79</v>
      </c>
      <c r="AY98" s="209" t="s">
        <v>196</v>
      </c>
      <c r="BK98" s="211">
        <f>SUM(BK99:BK128)</f>
        <v>0</v>
      </c>
    </row>
    <row r="99" s="2" customFormat="1" ht="24.15" customHeight="1">
      <c r="A99" s="40"/>
      <c r="B99" s="41"/>
      <c r="C99" s="214" t="s">
        <v>79</v>
      </c>
      <c r="D99" s="214" t="s">
        <v>198</v>
      </c>
      <c r="E99" s="215" t="s">
        <v>362</v>
      </c>
      <c r="F99" s="216" t="s">
        <v>363</v>
      </c>
      <c r="G99" s="217" t="s">
        <v>364</v>
      </c>
      <c r="H99" s="218">
        <v>1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3.0000000000000001E-05</v>
      </c>
      <c r="R99" s="223">
        <f>Q99*H99</f>
        <v>3.0000000000000001E-05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81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3181</v>
      </c>
    </row>
    <row r="100" s="2" customFormat="1" ht="37.8" customHeight="1">
      <c r="A100" s="40"/>
      <c r="B100" s="41"/>
      <c r="C100" s="214" t="s">
        <v>81</v>
      </c>
      <c r="D100" s="214" t="s">
        <v>198</v>
      </c>
      <c r="E100" s="215" t="s">
        <v>366</v>
      </c>
      <c r="F100" s="216" t="s">
        <v>367</v>
      </c>
      <c r="G100" s="217" t="s">
        <v>368</v>
      </c>
      <c r="H100" s="218">
        <v>11</v>
      </c>
      <c r="I100" s="219"/>
      <c r="J100" s="220">
        <f>ROUND(I100*H100,2)</f>
        <v>0</v>
      </c>
      <c r="K100" s="216" t="s">
        <v>202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81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3182</v>
      </c>
    </row>
    <row r="101" s="2" customFormat="1">
      <c r="A101" s="40"/>
      <c r="B101" s="41"/>
      <c r="C101" s="42"/>
      <c r="D101" s="227" t="s">
        <v>205</v>
      </c>
      <c r="E101" s="42"/>
      <c r="F101" s="228" t="s">
        <v>370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6"/>
      <c r="U101" s="87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205</v>
      </c>
      <c r="AU101" s="19" t="s">
        <v>81</v>
      </c>
    </row>
    <row r="102" s="2" customFormat="1" ht="24.15" customHeight="1">
      <c r="A102" s="40"/>
      <c r="B102" s="41"/>
      <c r="C102" s="214" t="s">
        <v>155</v>
      </c>
      <c r="D102" s="214" t="s">
        <v>198</v>
      </c>
      <c r="E102" s="215" t="s">
        <v>371</v>
      </c>
      <c r="F102" s="216" t="s">
        <v>372</v>
      </c>
      <c r="G102" s="217" t="s">
        <v>244</v>
      </c>
      <c r="H102" s="218">
        <v>196.52000000000001</v>
      </c>
      <c r="I102" s="219"/>
      <c r="J102" s="220">
        <f>ROUND(I102*H102,2)</f>
        <v>0</v>
      </c>
      <c r="K102" s="216" t="s">
        <v>202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3183</v>
      </c>
    </row>
    <row r="103" s="2" customFormat="1">
      <c r="A103" s="40"/>
      <c r="B103" s="41"/>
      <c r="C103" s="42"/>
      <c r="D103" s="227" t="s">
        <v>205</v>
      </c>
      <c r="E103" s="42"/>
      <c r="F103" s="228" t="s">
        <v>374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81</v>
      </c>
    </row>
    <row r="104" s="13" customFormat="1">
      <c r="A104" s="13"/>
      <c r="B104" s="232"/>
      <c r="C104" s="233"/>
      <c r="D104" s="234" t="s">
        <v>212</v>
      </c>
      <c r="E104" s="235" t="s">
        <v>19</v>
      </c>
      <c r="F104" s="236" t="s">
        <v>3184</v>
      </c>
      <c r="G104" s="233"/>
      <c r="H104" s="237">
        <v>196.52000000000001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1"/>
      <c r="U104" s="242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212</v>
      </c>
      <c r="AU104" s="243" t="s">
        <v>81</v>
      </c>
      <c r="AV104" s="13" t="s">
        <v>81</v>
      </c>
      <c r="AW104" s="13" t="s">
        <v>33</v>
      </c>
      <c r="AX104" s="13" t="s">
        <v>79</v>
      </c>
      <c r="AY104" s="243" t="s">
        <v>196</v>
      </c>
    </row>
    <row r="105" s="2" customFormat="1" ht="44.25" customHeight="1">
      <c r="A105" s="40"/>
      <c r="B105" s="41"/>
      <c r="C105" s="214" t="s">
        <v>203</v>
      </c>
      <c r="D105" s="214" t="s">
        <v>198</v>
      </c>
      <c r="E105" s="215" t="s">
        <v>3185</v>
      </c>
      <c r="F105" s="216" t="s">
        <v>3186</v>
      </c>
      <c r="G105" s="217" t="s">
        <v>201</v>
      </c>
      <c r="H105" s="218">
        <v>41.344000000000001</v>
      </c>
      <c r="I105" s="219"/>
      <c r="J105" s="220">
        <f>ROUND(I105*H105,2)</f>
        <v>0</v>
      </c>
      <c r="K105" s="216" t="s">
        <v>202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81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3187</v>
      </c>
    </row>
    <row r="106" s="2" customFormat="1">
      <c r="A106" s="40"/>
      <c r="B106" s="41"/>
      <c r="C106" s="42"/>
      <c r="D106" s="227" t="s">
        <v>205</v>
      </c>
      <c r="E106" s="42"/>
      <c r="F106" s="228" t="s">
        <v>3188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205</v>
      </c>
      <c r="AU106" s="19" t="s">
        <v>81</v>
      </c>
    </row>
    <row r="107" s="13" customFormat="1">
      <c r="A107" s="13"/>
      <c r="B107" s="232"/>
      <c r="C107" s="233"/>
      <c r="D107" s="234" t="s">
        <v>212</v>
      </c>
      <c r="E107" s="235" t="s">
        <v>19</v>
      </c>
      <c r="F107" s="236" t="s">
        <v>3189</v>
      </c>
      <c r="G107" s="233"/>
      <c r="H107" s="237">
        <v>41.344000000000001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212</v>
      </c>
      <c r="AU107" s="243" t="s">
        <v>81</v>
      </c>
      <c r="AV107" s="13" t="s">
        <v>81</v>
      </c>
      <c r="AW107" s="13" t="s">
        <v>33</v>
      </c>
      <c r="AX107" s="13" t="s">
        <v>79</v>
      </c>
      <c r="AY107" s="243" t="s">
        <v>196</v>
      </c>
    </row>
    <row r="108" s="2" customFormat="1" ht="62.7" customHeight="1">
      <c r="A108" s="40"/>
      <c r="B108" s="41"/>
      <c r="C108" s="214" t="s">
        <v>225</v>
      </c>
      <c r="D108" s="214" t="s">
        <v>198</v>
      </c>
      <c r="E108" s="215" t="s">
        <v>386</v>
      </c>
      <c r="F108" s="216" t="s">
        <v>387</v>
      </c>
      <c r="G108" s="217" t="s">
        <v>201</v>
      </c>
      <c r="H108" s="218">
        <v>76.513999999999996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3190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389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2" customFormat="1" ht="66.75" customHeight="1">
      <c r="A110" s="40"/>
      <c r="B110" s="41"/>
      <c r="C110" s="214" t="s">
        <v>234</v>
      </c>
      <c r="D110" s="214" t="s">
        <v>198</v>
      </c>
      <c r="E110" s="215" t="s">
        <v>390</v>
      </c>
      <c r="F110" s="216" t="s">
        <v>391</v>
      </c>
      <c r="G110" s="217" t="s">
        <v>201</v>
      </c>
      <c r="H110" s="218">
        <v>76.513999999999996</v>
      </c>
      <c r="I110" s="219"/>
      <c r="J110" s="220">
        <f>ROUND(I110*H110,2)</f>
        <v>0</v>
      </c>
      <c r="K110" s="216" t="s">
        <v>202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3191</v>
      </c>
    </row>
    <row r="111" s="2" customFormat="1">
      <c r="A111" s="40"/>
      <c r="B111" s="41"/>
      <c r="C111" s="42"/>
      <c r="D111" s="227" t="s">
        <v>205</v>
      </c>
      <c r="E111" s="42"/>
      <c r="F111" s="228" t="s">
        <v>393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81</v>
      </c>
    </row>
    <row r="112" s="2" customFormat="1" ht="44.25" customHeight="1">
      <c r="A112" s="40"/>
      <c r="B112" s="41"/>
      <c r="C112" s="214" t="s">
        <v>241</v>
      </c>
      <c r="D112" s="214" t="s">
        <v>198</v>
      </c>
      <c r="E112" s="215" t="s">
        <v>394</v>
      </c>
      <c r="F112" s="216" t="s">
        <v>395</v>
      </c>
      <c r="G112" s="217" t="s">
        <v>201</v>
      </c>
      <c r="H112" s="218">
        <v>76.513999999999996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3192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397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3193</v>
      </c>
      <c r="G114" s="233"/>
      <c r="H114" s="237">
        <v>39.304000000000002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72</v>
      </c>
      <c r="AY114" s="243" t="s">
        <v>196</v>
      </c>
    </row>
    <row r="115" s="13" customFormat="1">
      <c r="A115" s="13"/>
      <c r="B115" s="232"/>
      <c r="C115" s="233"/>
      <c r="D115" s="234" t="s">
        <v>212</v>
      </c>
      <c r="E115" s="235" t="s">
        <v>19</v>
      </c>
      <c r="F115" s="236" t="s">
        <v>3194</v>
      </c>
      <c r="G115" s="233"/>
      <c r="H115" s="237">
        <v>37.210000000000001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33</v>
      </c>
      <c r="AX115" s="13" t="s">
        <v>72</v>
      </c>
      <c r="AY115" s="243" t="s">
        <v>196</v>
      </c>
    </row>
    <row r="116" s="14" customFormat="1">
      <c r="A116" s="14"/>
      <c r="B116" s="254"/>
      <c r="C116" s="255"/>
      <c r="D116" s="234" t="s">
        <v>212</v>
      </c>
      <c r="E116" s="256" t="s">
        <v>19</v>
      </c>
      <c r="F116" s="257" t="s">
        <v>233</v>
      </c>
      <c r="G116" s="255"/>
      <c r="H116" s="258">
        <v>76.51400000000001</v>
      </c>
      <c r="I116" s="259"/>
      <c r="J116" s="255"/>
      <c r="K116" s="255"/>
      <c r="L116" s="260"/>
      <c r="M116" s="261"/>
      <c r="N116" s="262"/>
      <c r="O116" s="262"/>
      <c r="P116" s="262"/>
      <c r="Q116" s="262"/>
      <c r="R116" s="262"/>
      <c r="S116" s="262"/>
      <c r="T116" s="262"/>
      <c r="U116" s="263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64" t="s">
        <v>212</v>
      </c>
      <c r="AU116" s="264" t="s">
        <v>81</v>
      </c>
      <c r="AV116" s="14" t="s">
        <v>203</v>
      </c>
      <c r="AW116" s="14" t="s">
        <v>33</v>
      </c>
      <c r="AX116" s="14" t="s">
        <v>79</v>
      </c>
      <c r="AY116" s="264" t="s">
        <v>196</v>
      </c>
    </row>
    <row r="117" s="2" customFormat="1" ht="44.25" customHeight="1">
      <c r="A117" s="40"/>
      <c r="B117" s="41"/>
      <c r="C117" s="214" t="s">
        <v>217</v>
      </c>
      <c r="D117" s="214" t="s">
        <v>198</v>
      </c>
      <c r="E117" s="215" t="s">
        <v>400</v>
      </c>
      <c r="F117" s="216" t="s">
        <v>401</v>
      </c>
      <c r="G117" s="217" t="s">
        <v>237</v>
      </c>
      <c r="H117" s="218">
        <v>130.07400000000001</v>
      </c>
      <c r="I117" s="219"/>
      <c r="J117" s="220">
        <f>ROUND(I117*H117,2)</f>
        <v>0</v>
      </c>
      <c r="K117" s="216" t="s">
        <v>202</v>
      </c>
      <c r="L117" s="46"/>
      <c r="M117" s="221" t="s">
        <v>19</v>
      </c>
      <c r="N117" s="222" t="s">
        <v>43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3">
        <f>S117*H117</f>
        <v>0</v>
      </c>
      <c r="U117" s="224" t="s">
        <v>19</v>
      </c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203</v>
      </c>
      <c r="AT117" s="225" t="s">
        <v>198</v>
      </c>
      <c r="AU117" s="225" t="s">
        <v>81</v>
      </c>
      <c r="AY117" s="19" t="s">
        <v>196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79</v>
      </c>
      <c r="BK117" s="226">
        <f>ROUND(I117*H117,2)</f>
        <v>0</v>
      </c>
      <c r="BL117" s="19" t="s">
        <v>203</v>
      </c>
      <c r="BM117" s="225" t="s">
        <v>3195</v>
      </c>
    </row>
    <row r="118" s="2" customFormat="1">
      <c r="A118" s="40"/>
      <c r="B118" s="41"/>
      <c r="C118" s="42"/>
      <c r="D118" s="227" t="s">
        <v>205</v>
      </c>
      <c r="E118" s="42"/>
      <c r="F118" s="228" t="s">
        <v>403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6"/>
      <c r="U118" s="87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205</v>
      </c>
      <c r="AU118" s="19" t="s">
        <v>81</v>
      </c>
    </row>
    <row r="119" s="13" customFormat="1">
      <c r="A119" s="13"/>
      <c r="B119" s="232"/>
      <c r="C119" s="233"/>
      <c r="D119" s="234" t="s">
        <v>212</v>
      </c>
      <c r="E119" s="233"/>
      <c r="F119" s="236" t="s">
        <v>3196</v>
      </c>
      <c r="G119" s="233"/>
      <c r="H119" s="237">
        <v>130.07400000000001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1"/>
      <c r="U119" s="242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212</v>
      </c>
      <c r="AU119" s="243" t="s">
        <v>81</v>
      </c>
      <c r="AV119" s="13" t="s">
        <v>81</v>
      </c>
      <c r="AW119" s="13" t="s">
        <v>4</v>
      </c>
      <c r="AX119" s="13" t="s">
        <v>79</v>
      </c>
      <c r="AY119" s="243" t="s">
        <v>196</v>
      </c>
    </row>
    <row r="120" s="2" customFormat="1" ht="37.8" customHeight="1">
      <c r="A120" s="40"/>
      <c r="B120" s="41"/>
      <c r="C120" s="214" t="s">
        <v>254</v>
      </c>
      <c r="D120" s="214" t="s">
        <v>198</v>
      </c>
      <c r="E120" s="215" t="s">
        <v>405</v>
      </c>
      <c r="F120" s="216" t="s">
        <v>406</v>
      </c>
      <c r="G120" s="217" t="s">
        <v>201</v>
      </c>
      <c r="H120" s="218">
        <v>76.513999999999996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3197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408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44.25" customHeight="1">
      <c r="A122" s="40"/>
      <c r="B122" s="41"/>
      <c r="C122" s="214" t="s">
        <v>263</v>
      </c>
      <c r="D122" s="214" t="s">
        <v>198</v>
      </c>
      <c r="E122" s="215" t="s">
        <v>409</v>
      </c>
      <c r="F122" s="216" t="s">
        <v>410</v>
      </c>
      <c r="G122" s="217" t="s">
        <v>201</v>
      </c>
      <c r="H122" s="218">
        <v>4.1340000000000003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3198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412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15" customFormat="1">
      <c r="A124" s="15"/>
      <c r="B124" s="268"/>
      <c r="C124" s="269"/>
      <c r="D124" s="234" t="s">
        <v>212</v>
      </c>
      <c r="E124" s="270" t="s">
        <v>19</v>
      </c>
      <c r="F124" s="271" t="s">
        <v>413</v>
      </c>
      <c r="G124" s="269"/>
      <c r="H124" s="270" t="s">
        <v>19</v>
      </c>
      <c r="I124" s="272"/>
      <c r="J124" s="269"/>
      <c r="K124" s="269"/>
      <c r="L124" s="273"/>
      <c r="M124" s="274"/>
      <c r="N124" s="275"/>
      <c r="O124" s="275"/>
      <c r="P124" s="275"/>
      <c r="Q124" s="275"/>
      <c r="R124" s="275"/>
      <c r="S124" s="275"/>
      <c r="T124" s="275"/>
      <c r="U124" s="276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77" t="s">
        <v>212</v>
      </c>
      <c r="AU124" s="277" t="s">
        <v>81</v>
      </c>
      <c r="AV124" s="15" t="s">
        <v>79</v>
      </c>
      <c r="AW124" s="15" t="s">
        <v>33</v>
      </c>
      <c r="AX124" s="15" t="s">
        <v>72</v>
      </c>
      <c r="AY124" s="277" t="s">
        <v>196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3199</v>
      </c>
      <c r="G125" s="233"/>
      <c r="H125" s="237">
        <v>4.1340000000000003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79</v>
      </c>
      <c r="AY125" s="243" t="s">
        <v>196</v>
      </c>
    </row>
    <row r="126" s="2" customFormat="1" ht="33" customHeight="1">
      <c r="A126" s="40"/>
      <c r="B126" s="41"/>
      <c r="C126" s="214" t="s">
        <v>269</v>
      </c>
      <c r="D126" s="214" t="s">
        <v>198</v>
      </c>
      <c r="E126" s="215" t="s">
        <v>415</v>
      </c>
      <c r="F126" s="216" t="s">
        <v>416</v>
      </c>
      <c r="G126" s="217" t="s">
        <v>244</v>
      </c>
      <c r="H126" s="218">
        <v>33.32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203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203</v>
      </c>
      <c r="BM126" s="225" t="s">
        <v>3200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418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6"/>
      <c r="U127" s="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3201</v>
      </c>
      <c r="G128" s="233"/>
      <c r="H128" s="237">
        <v>33.32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79</v>
      </c>
      <c r="AY128" s="243" t="s">
        <v>196</v>
      </c>
    </row>
    <row r="129" s="12" customFormat="1" ht="22.8" customHeight="1">
      <c r="A129" s="12"/>
      <c r="B129" s="198"/>
      <c r="C129" s="199"/>
      <c r="D129" s="200" t="s">
        <v>71</v>
      </c>
      <c r="E129" s="212" t="s">
        <v>81</v>
      </c>
      <c r="F129" s="212" t="s">
        <v>197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SUM(P130:P143)</f>
        <v>0</v>
      </c>
      <c r="Q129" s="206"/>
      <c r="R129" s="207">
        <f>SUM(R130:R143)</f>
        <v>84.438885599999992</v>
      </c>
      <c r="S129" s="206"/>
      <c r="T129" s="207">
        <f>SUM(T130:T143)</f>
        <v>0</v>
      </c>
      <c r="U129" s="208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79</v>
      </c>
      <c r="AT129" s="210" t="s">
        <v>71</v>
      </c>
      <c r="AU129" s="210" t="s">
        <v>79</v>
      </c>
      <c r="AY129" s="209" t="s">
        <v>196</v>
      </c>
      <c r="BK129" s="211">
        <f>SUM(BK130:BK143)</f>
        <v>0</v>
      </c>
    </row>
    <row r="130" s="2" customFormat="1" ht="33" customHeight="1">
      <c r="A130" s="40"/>
      <c r="B130" s="41"/>
      <c r="C130" s="214" t="s">
        <v>8</v>
      </c>
      <c r="D130" s="214" t="s">
        <v>198</v>
      </c>
      <c r="E130" s="215" t="s">
        <v>1159</v>
      </c>
      <c r="F130" s="216" t="s">
        <v>1160</v>
      </c>
      <c r="G130" s="217" t="s">
        <v>201</v>
      </c>
      <c r="H130" s="218">
        <v>33.32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2.5018699999999998</v>
      </c>
      <c r="R130" s="223">
        <f>Q130*H130</f>
        <v>83.362308399999989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3202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1162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13" customFormat="1">
      <c r="A132" s="13"/>
      <c r="B132" s="232"/>
      <c r="C132" s="233"/>
      <c r="D132" s="234" t="s">
        <v>212</v>
      </c>
      <c r="E132" s="235" t="s">
        <v>19</v>
      </c>
      <c r="F132" s="236" t="s">
        <v>3203</v>
      </c>
      <c r="G132" s="233"/>
      <c r="H132" s="237">
        <v>33.32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1"/>
      <c r="U132" s="242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212</v>
      </c>
      <c r="AU132" s="243" t="s">
        <v>81</v>
      </c>
      <c r="AV132" s="13" t="s">
        <v>81</v>
      </c>
      <c r="AW132" s="13" t="s">
        <v>33</v>
      </c>
      <c r="AX132" s="13" t="s">
        <v>79</v>
      </c>
      <c r="AY132" s="243" t="s">
        <v>196</v>
      </c>
    </row>
    <row r="133" s="2" customFormat="1" ht="16.5" customHeight="1">
      <c r="A133" s="40"/>
      <c r="B133" s="41"/>
      <c r="C133" s="214" t="s">
        <v>282</v>
      </c>
      <c r="D133" s="214" t="s">
        <v>198</v>
      </c>
      <c r="E133" s="215" t="s">
        <v>1168</v>
      </c>
      <c r="F133" s="216" t="s">
        <v>1169</v>
      </c>
      <c r="G133" s="217" t="s">
        <v>244</v>
      </c>
      <c r="H133" s="218">
        <v>95.200000000000003</v>
      </c>
      <c r="I133" s="219"/>
      <c r="J133" s="220">
        <f>ROUND(I133*H133,2)</f>
        <v>0</v>
      </c>
      <c r="K133" s="216" t="s">
        <v>202</v>
      </c>
      <c r="L133" s="46"/>
      <c r="M133" s="221" t="s">
        <v>19</v>
      </c>
      <c r="N133" s="222" t="s">
        <v>43</v>
      </c>
      <c r="O133" s="86"/>
      <c r="P133" s="223">
        <f>O133*H133</f>
        <v>0</v>
      </c>
      <c r="Q133" s="223">
        <v>0.00264</v>
      </c>
      <c r="R133" s="223">
        <f>Q133*H133</f>
        <v>0.251328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203</v>
      </c>
      <c r="AT133" s="225" t="s">
        <v>198</v>
      </c>
      <c r="AU133" s="225" t="s">
        <v>81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203</v>
      </c>
      <c r="BM133" s="225" t="s">
        <v>3204</v>
      </c>
    </row>
    <row r="134" s="2" customFormat="1">
      <c r="A134" s="40"/>
      <c r="B134" s="41"/>
      <c r="C134" s="42"/>
      <c r="D134" s="227" t="s">
        <v>205</v>
      </c>
      <c r="E134" s="42"/>
      <c r="F134" s="228" t="s">
        <v>1171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205</v>
      </c>
      <c r="AU134" s="19" t="s">
        <v>81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3205</v>
      </c>
      <c r="G135" s="233"/>
      <c r="H135" s="237">
        <v>95.200000000000003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16.5" customHeight="1">
      <c r="A136" s="40"/>
      <c r="B136" s="41"/>
      <c r="C136" s="214" t="s">
        <v>288</v>
      </c>
      <c r="D136" s="214" t="s">
        <v>198</v>
      </c>
      <c r="E136" s="215" t="s">
        <v>1178</v>
      </c>
      <c r="F136" s="216" t="s">
        <v>1179</v>
      </c>
      <c r="G136" s="217" t="s">
        <v>244</v>
      </c>
      <c r="H136" s="218">
        <v>95.200000000000003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203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203</v>
      </c>
      <c r="BM136" s="225" t="s">
        <v>3206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1181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2" customFormat="1" ht="21.75" customHeight="1">
      <c r="A138" s="40"/>
      <c r="B138" s="41"/>
      <c r="C138" s="214" t="s">
        <v>294</v>
      </c>
      <c r="D138" s="214" t="s">
        <v>198</v>
      </c>
      <c r="E138" s="215" t="s">
        <v>3207</v>
      </c>
      <c r="F138" s="216" t="s">
        <v>3208</v>
      </c>
      <c r="G138" s="217" t="s">
        <v>237</v>
      </c>
      <c r="H138" s="218">
        <v>0.66000000000000003</v>
      </c>
      <c r="I138" s="219"/>
      <c r="J138" s="220">
        <f>ROUND(I138*H138,2)</f>
        <v>0</v>
      </c>
      <c r="K138" s="216" t="s">
        <v>202</v>
      </c>
      <c r="L138" s="46"/>
      <c r="M138" s="221" t="s">
        <v>19</v>
      </c>
      <c r="N138" s="222" t="s">
        <v>43</v>
      </c>
      <c r="O138" s="86"/>
      <c r="P138" s="223">
        <f>O138*H138</f>
        <v>0</v>
      </c>
      <c r="Q138" s="223">
        <v>1.0606199999999999</v>
      </c>
      <c r="R138" s="223">
        <f>Q138*H138</f>
        <v>0.7000092</v>
      </c>
      <c r="S138" s="223">
        <v>0</v>
      </c>
      <c r="T138" s="223">
        <f>S138*H138</f>
        <v>0</v>
      </c>
      <c r="U138" s="224" t="s">
        <v>19</v>
      </c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203</v>
      </c>
      <c r="AT138" s="225" t="s">
        <v>198</v>
      </c>
      <c r="AU138" s="225" t="s">
        <v>81</v>
      </c>
      <c r="AY138" s="19" t="s">
        <v>196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79</v>
      </c>
      <c r="BK138" s="226">
        <f>ROUND(I138*H138,2)</f>
        <v>0</v>
      </c>
      <c r="BL138" s="19" t="s">
        <v>203</v>
      </c>
      <c r="BM138" s="225" t="s">
        <v>3209</v>
      </c>
    </row>
    <row r="139" s="2" customFormat="1">
      <c r="A139" s="40"/>
      <c r="B139" s="41"/>
      <c r="C139" s="42"/>
      <c r="D139" s="227" t="s">
        <v>205</v>
      </c>
      <c r="E139" s="42"/>
      <c r="F139" s="228" t="s">
        <v>3210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6"/>
      <c r="U139" s="87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205</v>
      </c>
      <c r="AU139" s="19" t="s">
        <v>81</v>
      </c>
    </row>
    <row r="140" s="13" customFormat="1">
      <c r="A140" s="13"/>
      <c r="B140" s="232"/>
      <c r="C140" s="233"/>
      <c r="D140" s="234" t="s">
        <v>212</v>
      </c>
      <c r="E140" s="235" t="s">
        <v>19</v>
      </c>
      <c r="F140" s="236" t="s">
        <v>3211</v>
      </c>
      <c r="G140" s="233"/>
      <c r="H140" s="237">
        <v>0.66000000000000003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1"/>
      <c r="U140" s="242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212</v>
      </c>
      <c r="AU140" s="243" t="s">
        <v>81</v>
      </c>
      <c r="AV140" s="13" t="s">
        <v>81</v>
      </c>
      <c r="AW140" s="13" t="s">
        <v>33</v>
      </c>
      <c r="AX140" s="13" t="s">
        <v>79</v>
      </c>
      <c r="AY140" s="243" t="s">
        <v>196</v>
      </c>
    </row>
    <row r="141" s="2" customFormat="1" ht="24.15" customHeight="1">
      <c r="A141" s="40"/>
      <c r="B141" s="41"/>
      <c r="C141" s="214" t="s">
        <v>266</v>
      </c>
      <c r="D141" s="214" t="s">
        <v>198</v>
      </c>
      <c r="E141" s="215" t="s">
        <v>1192</v>
      </c>
      <c r="F141" s="216" t="s">
        <v>1193</v>
      </c>
      <c r="G141" s="217" t="s">
        <v>201</v>
      </c>
      <c r="H141" s="218">
        <v>0.062</v>
      </c>
      <c r="I141" s="219"/>
      <c r="J141" s="220">
        <f>ROUND(I141*H141,2)</f>
        <v>0</v>
      </c>
      <c r="K141" s="216" t="s">
        <v>202</v>
      </c>
      <c r="L141" s="46"/>
      <c r="M141" s="221" t="s">
        <v>19</v>
      </c>
      <c r="N141" s="222" t="s">
        <v>43</v>
      </c>
      <c r="O141" s="86"/>
      <c r="P141" s="223">
        <f>O141*H141</f>
        <v>0</v>
      </c>
      <c r="Q141" s="223">
        <v>2.02</v>
      </c>
      <c r="R141" s="223">
        <f>Q141*H141</f>
        <v>0.12523999999999999</v>
      </c>
      <c r="S141" s="223">
        <v>0</v>
      </c>
      <c r="T141" s="223">
        <f>S141*H141</f>
        <v>0</v>
      </c>
      <c r="U141" s="224" t="s">
        <v>19</v>
      </c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203</v>
      </c>
      <c r="AT141" s="225" t="s">
        <v>198</v>
      </c>
      <c r="AU141" s="225" t="s">
        <v>81</v>
      </c>
      <c r="AY141" s="19" t="s">
        <v>196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79</v>
      </c>
      <c r="BK141" s="226">
        <f>ROUND(I141*H141,2)</f>
        <v>0</v>
      </c>
      <c r="BL141" s="19" t="s">
        <v>203</v>
      </c>
      <c r="BM141" s="225" t="s">
        <v>3212</v>
      </c>
    </row>
    <row r="142" s="2" customFormat="1">
      <c r="A142" s="40"/>
      <c r="B142" s="41"/>
      <c r="C142" s="42"/>
      <c r="D142" s="227" t="s">
        <v>205</v>
      </c>
      <c r="E142" s="42"/>
      <c r="F142" s="228" t="s">
        <v>1195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6"/>
      <c r="U142" s="87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205</v>
      </c>
      <c r="AU142" s="19" t="s">
        <v>81</v>
      </c>
    </row>
    <row r="143" s="13" customFormat="1">
      <c r="A143" s="13"/>
      <c r="B143" s="232"/>
      <c r="C143" s="233"/>
      <c r="D143" s="234" t="s">
        <v>212</v>
      </c>
      <c r="E143" s="235" t="s">
        <v>19</v>
      </c>
      <c r="F143" s="236" t="s">
        <v>3213</v>
      </c>
      <c r="G143" s="233"/>
      <c r="H143" s="237">
        <v>0.062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1"/>
      <c r="U143" s="242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212</v>
      </c>
      <c r="AU143" s="243" t="s">
        <v>81</v>
      </c>
      <c r="AV143" s="13" t="s">
        <v>81</v>
      </c>
      <c r="AW143" s="13" t="s">
        <v>33</v>
      </c>
      <c r="AX143" s="13" t="s">
        <v>79</v>
      </c>
      <c r="AY143" s="243" t="s">
        <v>196</v>
      </c>
    </row>
    <row r="144" s="12" customFormat="1" ht="22.8" customHeight="1">
      <c r="A144" s="12"/>
      <c r="B144" s="198"/>
      <c r="C144" s="199"/>
      <c r="D144" s="200" t="s">
        <v>71</v>
      </c>
      <c r="E144" s="212" t="s">
        <v>254</v>
      </c>
      <c r="F144" s="212" t="s">
        <v>514</v>
      </c>
      <c r="G144" s="199"/>
      <c r="H144" s="199"/>
      <c r="I144" s="202"/>
      <c r="J144" s="213">
        <f>BK144</f>
        <v>0</v>
      </c>
      <c r="K144" s="199"/>
      <c r="L144" s="204"/>
      <c r="M144" s="205"/>
      <c r="N144" s="206"/>
      <c r="O144" s="206"/>
      <c r="P144" s="207">
        <f>SUM(P145:P169)</f>
        <v>0</v>
      </c>
      <c r="Q144" s="206"/>
      <c r="R144" s="207">
        <f>SUM(R145:R169)</f>
        <v>8.3692329999999995</v>
      </c>
      <c r="S144" s="206"/>
      <c r="T144" s="207">
        <f>SUM(T145:T169)</f>
        <v>0</v>
      </c>
      <c r="U144" s="208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09" t="s">
        <v>79</v>
      </c>
      <c r="AT144" s="210" t="s">
        <v>71</v>
      </c>
      <c r="AU144" s="210" t="s">
        <v>79</v>
      </c>
      <c r="AY144" s="209" t="s">
        <v>196</v>
      </c>
      <c r="BK144" s="211">
        <f>SUM(BK145:BK169)</f>
        <v>0</v>
      </c>
    </row>
    <row r="145" s="2" customFormat="1" ht="37.8" customHeight="1">
      <c r="A145" s="40"/>
      <c r="B145" s="41"/>
      <c r="C145" s="214" t="s">
        <v>307</v>
      </c>
      <c r="D145" s="214" t="s">
        <v>198</v>
      </c>
      <c r="E145" s="215" t="s">
        <v>1220</v>
      </c>
      <c r="F145" s="216" t="s">
        <v>1221</v>
      </c>
      <c r="G145" s="217" t="s">
        <v>368</v>
      </c>
      <c r="H145" s="218">
        <v>30</v>
      </c>
      <c r="I145" s="219"/>
      <c r="J145" s="220">
        <f>ROUND(I145*H145,2)</f>
        <v>0</v>
      </c>
      <c r="K145" s="216" t="s">
        <v>202</v>
      </c>
      <c r="L145" s="46"/>
      <c r="M145" s="221" t="s">
        <v>19</v>
      </c>
      <c r="N145" s="222" t="s">
        <v>43</v>
      </c>
      <c r="O145" s="86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3">
        <f>S145*H145</f>
        <v>0</v>
      </c>
      <c r="U145" s="224" t="s">
        <v>19</v>
      </c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203</v>
      </c>
      <c r="AT145" s="225" t="s">
        <v>198</v>
      </c>
      <c r="AU145" s="225" t="s">
        <v>81</v>
      </c>
      <c r="AY145" s="19" t="s">
        <v>196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79</v>
      </c>
      <c r="BK145" s="226">
        <f>ROUND(I145*H145,2)</f>
        <v>0</v>
      </c>
      <c r="BL145" s="19" t="s">
        <v>203</v>
      </c>
      <c r="BM145" s="225" t="s">
        <v>3214</v>
      </c>
    </row>
    <row r="146" s="2" customFormat="1">
      <c r="A146" s="40"/>
      <c r="B146" s="41"/>
      <c r="C146" s="42"/>
      <c r="D146" s="227" t="s">
        <v>205</v>
      </c>
      <c r="E146" s="42"/>
      <c r="F146" s="228" t="s">
        <v>1223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6"/>
      <c r="U146" s="87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205</v>
      </c>
      <c r="AU146" s="19" t="s">
        <v>81</v>
      </c>
    </row>
    <row r="147" s="2" customFormat="1" ht="37.8" customHeight="1">
      <c r="A147" s="40"/>
      <c r="B147" s="41"/>
      <c r="C147" s="214" t="s">
        <v>313</v>
      </c>
      <c r="D147" s="214" t="s">
        <v>198</v>
      </c>
      <c r="E147" s="215" t="s">
        <v>3215</v>
      </c>
      <c r="F147" s="216" t="s">
        <v>3216</v>
      </c>
      <c r="G147" s="217" t="s">
        <v>237</v>
      </c>
      <c r="H147" s="218">
        <v>0.185</v>
      </c>
      <c r="I147" s="219"/>
      <c r="J147" s="220">
        <f>ROUND(I147*H147,2)</f>
        <v>0</v>
      </c>
      <c r="K147" s="216" t="s">
        <v>202</v>
      </c>
      <c r="L147" s="46"/>
      <c r="M147" s="221" t="s">
        <v>19</v>
      </c>
      <c r="N147" s="222" t="s">
        <v>43</v>
      </c>
      <c r="O147" s="86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3">
        <f>S147*H147</f>
        <v>0</v>
      </c>
      <c r="U147" s="224" t="s">
        <v>19</v>
      </c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203</v>
      </c>
      <c r="AT147" s="225" t="s">
        <v>198</v>
      </c>
      <c r="AU147" s="225" t="s">
        <v>81</v>
      </c>
      <c r="AY147" s="19" t="s">
        <v>196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79</v>
      </c>
      <c r="BK147" s="226">
        <f>ROUND(I147*H147,2)</f>
        <v>0</v>
      </c>
      <c r="BL147" s="19" t="s">
        <v>203</v>
      </c>
      <c r="BM147" s="225" t="s">
        <v>3217</v>
      </c>
    </row>
    <row r="148" s="2" customFormat="1">
      <c r="A148" s="40"/>
      <c r="B148" s="41"/>
      <c r="C148" s="42"/>
      <c r="D148" s="227" t="s">
        <v>205</v>
      </c>
      <c r="E148" s="42"/>
      <c r="F148" s="228" t="s">
        <v>3218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6"/>
      <c r="U148" s="87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205</v>
      </c>
      <c r="AU148" s="19" t="s">
        <v>81</v>
      </c>
    </row>
    <row r="149" s="2" customFormat="1" ht="21.75" customHeight="1">
      <c r="A149" s="40"/>
      <c r="B149" s="41"/>
      <c r="C149" s="244" t="s">
        <v>320</v>
      </c>
      <c r="D149" s="244" t="s">
        <v>214</v>
      </c>
      <c r="E149" s="245" t="s">
        <v>3219</v>
      </c>
      <c r="F149" s="246" t="s">
        <v>3220</v>
      </c>
      <c r="G149" s="247" t="s">
        <v>237</v>
      </c>
      <c r="H149" s="248">
        <v>0.213</v>
      </c>
      <c r="I149" s="249"/>
      <c r="J149" s="250">
        <f>ROUND(I149*H149,2)</f>
        <v>0</v>
      </c>
      <c r="K149" s="246" t="s">
        <v>202</v>
      </c>
      <c r="L149" s="251"/>
      <c r="M149" s="252" t="s">
        <v>19</v>
      </c>
      <c r="N149" s="253" t="s">
        <v>43</v>
      </c>
      <c r="O149" s="86"/>
      <c r="P149" s="223">
        <f>O149*H149</f>
        <v>0</v>
      </c>
      <c r="Q149" s="223">
        <v>1</v>
      </c>
      <c r="R149" s="223">
        <f>Q149*H149</f>
        <v>0.213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217</v>
      </c>
      <c r="AT149" s="225" t="s">
        <v>214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3221</v>
      </c>
    </row>
    <row r="150" s="13" customFormat="1">
      <c r="A150" s="13"/>
      <c r="B150" s="232"/>
      <c r="C150" s="233"/>
      <c r="D150" s="234" t="s">
        <v>212</v>
      </c>
      <c r="E150" s="235" t="s">
        <v>19</v>
      </c>
      <c r="F150" s="236" t="s">
        <v>3222</v>
      </c>
      <c r="G150" s="233"/>
      <c r="H150" s="237">
        <v>0.185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1"/>
      <c r="U150" s="242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212</v>
      </c>
      <c r="AU150" s="243" t="s">
        <v>81</v>
      </c>
      <c r="AV150" s="13" t="s">
        <v>81</v>
      </c>
      <c r="AW150" s="13" t="s">
        <v>33</v>
      </c>
      <c r="AX150" s="13" t="s">
        <v>79</v>
      </c>
      <c r="AY150" s="243" t="s">
        <v>196</v>
      </c>
    </row>
    <row r="151" s="13" customFormat="1">
      <c r="A151" s="13"/>
      <c r="B151" s="232"/>
      <c r="C151" s="233"/>
      <c r="D151" s="234" t="s">
        <v>212</v>
      </c>
      <c r="E151" s="233"/>
      <c r="F151" s="236" t="s">
        <v>3223</v>
      </c>
      <c r="G151" s="233"/>
      <c r="H151" s="237">
        <v>0.213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212</v>
      </c>
      <c r="AU151" s="243" t="s">
        <v>81</v>
      </c>
      <c r="AV151" s="13" t="s">
        <v>81</v>
      </c>
      <c r="AW151" s="13" t="s">
        <v>4</v>
      </c>
      <c r="AX151" s="13" t="s">
        <v>79</v>
      </c>
      <c r="AY151" s="243" t="s">
        <v>196</v>
      </c>
    </row>
    <row r="152" s="2" customFormat="1" ht="37.8" customHeight="1">
      <c r="A152" s="40"/>
      <c r="B152" s="41"/>
      <c r="C152" s="214" t="s">
        <v>325</v>
      </c>
      <c r="D152" s="214" t="s">
        <v>198</v>
      </c>
      <c r="E152" s="215" t="s">
        <v>3224</v>
      </c>
      <c r="F152" s="216" t="s">
        <v>3225</v>
      </c>
      <c r="G152" s="217" t="s">
        <v>237</v>
      </c>
      <c r="H152" s="218">
        <v>7.0170000000000003</v>
      </c>
      <c r="I152" s="219"/>
      <c r="J152" s="220">
        <f>ROUND(I152*H152,2)</f>
        <v>0</v>
      </c>
      <c r="K152" s="216" t="s">
        <v>202</v>
      </c>
      <c r="L152" s="46"/>
      <c r="M152" s="221" t="s">
        <v>19</v>
      </c>
      <c r="N152" s="222" t="s">
        <v>43</v>
      </c>
      <c r="O152" s="86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3">
        <f>S152*H152</f>
        <v>0</v>
      </c>
      <c r="U152" s="224" t="s">
        <v>19</v>
      </c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203</v>
      </c>
      <c r="AT152" s="225" t="s">
        <v>198</v>
      </c>
      <c r="AU152" s="225" t="s">
        <v>81</v>
      </c>
      <c r="AY152" s="19" t="s">
        <v>196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79</v>
      </c>
      <c r="BK152" s="226">
        <f>ROUND(I152*H152,2)</f>
        <v>0</v>
      </c>
      <c r="BL152" s="19" t="s">
        <v>203</v>
      </c>
      <c r="BM152" s="225" t="s">
        <v>3226</v>
      </c>
    </row>
    <row r="153" s="2" customFormat="1">
      <c r="A153" s="40"/>
      <c r="B153" s="41"/>
      <c r="C153" s="42"/>
      <c r="D153" s="227" t="s">
        <v>205</v>
      </c>
      <c r="E153" s="42"/>
      <c r="F153" s="228" t="s">
        <v>3227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6"/>
      <c r="U153" s="87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205</v>
      </c>
      <c r="AU153" s="19" t="s">
        <v>81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3228</v>
      </c>
      <c r="G154" s="233"/>
      <c r="H154" s="237">
        <v>7.0170000000000003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79</v>
      </c>
      <c r="AY154" s="243" t="s">
        <v>196</v>
      </c>
    </row>
    <row r="155" s="2" customFormat="1" ht="21.75" customHeight="1">
      <c r="A155" s="40"/>
      <c r="B155" s="41"/>
      <c r="C155" s="244" t="s">
        <v>7</v>
      </c>
      <c r="D155" s="244" t="s">
        <v>214</v>
      </c>
      <c r="E155" s="245" t="s">
        <v>3229</v>
      </c>
      <c r="F155" s="246" t="s">
        <v>3230</v>
      </c>
      <c r="G155" s="247" t="s">
        <v>237</v>
      </c>
      <c r="H155" s="248">
        <v>7.0830000000000002</v>
      </c>
      <c r="I155" s="249"/>
      <c r="J155" s="250">
        <f>ROUND(I155*H155,2)</f>
        <v>0</v>
      </c>
      <c r="K155" s="246" t="s">
        <v>202</v>
      </c>
      <c r="L155" s="251"/>
      <c r="M155" s="252" t="s">
        <v>19</v>
      </c>
      <c r="N155" s="253" t="s">
        <v>43</v>
      </c>
      <c r="O155" s="86"/>
      <c r="P155" s="223">
        <f>O155*H155</f>
        <v>0</v>
      </c>
      <c r="Q155" s="223">
        <v>1</v>
      </c>
      <c r="R155" s="223">
        <f>Q155*H155</f>
        <v>7.0830000000000002</v>
      </c>
      <c r="S155" s="223">
        <v>0</v>
      </c>
      <c r="T155" s="223">
        <f>S155*H155</f>
        <v>0</v>
      </c>
      <c r="U155" s="224" t="s">
        <v>19</v>
      </c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217</v>
      </c>
      <c r="AT155" s="225" t="s">
        <v>214</v>
      </c>
      <c r="AU155" s="225" t="s">
        <v>81</v>
      </c>
      <c r="AY155" s="19" t="s">
        <v>196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79</v>
      </c>
      <c r="BK155" s="226">
        <f>ROUND(I155*H155,2)</f>
        <v>0</v>
      </c>
      <c r="BL155" s="19" t="s">
        <v>203</v>
      </c>
      <c r="BM155" s="225" t="s">
        <v>3231</v>
      </c>
    </row>
    <row r="156" s="13" customFormat="1">
      <c r="A156" s="13"/>
      <c r="B156" s="232"/>
      <c r="C156" s="233"/>
      <c r="D156" s="234" t="s">
        <v>212</v>
      </c>
      <c r="E156" s="235" t="s">
        <v>19</v>
      </c>
      <c r="F156" s="236" t="s">
        <v>3232</v>
      </c>
      <c r="G156" s="233"/>
      <c r="H156" s="237">
        <v>6.1589999999999998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1"/>
      <c r="U156" s="242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212</v>
      </c>
      <c r="AU156" s="243" t="s">
        <v>81</v>
      </c>
      <c r="AV156" s="13" t="s">
        <v>81</v>
      </c>
      <c r="AW156" s="13" t="s">
        <v>33</v>
      </c>
      <c r="AX156" s="13" t="s">
        <v>79</v>
      </c>
      <c r="AY156" s="243" t="s">
        <v>196</v>
      </c>
    </row>
    <row r="157" s="13" customFormat="1">
      <c r="A157" s="13"/>
      <c r="B157" s="232"/>
      <c r="C157" s="233"/>
      <c r="D157" s="234" t="s">
        <v>212</v>
      </c>
      <c r="E157" s="233"/>
      <c r="F157" s="236" t="s">
        <v>3233</v>
      </c>
      <c r="G157" s="233"/>
      <c r="H157" s="237">
        <v>7.0830000000000002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1"/>
      <c r="U157" s="242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212</v>
      </c>
      <c r="AU157" s="243" t="s">
        <v>81</v>
      </c>
      <c r="AV157" s="13" t="s">
        <v>81</v>
      </c>
      <c r="AW157" s="13" t="s">
        <v>4</v>
      </c>
      <c r="AX157" s="13" t="s">
        <v>79</v>
      </c>
      <c r="AY157" s="243" t="s">
        <v>196</v>
      </c>
    </row>
    <row r="158" s="2" customFormat="1" ht="21.75" customHeight="1">
      <c r="A158" s="40"/>
      <c r="B158" s="41"/>
      <c r="C158" s="244" t="s">
        <v>334</v>
      </c>
      <c r="D158" s="244" t="s">
        <v>214</v>
      </c>
      <c r="E158" s="245" t="s">
        <v>3234</v>
      </c>
      <c r="F158" s="246" t="s">
        <v>3235</v>
      </c>
      <c r="G158" s="247" t="s">
        <v>237</v>
      </c>
      <c r="H158" s="248">
        <v>0.627</v>
      </c>
      <c r="I158" s="249"/>
      <c r="J158" s="250">
        <f>ROUND(I158*H158,2)</f>
        <v>0</v>
      </c>
      <c r="K158" s="246" t="s">
        <v>202</v>
      </c>
      <c r="L158" s="251"/>
      <c r="M158" s="252" t="s">
        <v>19</v>
      </c>
      <c r="N158" s="253" t="s">
        <v>43</v>
      </c>
      <c r="O158" s="86"/>
      <c r="P158" s="223">
        <f>O158*H158</f>
        <v>0</v>
      </c>
      <c r="Q158" s="223">
        <v>1</v>
      </c>
      <c r="R158" s="223">
        <f>Q158*H158</f>
        <v>0.627</v>
      </c>
      <c r="S158" s="223">
        <v>0</v>
      </c>
      <c r="T158" s="223">
        <f>S158*H158</f>
        <v>0</v>
      </c>
      <c r="U158" s="224" t="s">
        <v>19</v>
      </c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217</v>
      </c>
      <c r="AT158" s="225" t="s">
        <v>214</v>
      </c>
      <c r="AU158" s="225" t="s">
        <v>81</v>
      </c>
      <c r="AY158" s="19" t="s">
        <v>196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79</v>
      </c>
      <c r="BK158" s="226">
        <f>ROUND(I158*H158,2)</f>
        <v>0</v>
      </c>
      <c r="BL158" s="19" t="s">
        <v>203</v>
      </c>
      <c r="BM158" s="225" t="s">
        <v>3236</v>
      </c>
    </row>
    <row r="159" s="13" customFormat="1">
      <c r="A159" s="13"/>
      <c r="B159" s="232"/>
      <c r="C159" s="233"/>
      <c r="D159" s="234" t="s">
        <v>212</v>
      </c>
      <c r="E159" s="235" t="s">
        <v>19</v>
      </c>
      <c r="F159" s="236" t="s">
        <v>3237</v>
      </c>
      <c r="G159" s="233"/>
      <c r="H159" s="237">
        <v>0.54500000000000004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1"/>
      <c r="U159" s="242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212</v>
      </c>
      <c r="AU159" s="243" t="s">
        <v>81</v>
      </c>
      <c r="AV159" s="13" t="s">
        <v>81</v>
      </c>
      <c r="AW159" s="13" t="s">
        <v>33</v>
      </c>
      <c r="AX159" s="13" t="s">
        <v>79</v>
      </c>
      <c r="AY159" s="243" t="s">
        <v>196</v>
      </c>
    </row>
    <row r="160" s="13" customFormat="1">
      <c r="A160" s="13"/>
      <c r="B160" s="232"/>
      <c r="C160" s="233"/>
      <c r="D160" s="234" t="s">
        <v>212</v>
      </c>
      <c r="E160" s="233"/>
      <c r="F160" s="236" t="s">
        <v>3238</v>
      </c>
      <c r="G160" s="233"/>
      <c r="H160" s="237">
        <v>0.627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1"/>
      <c r="U160" s="242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212</v>
      </c>
      <c r="AU160" s="243" t="s">
        <v>81</v>
      </c>
      <c r="AV160" s="13" t="s">
        <v>81</v>
      </c>
      <c r="AW160" s="13" t="s">
        <v>4</v>
      </c>
      <c r="AX160" s="13" t="s">
        <v>79</v>
      </c>
      <c r="AY160" s="243" t="s">
        <v>196</v>
      </c>
    </row>
    <row r="161" s="2" customFormat="1" ht="16.5" customHeight="1">
      <c r="A161" s="40"/>
      <c r="B161" s="41"/>
      <c r="C161" s="244" t="s">
        <v>339</v>
      </c>
      <c r="D161" s="244" t="s">
        <v>214</v>
      </c>
      <c r="E161" s="245" t="s">
        <v>3239</v>
      </c>
      <c r="F161" s="246" t="s">
        <v>3240</v>
      </c>
      <c r="G161" s="247" t="s">
        <v>209</v>
      </c>
      <c r="H161" s="248">
        <v>8.9930000000000003</v>
      </c>
      <c r="I161" s="249"/>
      <c r="J161" s="250">
        <f>ROUND(I161*H161,2)</f>
        <v>0</v>
      </c>
      <c r="K161" s="246" t="s">
        <v>19</v>
      </c>
      <c r="L161" s="251"/>
      <c r="M161" s="252" t="s">
        <v>19</v>
      </c>
      <c r="N161" s="253" t="s">
        <v>43</v>
      </c>
      <c r="O161" s="86"/>
      <c r="P161" s="223">
        <f>O161*H161</f>
        <v>0</v>
      </c>
      <c r="Q161" s="223">
        <v>0.041000000000000002</v>
      </c>
      <c r="R161" s="223">
        <f>Q161*H161</f>
        <v>0.36871300000000001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217</v>
      </c>
      <c r="AT161" s="225" t="s">
        <v>214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3241</v>
      </c>
    </row>
    <row r="162" s="13" customFormat="1">
      <c r="A162" s="13"/>
      <c r="B162" s="232"/>
      <c r="C162" s="233"/>
      <c r="D162" s="234" t="s">
        <v>212</v>
      </c>
      <c r="E162" s="235" t="s">
        <v>19</v>
      </c>
      <c r="F162" s="236" t="s">
        <v>3242</v>
      </c>
      <c r="G162" s="233"/>
      <c r="H162" s="237">
        <v>5.0999999999999996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1"/>
      <c r="U162" s="242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212</v>
      </c>
      <c r="AU162" s="243" t="s">
        <v>81</v>
      </c>
      <c r="AV162" s="13" t="s">
        <v>81</v>
      </c>
      <c r="AW162" s="13" t="s">
        <v>33</v>
      </c>
      <c r="AX162" s="13" t="s">
        <v>72</v>
      </c>
      <c r="AY162" s="243" t="s">
        <v>196</v>
      </c>
    </row>
    <row r="163" s="13" customFormat="1">
      <c r="A163" s="13"/>
      <c r="B163" s="232"/>
      <c r="C163" s="233"/>
      <c r="D163" s="234" t="s">
        <v>212</v>
      </c>
      <c r="E163" s="235" t="s">
        <v>19</v>
      </c>
      <c r="F163" s="236" t="s">
        <v>3243</v>
      </c>
      <c r="G163" s="233"/>
      <c r="H163" s="237">
        <v>2.7200000000000002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1"/>
      <c r="U163" s="242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212</v>
      </c>
      <c r="AU163" s="243" t="s">
        <v>81</v>
      </c>
      <c r="AV163" s="13" t="s">
        <v>81</v>
      </c>
      <c r="AW163" s="13" t="s">
        <v>33</v>
      </c>
      <c r="AX163" s="13" t="s">
        <v>72</v>
      </c>
      <c r="AY163" s="243" t="s">
        <v>196</v>
      </c>
    </row>
    <row r="164" s="14" customFormat="1">
      <c r="A164" s="14"/>
      <c r="B164" s="254"/>
      <c r="C164" s="255"/>
      <c r="D164" s="234" t="s">
        <v>212</v>
      </c>
      <c r="E164" s="256" t="s">
        <v>19</v>
      </c>
      <c r="F164" s="257" t="s">
        <v>233</v>
      </c>
      <c r="G164" s="255"/>
      <c r="H164" s="258">
        <v>7.8200000000000003</v>
      </c>
      <c r="I164" s="259"/>
      <c r="J164" s="255"/>
      <c r="K164" s="255"/>
      <c r="L164" s="260"/>
      <c r="M164" s="261"/>
      <c r="N164" s="262"/>
      <c r="O164" s="262"/>
      <c r="P164" s="262"/>
      <c r="Q164" s="262"/>
      <c r="R164" s="262"/>
      <c r="S164" s="262"/>
      <c r="T164" s="262"/>
      <c r="U164" s="263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4" t="s">
        <v>212</v>
      </c>
      <c r="AU164" s="264" t="s">
        <v>81</v>
      </c>
      <c r="AV164" s="14" t="s">
        <v>203</v>
      </c>
      <c r="AW164" s="14" t="s">
        <v>33</v>
      </c>
      <c r="AX164" s="14" t="s">
        <v>79</v>
      </c>
      <c r="AY164" s="264" t="s">
        <v>196</v>
      </c>
    </row>
    <row r="165" s="13" customFormat="1">
      <c r="A165" s="13"/>
      <c r="B165" s="232"/>
      <c r="C165" s="233"/>
      <c r="D165" s="234" t="s">
        <v>212</v>
      </c>
      <c r="E165" s="233"/>
      <c r="F165" s="236" t="s">
        <v>3244</v>
      </c>
      <c r="G165" s="233"/>
      <c r="H165" s="237">
        <v>8.9930000000000003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1"/>
      <c r="U165" s="242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212</v>
      </c>
      <c r="AU165" s="243" t="s">
        <v>81</v>
      </c>
      <c r="AV165" s="13" t="s">
        <v>81</v>
      </c>
      <c r="AW165" s="13" t="s">
        <v>4</v>
      </c>
      <c r="AX165" s="13" t="s">
        <v>79</v>
      </c>
      <c r="AY165" s="243" t="s">
        <v>196</v>
      </c>
    </row>
    <row r="166" s="2" customFormat="1" ht="37.8" customHeight="1">
      <c r="A166" s="40"/>
      <c r="B166" s="41"/>
      <c r="C166" s="214" t="s">
        <v>475</v>
      </c>
      <c r="D166" s="214" t="s">
        <v>198</v>
      </c>
      <c r="E166" s="215" t="s">
        <v>1385</v>
      </c>
      <c r="F166" s="216" t="s">
        <v>1386</v>
      </c>
      <c r="G166" s="217" t="s">
        <v>222</v>
      </c>
      <c r="H166" s="218">
        <v>68</v>
      </c>
      <c r="I166" s="219"/>
      <c r="J166" s="220">
        <f>ROUND(I166*H166,2)</f>
        <v>0</v>
      </c>
      <c r="K166" s="216" t="s">
        <v>19</v>
      </c>
      <c r="L166" s="46"/>
      <c r="M166" s="221" t="s">
        <v>19</v>
      </c>
      <c r="N166" s="222" t="s">
        <v>43</v>
      </c>
      <c r="O166" s="86"/>
      <c r="P166" s="223">
        <f>O166*H166</f>
        <v>0</v>
      </c>
      <c r="Q166" s="223">
        <v>0.00016000000000000001</v>
      </c>
      <c r="R166" s="223">
        <f>Q166*H166</f>
        <v>0.010880000000000001</v>
      </c>
      <c r="S166" s="223">
        <v>0</v>
      </c>
      <c r="T166" s="223">
        <f>S166*H166</f>
        <v>0</v>
      </c>
      <c r="U166" s="224" t="s">
        <v>19</v>
      </c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203</v>
      </c>
      <c r="AT166" s="225" t="s">
        <v>198</v>
      </c>
      <c r="AU166" s="225" t="s">
        <v>81</v>
      </c>
      <c r="AY166" s="19" t="s">
        <v>196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79</v>
      </c>
      <c r="BK166" s="226">
        <f>ROUND(I166*H166,2)</f>
        <v>0</v>
      </c>
      <c r="BL166" s="19" t="s">
        <v>203</v>
      </c>
      <c r="BM166" s="225" t="s">
        <v>3245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3246</v>
      </c>
      <c r="G167" s="233"/>
      <c r="H167" s="237">
        <v>68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79</v>
      </c>
      <c r="AY167" s="243" t="s">
        <v>196</v>
      </c>
    </row>
    <row r="168" s="2" customFormat="1" ht="33" customHeight="1">
      <c r="A168" s="40"/>
      <c r="B168" s="41"/>
      <c r="C168" s="214" t="s">
        <v>482</v>
      </c>
      <c r="D168" s="214" t="s">
        <v>198</v>
      </c>
      <c r="E168" s="215" t="s">
        <v>1397</v>
      </c>
      <c r="F168" s="216" t="s">
        <v>1398</v>
      </c>
      <c r="G168" s="217" t="s">
        <v>222</v>
      </c>
      <c r="H168" s="218">
        <v>68</v>
      </c>
      <c r="I168" s="219"/>
      <c r="J168" s="220">
        <f>ROUND(I168*H168,2)</f>
        <v>0</v>
      </c>
      <c r="K168" s="216" t="s">
        <v>19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0.00097999999999999997</v>
      </c>
      <c r="R168" s="223">
        <f>Q168*H168</f>
        <v>0.066640000000000005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3247</v>
      </c>
    </row>
    <row r="169" s="13" customFormat="1">
      <c r="A169" s="13"/>
      <c r="B169" s="232"/>
      <c r="C169" s="233"/>
      <c r="D169" s="234" t="s">
        <v>212</v>
      </c>
      <c r="E169" s="235" t="s">
        <v>19</v>
      </c>
      <c r="F169" s="236" t="s">
        <v>3246</v>
      </c>
      <c r="G169" s="233"/>
      <c r="H169" s="237">
        <v>68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1"/>
      <c r="U169" s="242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212</v>
      </c>
      <c r="AU169" s="243" t="s">
        <v>81</v>
      </c>
      <c r="AV169" s="13" t="s">
        <v>81</v>
      </c>
      <c r="AW169" s="13" t="s">
        <v>33</v>
      </c>
      <c r="AX169" s="13" t="s">
        <v>79</v>
      </c>
      <c r="AY169" s="243" t="s">
        <v>196</v>
      </c>
    </row>
    <row r="170" s="12" customFormat="1" ht="22.8" customHeight="1">
      <c r="A170" s="12"/>
      <c r="B170" s="198"/>
      <c r="C170" s="199"/>
      <c r="D170" s="200" t="s">
        <v>71</v>
      </c>
      <c r="E170" s="212" t="s">
        <v>252</v>
      </c>
      <c r="F170" s="212" t="s">
        <v>253</v>
      </c>
      <c r="G170" s="199"/>
      <c r="H170" s="199"/>
      <c r="I170" s="202"/>
      <c r="J170" s="213">
        <f>BK170</f>
        <v>0</v>
      </c>
      <c r="K170" s="199"/>
      <c r="L170" s="204"/>
      <c r="M170" s="205"/>
      <c r="N170" s="206"/>
      <c r="O170" s="206"/>
      <c r="P170" s="207">
        <f>SUM(P171:P172)</f>
        <v>0</v>
      </c>
      <c r="Q170" s="206"/>
      <c r="R170" s="207">
        <f>SUM(R171:R172)</f>
        <v>0</v>
      </c>
      <c r="S170" s="206"/>
      <c r="T170" s="207">
        <f>SUM(T171:T172)</f>
        <v>0</v>
      </c>
      <c r="U170" s="208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09" t="s">
        <v>79</v>
      </c>
      <c r="AT170" s="210" t="s">
        <v>71</v>
      </c>
      <c r="AU170" s="210" t="s">
        <v>79</v>
      </c>
      <c r="AY170" s="209" t="s">
        <v>196</v>
      </c>
      <c r="BK170" s="211">
        <f>SUM(BK171:BK172)</f>
        <v>0</v>
      </c>
    </row>
    <row r="171" s="2" customFormat="1" ht="62.7" customHeight="1">
      <c r="A171" s="40"/>
      <c r="B171" s="41"/>
      <c r="C171" s="214" t="s">
        <v>487</v>
      </c>
      <c r="D171" s="214" t="s">
        <v>198</v>
      </c>
      <c r="E171" s="215" t="s">
        <v>1400</v>
      </c>
      <c r="F171" s="216" t="s">
        <v>1401</v>
      </c>
      <c r="G171" s="217" t="s">
        <v>237</v>
      </c>
      <c r="H171" s="218">
        <v>92.808000000000007</v>
      </c>
      <c r="I171" s="219"/>
      <c r="J171" s="220">
        <f>ROUND(I171*H171,2)</f>
        <v>0</v>
      </c>
      <c r="K171" s="216" t="s">
        <v>202</v>
      </c>
      <c r="L171" s="46"/>
      <c r="M171" s="221" t="s">
        <v>19</v>
      </c>
      <c r="N171" s="222" t="s">
        <v>43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3">
        <f>S171*H171</f>
        <v>0</v>
      </c>
      <c r="U171" s="224" t="s">
        <v>19</v>
      </c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203</v>
      </c>
      <c r="AT171" s="225" t="s">
        <v>198</v>
      </c>
      <c r="AU171" s="225" t="s">
        <v>81</v>
      </c>
      <c r="AY171" s="19" t="s">
        <v>196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79</v>
      </c>
      <c r="BK171" s="226">
        <f>ROUND(I171*H171,2)</f>
        <v>0</v>
      </c>
      <c r="BL171" s="19" t="s">
        <v>203</v>
      </c>
      <c r="BM171" s="225" t="s">
        <v>3248</v>
      </c>
    </row>
    <row r="172" s="2" customFormat="1">
      <c r="A172" s="40"/>
      <c r="B172" s="41"/>
      <c r="C172" s="42"/>
      <c r="D172" s="227" t="s">
        <v>205</v>
      </c>
      <c r="E172" s="42"/>
      <c r="F172" s="228" t="s">
        <v>1403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6"/>
      <c r="U172" s="87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81</v>
      </c>
    </row>
    <row r="173" s="12" customFormat="1" ht="25.92" customHeight="1">
      <c r="A173" s="12"/>
      <c r="B173" s="198"/>
      <c r="C173" s="199"/>
      <c r="D173" s="200" t="s">
        <v>71</v>
      </c>
      <c r="E173" s="201" t="s">
        <v>259</v>
      </c>
      <c r="F173" s="201" t="s">
        <v>260</v>
      </c>
      <c r="G173" s="199"/>
      <c r="H173" s="199"/>
      <c r="I173" s="202"/>
      <c r="J173" s="203">
        <f>BK173</f>
        <v>0</v>
      </c>
      <c r="K173" s="199"/>
      <c r="L173" s="204"/>
      <c r="M173" s="205"/>
      <c r="N173" s="206"/>
      <c r="O173" s="206"/>
      <c r="P173" s="207">
        <f>P174+P187+P223+P232+P249</f>
        <v>0</v>
      </c>
      <c r="Q173" s="206"/>
      <c r="R173" s="207">
        <f>R174+R187+R223+R232+R249</f>
        <v>48.49480075000001</v>
      </c>
      <c r="S173" s="206"/>
      <c r="T173" s="207">
        <f>T174+T187+T223+T232+T249</f>
        <v>0</v>
      </c>
      <c r="U173" s="208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09" t="s">
        <v>81</v>
      </c>
      <c r="AT173" s="210" t="s">
        <v>71</v>
      </c>
      <c r="AU173" s="210" t="s">
        <v>72</v>
      </c>
      <c r="AY173" s="209" t="s">
        <v>196</v>
      </c>
      <c r="BK173" s="211">
        <f>BK174+BK187+BK223+BK232+BK249</f>
        <v>0</v>
      </c>
    </row>
    <row r="174" s="12" customFormat="1" ht="22.8" customHeight="1">
      <c r="A174" s="12"/>
      <c r="B174" s="198"/>
      <c r="C174" s="199"/>
      <c r="D174" s="200" t="s">
        <v>71</v>
      </c>
      <c r="E174" s="212" t="s">
        <v>590</v>
      </c>
      <c r="F174" s="212" t="s">
        <v>591</v>
      </c>
      <c r="G174" s="199"/>
      <c r="H174" s="199"/>
      <c r="I174" s="202"/>
      <c r="J174" s="213">
        <f>BK174</f>
        <v>0</v>
      </c>
      <c r="K174" s="199"/>
      <c r="L174" s="204"/>
      <c r="M174" s="205"/>
      <c r="N174" s="206"/>
      <c r="O174" s="206"/>
      <c r="P174" s="207">
        <f>SUM(P175:P186)</f>
        <v>0</v>
      </c>
      <c r="Q174" s="206"/>
      <c r="R174" s="207">
        <f>SUM(R175:R186)</f>
        <v>2.6930403600000004</v>
      </c>
      <c r="S174" s="206"/>
      <c r="T174" s="207">
        <f>SUM(T175:T186)</f>
        <v>0</v>
      </c>
      <c r="U174" s="208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09" t="s">
        <v>81</v>
      </c>
      <c r="AT174" s="210" t="s">
        <v>71</v>
      </c>
      <c r="AU174" s="210" t="s">
        <v>79</v>
      </c>
      <c r="AY174" s="209" t="s">
        <v>196</v>
      </c>
      <c r="BK174" s="211">
        <f>SUM(BK175:BK186)</f>
        <v>0</v>
      </c>
    </row>
    <row r="175" s="2" customFormat="1" ht="37.8" customHeight="1">
      <c r="A175" s="40"/>
      <c r="B175" s="41"/>
      <c r="C175" s="214" t="s">
        <v>493</v>
      </c>
      <c r="D175" s="214" t="s">
        <v>198</v>
      </c>
      <c r="E175" s="215" t="s">
        <v>593</v>
      </c>
      <c r="F175" s="216" t="s">
        <v>594</v>
      </c>
      <c r="G175" s="217" t="s">
        <v>244</v>
      </c>
      <c r="H175" s="218">
        <v>321.60700000000003</v>
      </c>
      <c r="I175" s="219"/>
      <c r="J175" s="220">
        <f>ROUND(I175*H175,2)</f>
        <v>0</v>
      </c>
      <c r="K175" s="216" t="s">
        <v>202</v>
      </c>
      <c r="L175" s="46"/>
      <c r="M175" s="221" t="s">
        <v>19</v>
      </c>
      <c r="N175" s="222" t="s">
        <v>43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3">
        <f>S175*H175</f>
        <v>0</v>
      </c>
      <c r="U175" s="224" t="s">
        <v>19</v>
      </c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266</v>
      </c>
      <c r="AT175" s="225" t="s">
        <v>198</v>
      </c>
      <c r="AU175" s="225" t="s">
        <v>81</v>
      </c>
      <c r="AY175" s="19" t="s">
        <v>196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79</v>
      </c>
      <c r="BK175" s="226">
        <f>ROUND(I175*H175,2)</f>
        <v>0</v>
      </c>
      <c r="BL175" s="19" t="s">
        <v>266</v>
      </c>
      <c r="BM175" s="225" t="s">
        <v>3249</v>
      </c>
    </row>
    <row r="176" s="2" customFormat="1">
      <c r="A176" s="40"/>
      <c r="B176" s="41"/>
      <c r="C176" s="42"/>
      <c r="D176" s="227" t="s">
        <v>205</v>
      </c>
      <c r="E176" s="42"/>
      <c r="F176" s="228" t="s">
        <v>596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6"/>
      <c r="U176" s="87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205</v>
      </c>
      <c r="AU176" s="19" t="s">
        <v>81</v>
      </c>
    </row>
    <row r="177" s="13" customFormat="1">
      <c r="A177" s="13"/>
      <c r="B177" s="232"/>
      <c r="C177" s="233"/>
      <c r="D177" s="234" t="s">
        <v>212</v>
      </c>
      <c r="E177" s="235" t="s">
        <v>19</v>
      </c>
      <c r="F177" s="236" t="s">
        <v>3250</v>
      </c>
      <c r="G177" s="233"/>
      <c r="H177" s="237">
        <v>321.60700000000003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1"/>
      <c r="U177" s="242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212</v>
      </c>
      <c r="AU177" s="243" t="s">
        <v>81</v>
      </c>
      <c r="AV177" s="13" t="s">
        <v>81</v>
      </c>
      <c r="AW177" s="13" t="s">
        <v>33</v>
      </c>
      <c r="AX177" s="13" t="s">
        <v>79</v>
      </c>
      <c r="AY177" s="243" t="s">
        <v>196</v>
      </c>
    </row>
    <row r="178" s="2" customFormat="1" ht="16.5" customHeight="1">
      <c r="A178" s="40"/>
      <c r="B178" s="41"/>
      <c r="C178" s="244" t="s">
        <v>497</v>
      </c>
      <c r="D178" s="244" t="s">
        <v>214</v>
      </c>
      <c r="E178" s="245" t="s">
        <v>599</v>
      </c>
      <c r="F178" s="246" t="s">
        <v>600</v>
      </c>
      <c r="G178" s="247" t="s">
        <v>601</v>
      </c>
      <c r="H178" s="248">
        <v>385.928</v>
      </c>
      <c r="I178" s="249"/>
      <c r="J178" s="250">
        <f>ROUND(I178*H178,2)</f>
        <v>0</v>
      </c>
      <c r="K178" s="246" t="s">
        <v>202</v>
      </c>
      <c r="L178" s="251"/>
      <c r="M178" s="252" t="s">
        <v>19</v>
      </c>
      <c r="N178" s="253" t="s">
        <v>43</v>
      </c>
      <c r="O178" s="86"/>
      <c r="P178" s="223">
        <f>O178*H178</f>
        <v>0</v>
      </c>
      <c r="Q178" s="223">
        <v>0.001</v>
      </c>
      <c r="R178" s="223">
        <f>Q178*H178</f>
        <v>0.38592799999999999</v>
      </c>
      <c r="S178" s="223">
        <v>0</v>
      </c>
      <c r="T178" s="223">
        <f>S178*H178</f>
        <v>0</v>
      </c>
      <c r="U178" s="224" t="s">
        <v>19</v>
      </c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278</v>
      </c>
      <c r="AT178" s="225" t="s">
        <v>214</v>
      </c>
      <c r="AU178" s="225" t="s">
        <v>81</v>
      </c>
      <c r="AY178" s="19" t="s">
        <v>196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79</v>
      </c>
      <c r="BK178" s="226">
        <f>ROUND(I178*H178,2)</f>
        <v>0</v>
      </c>
      <c r="BL178" s="19" t="s">
        <v>266</v>
      </c>
      <c r="BM178" s="225" t="s">
        <v>3251</v>
      </c>
    </row>
    <row r="179" s="13" customFormat="1">
      <c r="A179" s="13"/>
      <c r="B179" s="232"/>
      <c r="C179" s="233"/>
      <c r="D179" s="234" t="s">
        <v>212</v>
      </c>
      <c r="E179" s="233"/>
      <c r="F179" s="236" t="s">
        <v>3252</v>
      </c>
      <c r="G179" s="233"/>
      <c r="H179" s="237">
        <v>385.928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1"/>
      <c r="U179" s="242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212</v>
      </c>
      <c r="AU179" s="243" t="s">
        <v>81</v>
      </c>
      <c r="AV179" s="13" t="s">
        <v>81</v>
      </c>
      <c r="AW179" s="13" t="s">
        <v>4</v>
      </c>
      <c r="AX179" s="13" t="s">
        <v>79</v>
      </c>
      <c r="AY179" s="243" t="s">
        <v>196</v>
      </c>
    </row>
    <row r="180" s="2" customFormat="1" ht="24.15" customHeight="1">
      <c r="A180" s="40"/>
      <c r="B180" s="41"/>
      <c r="C180" s="214" t="s">
        <v>503</v>
      </c>
      <c r="D180" s="214" t="s">
        <v>198</v>
      </c>
      <c r="E180" s="215" t="s">
        <v>605</v>
      </c>
      <c r="F180" s="216" t="s">
        <v>606</v>
      </c>
      <c r="G180" s="217" t="s">
        <v>244</v>
      </c>
      <c r="H180" s="218">
        <v>321.60700000000003</v>
      </c>
      <c r="I180" s="219"/>
      <c r="J180" s="220">
        <f>ROUND(I180*H180,2)</f>
        <v>0</v>
      </c>
      <c r="K180" s="216" t="s">
        <v>202</v>
      </c>
      <c r="L180" s="46"/>
      <c r="M180" s="221" t="s">
        <v>19</v>
      </c>
      <c r="N180" s="222" t="s">
        <v>43</v>
      </c>
      <c r="O180" s="86"/>
      <c r="P180" s="223">
        <f>O180*H180</f>
        <v>0</v>
      </c>
      <c r="Q180" s="223">
        <v>0.00088000000000000003</v>
      </c>
      <c r="R180" s="223">
        <f>Q180*H180</f>
        <v>0.28301416000000001</v>
      </c>
      <c r="S180" s="223">
        <v>0</v>
      </c>
      <c r="T180" s="223">
        <f>S180*H180</f>
        <v>0</v>
      </c>
      <c r="U180" s="224" t="s">
        <v>19</v>
      </c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266</v>
      </c>
      <c r="AT180" s="225" t="s">
        <v>198</v>
      </c>
      <c r="AU180" s="225" t="s">
        <v>81</v>
      </c>
      <c r="AY180" s="19" t="s">
        <v>196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79</v>
      </c>
      <c r="BK180" s="226">
        <f>ROUND(I180*H180,2)</f>
        <v>0</v>
      </c>
      <c r="BL180" s="19" t="s">
        <v>266</v>
      </c>
      <c r="BM180" s="225" t="s">
        <v>3253</v>
      </c>
    </row>
    <row r="181" s="2" customFormat="1">
      <c r="A181" s="40"/>
      <c r="B181" s="41"/>
      <c r="C181" s="42"/>
      <c r="D181" s="227" t="s">
        <v>205</v>
      </c>
      <c r="E181" s="42"/>
      <c r="F181" s="228" t="s">
        <v>608</v>
      </c>
      <c r="G181" s="42"/>
      <c r="H181" s="42"/>
      <c r="I181" s="229"/>
      <c r="J181" s="42"/>
      <c r="K181" s="42"/>
      <c r="L181" s="46"/>
      <c r="M181" s="230"/>
      <c r="N181" s="231"/>
      <c r="O181" s="86"/>
      <c r="P181" s="86"/>
      <c r="Q181" s="86"/>
      <c r="R181" s="86"/>
      <c r="S181" s="86"/>
      <c r="T181" s="86"/>
      <c r="U181" s="87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205</v>
      </c>
      <c r="AU181" s="19" t="s">
        <v>81</v>
      </c>
    </row>
    <row r="182" s="13" customFormat="1">
      <c r="A182" s="13"/>
      <c r="B182" s="232"/>
      <c r="C182" s="233"/>
      <c r="D182" s="234" t="s">
        <v>212</v>
      </c>
      <c r="E182" s="235" t="s">
        <v>19</v>
      </c>
      <c r="F182" s="236" t="s">
        <v>3250</v>
      </c>
      <c r="G182" s="233"/>
      <c r="H182" s="237">
        <v>321.60700000000003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1"/>
      <c r="U182" s="242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212</v>
      </c>
      <c r="AU182" s="243" t="s">
        <v>81</v>
      </c>
      <c r="AV182" s="13" t="s">
        <v>81</v>
      </c>
      <c r="AW182" s="13" t="s">
        <v>33</v>
      </c>
      <c r="AX182" s="13" t="s">
        <v>79</v>
      </c>
      <c r="AY182" s="243" t="s">
        <v>196</v>
      </c>
    </row>
    <row r="183" s="2" customFormat="1" ht="49.05" customHeight="1">
      <c r="A183" s="40"/>
      <c r="B183" s="41"/>
      <c r="C183" s="244" t="s">
        <v>508</v>
      </c>
      <c r="D183" s="244" t="s">
        <v>214</v>
      </c>
      <c r="E183" s="245" t="s">
        <v>572</v>
      </c>
      <c r="F183" s="246" t="s">
        <v>573</v>
      </c>
      <c r="G183" s="247" t="s">
        <v>244</v>
      </c>
      <c r="H183" s="248">
        <v>374.83300000000003</v>
      </c>
      <c r="I183" s="249"/>
      <c r="J183" s="250">
        <f>ROUND(I183*H183,2)</f>
        <v>0</v>
      </c>
      <c r="K183" s="246" t="s">
        <v>202</v>
      </c>
      <c r="L183" s="251"/>
      <c r="M183" s="252" t="s">
        <v>19</v>
      </c>
      <c r="N183" s="253" t="s">
        <v>43</v>
      </c>
      <c r="O183" s="86"/>
      <c r="P183" s="223">
        <f>O183*H183</f>
        <v>0</v>
      </c>
      <c r="Q183" s="223">
        <v>0.0054000000000000003</v>
      </c>
      <c r="R183" s="223">
        <f>Q183*H183</f>
        <v>2.0240982000000001</v>
      </c>
      <c r="S183" s="223">
        <v>0</v>
      </c>
      <c r="T183" s="223">
        <f>S183*H183</f>
        <v>0</v>
      </c>
      <c r="U183" s="224" t="s">
        <v>19</v>
      </c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278</v>
      </c>
      <c r="AT183" s="225" t="s">
        <v>214</v>
      </c>
      <c r="AU183" s="225" t="s">
        <v>81</v>
      </c>
      <c r="AY183" s="19" t="s">
        <v>196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79</v>
      </c>
      <c r="BK183" s="226">
        <f>ROUND(I183*H183,2)</f>
        <v>0</v>
      </c>
      <c r="BL183" s="19" t="s">
        <v>266</v>
      </c>
      <c r="BM183" s="225" t="s">
        <v>3254</v>
      </c>
    </row>
    <row r="184" s="13" customFormat="1">
      <c r="A184" s="13"/>
      <c r="B184" s="232"/>
      <c r="C184" s="233"/>
      <c r="D184" s="234" t="s">
        <v>212</v>
      </c>
      <c r="E184" s="233"/>
      <c r="F184" s="236" t="s">
        <v>3255</v>
      </c>
      <c r="G184" s="233"/>
      <c r="H184" s="237">
        <v>374.83300000000003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1"/>
      <c r="U184" s="242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212</v>
      </c>
      <c r="AU184" s="243" t="s">
        <v>81</v>
      </c>
      <c r="AV184" s="13" t="s">
        <v>81</v>
      </c>
      <c r="AW184" s="13" t="s">
        <v>4</v>
      </c>
      <c r="AX184" s="13" t="s">
        <v>79</v>
      </c>
      <c r="AY184" s="243" t="s">
        <v>196</v>
      </c>
    </row>
    <row r="185" s="2" customFormat="1" ht="49.05" customHeight="1">
      <c r="A185" s="40"/>
      <c r="B185" s="41"/>
      <c r="C185" s="214" t="s">
        <v>515</v>
      </c>
      <c r="D185" s="214" t="s">
        <v>198</v>
      </c>
      <c r="E185" s="215" t="s">
        <v>1411</v>
      </c>
      <c r="F185" s="216" t="s">
        <v>1412</v>
      </c>
      <c r="G185" s="217" t="s">
        <v>237</v>
      </c>
      <c r="H185" s="218">
        <v>2.6930000000000001</v>
      </c>
      <c r="I185" s="219"/>
      <c r="J185" s="220">
        <f>ROUND(I185*H185,2)</f>
        <v>0</v>
      </c>
      <c r="K185" s="216" t="s">
        <v>202</v>
      </c>
      <c r="L185" s="46"/>
      <c r="M185" s="221" t="s">
        <v>19</v>
      </c>
      <c r="N185" s="222" t="s">
        <v>43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3">
        <f>S185*H185</f>
        <v>0</v>
      </c>
      <c r="U185" s="224" t="s">
        <v>19</v>
      </c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266</v>
      </c>
      <c r="AT185" s="225" t="s">
        <v>198</v>
      </c>
      <c r="AU185" s="225" t="s">
        <v>81</v>
      </c>
      <c r="AY185" s="19" t="s">
        <v>196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79</v>
      </c>
      <c r="BK185" s="226">
        <f>ROUND(I185*H185,2)</f>
        <v>0</v>
      </c>
      <c r="BL185" s="19" t="s">
        <v>266</v>
      </c>
      <c r="BM185" s="225" t="s">
        <v>3256</v>
      </c>
    </row>
    <row r="186" s="2" customFormat="1">
      <c r="A186" s="40"/>
      <c r="B186" s="41"/>
      <c r="C186" s="42"/>
      <c r="D186" s="227" t="s">
        <v>205</v>
      </c>
      <c r="E186" s="42"/>
      <c r="F186" s="228" t="s">
        <v>1414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6"/>
      <c r="U186" s="87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81</v>
      </c>
    </row>
    <row r="187" s="12" customFormat="1" ht="22.8" customHeight="1">
      <c r="A187" s="12"/>
      <c r="B187" s="198"/>
      <c r="C187" s="199"/>
      <c r="D187" s="200" t="s">
        <v>71</v>
      </c>
      <c r="E187" s="212" t="s">
        <v>261</v>
      </c>
      <c r="F187" s="212" t="s">
        <v>262</v>
      </c>
      <c r="G187" s="199"/>
      <c r="H187" s="199"/>
      <c r="I187" s="202"/>
      <c r="J187" s="213">
        <f>BK187</f>
        <v>0</v>
      </c>
      <c r="K187" s="199"/>
      <c r="L187" s="204"/>
      <c r="M187" s="205"/>
      <c r="N187" s="206"/>
      <c r="O187" s="206"/>
      <c r="P187" s="207">
        <f>SUM(P188:P222)</f>
        <v>0</v>
      </c>
      <c r="Q187" s="206"/>
      <c r="R187" s="207">
        <f>SUM(R188:R222)</f>
        <v>42.186503200000011</v>
      </c>
      <c r="S187" s="206"/>
      <c r="T187" s="207">
        <f>SUM(T188:T222)</f>
        <v>0</v>
      </c>
      <c r="U187" s="208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09" t="s">
        <v>81</v>
      </c>
      <c r="AT187" s="210" t="s">
        <v>71</v>
      </c>
      <c r="AU187" s="210" t="s">
        <v>79</v>
      </c>
      <c r="AY187" s="209" t="s">
        <v>196</v>
      </c>
      <c r="BK187" s="211">
        <f>SUM(BK188:BK222)</f>
        <v>0</v>
      </c>
    </row>
    <row r="188" s="2" customFormat="1" ht="37.8" customHeight="1">
      <c r="A188" s="40"/>
      <c r="B188" s="41"/>
      <c r="C188" s="214" t="s">
        <v>278</v>
      </c>
      <c r="D188" s="214" t="s">
        <v>198</v>
      </c>
      <c r="E188" s="215" t="s">
        <v>694</v>
      </c>
      <c r="F188" s="216" t="s">
        <v>695</v>
      </c>
      <c r="G188" s="217" t="s">
        <v>201</v>
      </c>
      <c r="H188" s="218">
        <v>73.536000000000001</v>
      </c>
      <c r="I188" s="219"/>
      <c r="J188" s="220">
        <f>ROUND(I188*H188,2)</f>
        <v>0</v>
      </c>
      <c r="K188" s="216" t="s">
        <v>202</v>
      </c>
      <c r="L188" s="46"/>
      <c r="M188" s="221" t="s">
        <v>19</v>
      </c>
      <c r="N188" s="222" t="s">
        <v>43</v>
      </c>
      <c r="O188" s="86"/>
      <c r="P188" s="223">
        <f>O188*H188</f>
        <v>0</v>
      </c>
      <c r="Q188" s="223">
        <v>0.00122</v>
      </c>
      <c r="R188" s="223">
        <f>Q188*H188</f>
        <v>0.089713920000000003</v>
      </c>
      <c r="S188" s="223">
        <v>0</v>
      </c>
      <c r="T188" s="223">
        <f>S188*H188</f>
        <v>0</v>
      </c>
      <c r="U188" s="224" t="s">
        <v>19</v>
      </c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266</v>
      </c>
      <c r="AT188" s="225" t="s">
        <v>198</v>
      </c>
      <c r="AU188" s="225" t="s">
        <v>81</v>
      </c>
      <c r="AY188" s="19" t="s">
        <v>196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79</v>
      </c>
      <c r="BK188" s="226">
        <f>ROUND(I188*H188,2)</f>
        <v>0</v>
      </c>
      <c r="BL188" s="19" t="s">
        <v>266</v>
      </c>
      <c r="BM188" s="225" t="s">
        <v>3257</v>
      </c>
    </row>
    <row r="189" s="2" customFormat="1">
      <c r="A189" s="40"/>
      <c r="B189" s="41"/>
      <c r="C189" s="42"/>
      <c r="D189" s="227" t="s">
        <v>205</v>
      </c>
      <c r="E189" s="42"/>
      <c r="F189" s="228" t="s">
        <v>697</v>
      </c>
      <c r="G189" s="42"/>
      <c r="H189" s="42"/>
      <c r="I189" s="229"/>
      <c r="J189" s="42"/>
      <c r="K189" s="42"/>
      <c r="L189" s="46"/>
      <c r="M189" s="230"/>
      <c r="N189" s="231"/>
      <c r="O189" s="86"/>
      <c r="P189" s="86"/>
      <c r="Q189" s="86"/>
      <c r="R189" s="86"/>
      <c r="S189" s="86"/>
      <c r="T189" s="86"/>
      <c r="U189" s="87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205</v>
      </c>
      <c r="AU189" s="19" t="s">
        <v>81</v>
      </c>
    </row>
    <row r="190" s="2" customFormat="1" ht="24.15" customHeight="1">
      <c r="A190" s="40"/>
      <c r="B190" s="41"/>
      <c r="C190" s="214" t="s">
        <v>526</v>
      </c>
      <c r="D190" s="214" t="s">
        <v>198</v>
      </c>
      <c r="E190" s="215" t="s">
        <v>3258</v>
      </c>
      <c r="F190" s="216" t="s">
        <v>3259</v>
      </c>
      <c r="G190" s="217" t="s">
        <v>244</v>
      </c>
      <c r="H190" s="218">
        <v>321.60700000000003</v>
      </c>
      <c r="I190" s="219"/>
      <c r="J190" s="220">
        <f>ROUND(I190*H190,2)</f>
        <v>0</v>
      </c>
      <c r="K190" s="216" t="s">
        <v>202</v>
      </c>
      <c r="L190" s="46"/>
      <c r="M190" s="221" t="s">
        <v>19</v>
      </c>
      <c r="N190" s="222" t="s">
        <v>43</v>
      </c>
      <c r="O190" s="86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3">
        <f>S190*H190</f>
        <v>0</v>
      </c>
      <c r="U190" s="224" t="s">
        <v>19</v>
      </c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266</v>
      </c>
      <c r="AT190" s="225" t="s">
        <v>198</v>
      </c>
      <c r="AU190" s="225" t="s">
        <v>81</v>
      </c>
      <c r="AY190" s="19" t="s">
        <v>196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79</v>
      </c>
      <c r="BK190" s="226">
        <f>ROUND(I190*H190,2)</f>
        <v>0</v>
      </c>
      <c r="BL190" s="19" t="s">
        <v>266</v>
      </c>
      <c r="BM190" s="225" t="s">
        <v>3260</v>
      </c>
    </row>
    <row r="191" s="2" customFormat="1">
      <c r="A191" s="40"/>
      <c r="B191" s="41"/>
      <c r="C191" s="42"/>
      <c r="D191" s="227" t="s">
        <v>205</v>
      </c>
      <c r="E191" s="42"/>
      <c r="F191" s="228" t="s">
        <v>3261</v>
      </c>
      <c r="G191" s="42"/>
      <c r="H191" s="42"/>
      <c r="I191" s="229"/>
      <c r="J191" s="42"/>
      <c r="K191" s="42"/>
      <c r="L191" s="46"/>
      <c r="M191" s="230"/>
      <c r="N191" s="231"/>
      <c r="O191" s="86"/>
      <c r="P191" s="86"/>
      <c r="Q191" s="86"/>
      <c r="R191" s="86"/>
      <c r="S191" s="86"/>
      <c r="T191" s="86"/>
      <c r="U191" s="87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205</v>
      </c>
      <c r="AU191" s="19" t="s">
        <v>81</v>
      </c>
    </row>
    <row r="192" s="13" customFormat="1">
      <c r="A192" s="13"/>
      <c r="B192" s="232"/>
      <c r="C192" s="233"/>
      <c r="D192" s="234" t="s">
        <v>212</v>
      </c>
      <c r="E192" s="235" t="s">
        <v>19</v>
      </c>
      <c r="F192" s="236" t="s">
        <v>3250</v>
      </c>
      <c r="G192" s="233"/>
      <c r="H192" s="237">
        <v>321.60700000000003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1"/>
      <c r="U192" s="242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212</v>
      </c>
      <c r="AU192" s="243" t="s">
        <v>81</v>
      </c>
      <c r="AV192" s="13" t="s">
        <v>81</v>
      </c>
      <c r="AW192" s="13" t="s">
        <v>33</v>
      </c>
      <c r="AX192" s="13" t="s">
        <v>79</v>
      </c>
      <c r="AY192" s="243" t="s">
        <v>196</v>
      </c>
    </row>
    <row r="193" s="2" customFormat="1" ht="21.75" customHeight="1">
      <c r="A193" s="40"/>
      <c r="B193" s="41"/>
      <c r="C193" s="244" t="s">
        <v>530</v>
      </c>
      <c r="D193" s="244" t="s">
        <v>214</v>
      </c>
      <c r="E193" s="245" t="s">
        <v>825</v>
      </c>
      <c r="F193" s="246" t="s">
        <v>826</v>
      </c>
      <c r="G193" s="247" t="s">
        <v>201</v>
      </c>
      <c r="H193" s="248">
        <v>7.718</v>
      </c>
      <c r="I193" s="249"/>
      <c r="J193" s="250">
        <f>ROUND(I193*H193,2)</f>
        <v>0</v>
      </c>
      <c r="K193" s="246" t="s">
        <v>202</v>
      </c>
      <c r="L193" s="251"/>
      <c r="M193" s="252" t="s">
        <v>19</v>
      </c>
      <c r="N193" s="253" t="s">
        <v>43</v>
      </c>
      <c r="O193" s="86"/>
      <c r="P193" s="223">
        <f>O193*H193</f>
        <v>0</v>
      </c>
      <c r="Q193" s="223">
        <v>0.55000000000000004</v>
      </c>
      <c r="R193" s="223">
        <f>Q193*H193</f>
        <v>4.2449000000000003</v>
      </c>
      <c r="S193" s="223">
        <v>0</v>
      </c>
      <c r="T193" s="223">
        <f>S193*H193</f>
        <v>0</v>
      </c>
      <c r="U193" s="224" t="s">
        <v>19</v>
      </c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278</v>
      </c>
      <c r="AT193" s="225" t="s">
        <v>214</v>
      </c>
      <c r="AU193" s="225" t="s">
        <v>81</v>
      </c>
      <c r="AY193" s="19" t="s">
        <v>196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79</v>
      </c>
      <c r="BK193" s="226">
        <f>ROUND(I193*H193,2)</f>
        <v>0</v>
      </c>
      <c r="BL193" s="19" t="s">
        <v>266</v>
      </c>
      <c r="BM193" s="225" t="s">
        <v>3262</v>
      </c>
    </row>
    <row r="194" s="13" customFormat="1">
      <c r="A194" s="13"/>
      <c r="B194" s="232"/>
      <c r="C194" s="233"/>
      <c r="D194" s="234" t="s">
        <v>212</v>
      </c>
      <c r="E194" s="235" t="s">
        <v>19</v>
      </c>
      <c r="F194" s="236" t="s">
        <v>3263</v>
      </c>
      <c r="G194" s="233"/>
      <c r="H194" s="237">
        <v>6.4320000000000004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1"/>
      <c r="U194" s="242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212</v>
      </c>
      <c r="AU194" s="243" t="s">
        <v>81</v>
      </c>
      <c r="AV194" s="13" t="s">
        <v>81</v>
      </c>
      <c r="AW194" s="13" t="s">
        <v>33</v>
      </c>
      <c r="AX194" s="13" t="s">
        <v>79</v>
      </c>
      <c r="AY194" s="243" t="s">
        <v>196</v>
      </c>
    </row>
    <row r="195" s="13" customFormat="1">
      <c r="A195" s="13"/>
      <c r="B195" s="232"/>
      <c r="C195" s="233"/>
      <c r="D195" s="234" t="s">
        <v>212</v>
      </c>
      <c r="E195" s="233"/>
      <c r="F195" s="236" t="s">
        <v>3264</v>
      </c>
      <c r="G195" s="233"/>
      <c r="H195" s="237">
        <v>7.718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1"/>
      <c r="U195" s="242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212</v>
      </c>
      <c r="AU195" s="243" t="s">
        <v>81</v>
      </c>
      <c r="AV195" s="13" t="s">
        <v>81</v>
      </c>
      <c r="AW195" s="13" t="s">
        <v>4</v>
      </c>
      <c r="AX195" s="13" t="s">
        <v>79</v>
      </c>
      <c r="AY195" s="243" t="s">
        <v>196</v>
      </c>
    </row>
    <row r="196" s="2" customFormat="1" ht="37.8" customHeight="1">
      <c r="A196" s="40"/>
      <c r="B196" s="41"/>
      <c r="C196" s="214" t="s">
        <v>535</v>
      </c>
      <c r="D196" s="214" t="s">
        <v>198</v>
      </c>
      <c r="E196" s="215" t="s">
        <v>1416</v>
      </c>
      <c r="F196" s="216" t="s">
        <v>1417</v>
      </c>
      <c r="G196" s="217" t="s">
        <v>209</v>
      </c>
      <c r="H196" s="218">
        <v>70.471999999999994</v>
      </c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266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266</v>
      </c>
      <c r="BM196" s="225" t="s">
        <v>3265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1419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13" customFormat="1">
      <c r="A198" s="13"/>
      <c r="B198" s="232"/>
      <c r="C198" s="233"/>
      <c r="D198" s="234" t="s">
        <v>212</v>
      </c>
      <c r="E198" s="235" t="s">
        <v>19</v>
      </c>
      <c r="F198" s="236" t="s">
        <v>3266</v>
      </c>
      <c r="G198" s="233"/>
      <c r="H198" s="237">
        <v>37.509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1"/>
      <c r="U198" s="242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212</v>
      </c>
      <c r="AU198" s="243" t="s">
        <v>81</v>
      </c>
      <c r="AV198" s="13" t="s">
        <v>81</v>
      </c>
      <c r="AW198" s="13" t="s">
        <v>33</v>
      </c>
      <c r="AX198" s="13" t="s">
        <v>72</v>
      </c>
      <c r="AY198" s="243" t="s">
        <v>196</v>
      </c>
    </row>
    <row r="199" s="13" customFormat="1">
      <c r="A199" s="13"/>
      <c r="B199" s="232"/>
      <c r="C199" s="233"/>
      <c r="D199" s="234" t="s">
        <v>212</v>
      </c>
      <c r="E199" s="235" t="s">
        <v>19</v>
      </c>
      <c r="F199" s="236" t="s">
        <v>3267</v>
      </c>
      <c r="G199" s="233"/>
      <c r="H199" s="237">
        <v>32.963000000000001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1"/>
      <c r="U199" s="242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212</v>
      </c>
      <c r="AU199" s="243" t="s">
        <v>81</v>
      </c>
      <c r="AV199" s="13" t="s">
        <v>81</v>
      </c>
      <c r="AW199" s="13" t="s">
        <v>33</v>
      </c>
      <c r="AX199" s="13" t="s">
        <v>72</v>
      </c>
      <c r="AY199" s="243" t="s">
        <v>196</v>
      </c>
    </row>
    <row r="200" s="14" customFormat="1">
      <c r="A200" s="14"/>
      <c r="B200" s="254"/>
      <c r="C200" s="255"/>
      <c r="D200" s="234" t="s">
        <v>212</v>
      </c>
      <c r="E200" s="256" t="s">
        <v>19</v>
      </c>
      <c r="F200" s="257" t="s">
        <v>233</v>
      </c>
      <c r="G200" s="255"/>
      <c r="H200" s="258">
        <v>70.472000000000008</v>
      </c>
      <c r="I200" s="259"/>
      <c r="J200" s="255"/>
      <c r="K200" s="255"/>
      <c r="L200" s="260"/>
      <c r="M200" s="261"/>
      <c r="N200" s="262"/>
      <c r="O200" s="262"/>
      <c r="P200" s="262"/>
      <c r="Q200" s="262"/>
      <c r="R200" s="262"/>
      <c r="S200" s="262"/>
      <c r="T200" s="262"/>
      <c r="U200" s="263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4" t="s">
        <v>212</v>
      </c>
      <c r="AU200" s="264" t="s">
        <v>81</v>
      </c>
      <c r="AV200" s="14" t="s">
        <v>203</v>
      </c>
      <c r="AW200" s="14" t="s">
        <v>33</v>
      </c>
      <c r="AX200" s="14" t="s">
        <v>79</v>
      </c>
      <c r="AY200" s="264" t="s">
        <v>196</v>
      </c>
    </row>
    <row r="201" s="2" customFormat="1" ht="21.75" customHeight="1">
      <c r="A201" s="40"/>
      <c r="B201" s="41"/>
      <c r="C201" s="244" t="s">
        <v>540</v>
      </c>
      <c r="D201" s="244" t="s">
        <v>214</v>
      </c>
      <c r="E201" s="245" t="s">
        <v>289</v>
      </c>
      <c r="F201" s="246" t="s">
        <v>290</v>
      </c>
      <c r="G201" s="247" t="s">
        <v>201</v>
      </c>
      <c r="H201" s="248">
        <v>0.70999999999999996</v>
      </c>
      <c r="I201" s="249"/>
      <c r="J201" s="250">
        <f>ROUND(I201*H201,2)</f>
        <v>0</v>
      </c>
      <c r="K201" s="246" t="s">
        <v>202</v>
      </c>
      <c r="L201" s="251"/>
      <c r="M201" s="252" t="s">
        <v>19</v>
      </c>
      <c r="N201" s="253" t="s">
        <v>43</v>
      </c>
      <c r="O201" s="86"/>
      <c r="P201" s="223">
        <f>O201*H201</f>
        <v>0</v>
      </c>
      <c r="Q201" s="223">
        <v>0.55000000000000004</v>
      </c>
      <c r="R201" s="223">
        <f>Q201*H201</f>
        <v>0.39050000000000001</v>
      </c>
      <c r="S201" s="223">
        <v>0</v>
      </c>
      <c r="T201" s="223">
        <f>S201*H201</f>
        <v>0</v>
      </c>
      <c r="U201" s="224" t="s">
        <v>19</v>
      </c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278</v>
      </c>
      <c r="AT201" s="225" t="s">
        <v>214</v>
      </c>
      <c r="AU201" s="225" t="s">
        <v>81</v>
      </c>
      <c r="AY201" s="19" t="s">
        <v>196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79</v>
      </c>
      <c r="BK201" s="226">
        <f>ROUND(I201*H201,2)</f>
        <v>0</v>
      </c>
      <c r="BL201" s="19" t="s">
        <v>266</v>
      </c>
      <c r="BM201" s="225" t="s">
        <v>3268</v>
      </c>
    </row>
    <row r="202" s="13" customFormat="1">
      <c r="A202" s="13"/>
      <c r="B202" s="232"/>
      <c r="C202" s="233"/>
      <c r="D202" s="234" t="s">
        <v>212</v>
      </c>
      <c r="E202" s="235" t="s">
        <v>19</v>
      </c>
      <c r="F202" s="236" t="s">
        <v>3269</v>
      </c>
      <c r="G202" s="233"/>
      <c r="H202" s="237">
        <v>0.315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1"/>
      <c r="U202" s="242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212</v>
      </c>
      <c r="AU202" s="243" t="s">
        <v>81</v>
      </c>
      <c r="AV202" s="13" t="s">
        <v>81</v>
      </c>
      <c r="AW202" s="13" t="s">
        <v>33</v>
      </c>
      <c r="AX202" s="13" t="s">
        <v>72</v>
      </c>
      <c r="AY202" s="243" t="s">
        <v>196</v>
      </c>
    </row>
    <row r="203" s="13" customFormat="1">
      <c r="A203" s="13"/>
      <c r="B203" s="232"/>
      <c r="C203" s="233"/>
      <c r="D203" s="234" t="s">
        <v>212</v>
      </c>
      <c r="E203" s="235" t="s">
        <v>19</v>
      </c>
      <c r="F203" s="236" t="s">
        <v>3270</v>
      </c>
      <c r="G203" s="233"/>
      <c r="H203" s="237">
        <v>0.27700000000000002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1"/>
      <c r="U203" s="242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212</v>
      </c>
      <c r="AU203" s="243" t="s">
        <v>81</v>
      </c>
      <c r="AV203" s="13" t="s">
        <v>81</v>
      </c>
      <c r="AW203" s="13" t="s">
        <v>33</v>
      </c>
      <c r="AX203" s="13" t="s">
        <v>72</v>
      </c>
      <c r="AY203" s="243" t="s">
        <v>196</v>
      </c>
    </row>
    <row r="204" s="14" customFormat="1">
      <c r="A204" s="14"/>
      <c r="B204" s="254"/>
      <c r="C204" s="255"/>
      <c r="D204" s="234" t="s">
        <v>212</v>
      </c>
      <c r="E204" s="256" t="s">
        <v>19</v>
      </c>
      <c r="F204" s="257" t="s">
        <v>233</v>
      </c>
      <c r="G204" s="255"/>
      <c r="H204" s="258">
        <v>0.59200000000000008</v>
      </c>
      <c r="I204" s="259"/>
      <c r="J204" s="255"/>
      <c r="K204" s="255"/>
      <c r="L204" s="260"/>
      <c r="M204" s="261"/>
      <c r="N204" s="262"/>
      <c r="O204" s="262"/>
      <c r="P204" s="262"/>
      <c r="Q204" s="262"/>
      <c r="R204" s="262"/>
      <c r="S204" s="262"/>
      <c r="T204" s="262"/>
      <c r="U204" s="263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4" t="s">
        <v>212</v>
      </c>
      <c r="AU204" s="264" t="s">
        <v>81</v>
      </c>
      <c r="AV204" s="14" t="s">
        <v>203</v>
      </c>
      <c r="AW204" s="14" t="s">
        <v>33</v>
      </c>
      <c r="AX204" s="14" t="s">
        <v>79</v>
      </c>
      <c r="AY204" s="264" t="s">
        <v>196</v>
      </c>
    </row>
    <row r="205" s="13" customFormat="1">
      <c r="A205" s="13"/>
      <c r="B205" s="232"/>
      <c r="C205" s="233"/>
      <c r="D205" s="234" t="s">
        <v>212</v>
      </c>
      <c r="E205" s="233"/>
      <c r="F205" s="236" t="s">
        <v>3271</v>
      </c>
      <c r="G205" s="233"/>
      <c r="H205" s="237">
        <v>0.70999999999999996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1"/>
      <c r="U205" s="242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212</v>
      </c>
      <c r="AU205" s="243" t="s">
        <v>81</v>
      </c>
      <c r="AV205" s="13" t="s">
        <v>81</v>
      </c>
      <c r="AW205" s="13" t="s">
        <v>4</v>
      </c>
      <c r="AX205" s="13" t="s">
        <v>79</v>
      </c>
      <c r="AY205" s="243" t="s">
        <v>196</v>
      </c>
    </row>
    <row r="206" s="2" customFormat="1" ht="37.8" customHeight="1">
      <c r="A206" s="40"/>
      <c r="B206" s="41"/>
      <c r="C206" s="214" t="s">
        <v>547</v>
      </c>
      <c r="D206" s="214" t="s">
        <v>198</v>
      </c>
      <c r="E206" s="215" t="s">
        <v>1424</v>
      </c>
      <c r="F206" s="216" t="s">
        <v>1425</v>
      </c>
      <c r="G206" s="217" t="s">
        <v>209</v>
      </c>
      <c r="H206" s="218">
        <v>3654.154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266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266</v>
      </c>
      <c r="BM206" s="225" t="s">
        <v>3272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1427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13" customFormat="1">
      <c r="A208" s="13"/>
      <c r="B208" s="232"/>
      <c r="C208" s="233"/>
      <c r="D208" s="234" t="s">
        <v>212</v>
      </c>
      <c r="E208" s="235" t="s">
        <v>19</v>
      </c>
      <c r="F208" s="236" t="s">
        <v>3273</v>
      </c>
      <c r="G208" s="233"/>
      <c r="H208" s="237">
        <v>3654.154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1"/>
      <c r="U208" s="242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212</v>
      </c>
      <c r="AU208" s="243" t="s">
        <v>81</v>
      </c>
      <c r="AV208" s="13" t="s">
        <v>81</v>
      </c>
      <c r="AW208" s="13" t="s">
        <v>33</v>
      </c>
      <c r="AX208" s="13" t="s">
        <v>79</v>
      </c>
      <c r="AY208" s="243" t="s">
        <v>196</v>
      </c>
    </row>
    <row r="209" s="2" customFormat="1" ht="21.75" customHeight="1">
      <c r="A209" s="40"/>
      <c r="B209" s="41"/>
      <c r="C209" s="244" t="s">
        <v>552</v>
      </c>
      <c r="D209" s="244" t="s">
        <v>214</v>
      </c>
      <c r="E209" s="245" t="s">
        <v>301</v>
      </c>
      <c r="F209" s="246" t="s">
        <v>302</v>
      </c>
      <c r="G209" s="247" t="s">
        <v>201</v>
      </c>
      <c r="H209" s="248">
        <v>61.390000000000001</v>
      </c>
      <c r="I209" s="249"/>
      <c r="J209" s="250">
        <f>ROUND(I209*H209,2)</f>
        <v>0</v>
      </c>
      <c r="K209" s="246" t="s">
        <v>202</v>
      </c>
      <c r="L209" s="251"/>
      <c r="M209" s="252" t="s">
        <v>19</v>
      </c>
      <c r="N209" s="253" t="s">
        <v>43</v>
      </c>
      <c r="O209" s="86"/>
      <c r="P209" s="223">
        <f>O209*H209</f>
        <v>0</v>
      </c>
      <c r="Q209" s="223">
        <v>0.55000000000000004</v>
      </c>
      <c r="R209" s="223">
        <f>Q209*H209</f>
        <v>33.764500000000005</v>
      </c>
      <c r="S209" s="223">
        <v>0</v>
      </c>
      <c r="T209" s="223">
        <f>S209*H209</f>
        <v>0</v>
      </c>
      <c r="U209" s="224" t="s">
        <v>19</v>
      </c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278</v>
      </c>
      <c r="AT209" s="225" t="s">
        <v>214</v>
      </c>
      <c r="AU209" s="225" t="s">
        <v>81</v>
      </c>
      <c r="AY209" s="19" t="s">
        <v>196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79</v>
      </c>
      <c r="BK209" s="226">
        <f>ROUND(I209*H209,2)</f>
        <v>0</v>
      </c>
      <c r="BL209" s="19" t="s">
        <v>266</v>
      </c>
      <c r="BM209" s="225" t="s">
        <v>3274</v>
      </c>
    </row>
    <row r="210" s="13" customFormat="1">
      <c r="A210" s="13"/>
      <c r="B210" s="232"/>
      <c r="C210" s="233"/>
      <c r="D210" s="234" t="s">
        <v>212</v>
      </c>
      <c r="E210" s="235" t="s">
        <v>19</v>
      </c>
      <c r="F210" s="236" t="s">
        <v>3275</v>
      </c>
      <c r="G210" s="233"/>
      <c r="H210" s="237">
        <v>51.158000000000001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1"/>
      <c r="U210" s="242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212</v>
      </c>
      <c r="AU210" s="243" t="s">
        <v>81</v>
      </c>
      <c r="AV210" s="13" t="s">
        <v>81</v>
      </c>
      <c r="AW210" s="13" t="s">
        <v>33</v>
      </c>
      <c r="AX210" s="13" t="s">
        <v>79</v>
      </c>
      <c r="AY210" s="243" t="s">
        <v>196</v>
      </c>
    </row>
    <row r="211" s="13" customFormat="1">
      <c r="A211" s="13"/>
      <c r="B211" s="232"/>
      <c r="C211" s="233"/>
      <c r="D211" s="234" t="s">
        <v>212</v>
      </c>
      <c r="E211" s="233"/>
      <c r="F211" s="236" t="s">
        <v>3276</v>
      </c>
      <c r="G211" s="233"/>
      <c r="H211" s="237">
        <v>61.390000000000001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1"/>
      <c r="U211" s="242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212</v>
      </c>
      <c r="AU211" s="243" t="s">
        <v>81</v>
      </c>
      <c r="AV211" s="13" t="s">
        <v>81</v>
      </c>
      <c r="AW211" s="13" t="s">
        <v>4</v>
      </c>
      <c r="AX211" s="13" t="s">
        <v>79</v>
      </c>
      <c r="AY211" s="243" t="s">
        <v>196</v>
      </c>
    </row>
    <row r="212" s="2" customFormat="1" ht="37.8" customHeight="1">
      <c r="A212" s="40"/>
      <c r="B212" s="41"/>
      <c r="C212" s="214" t="s">
        <v>557</v>
      </c>
      <c r="D212" s="214" t="s">
        <v>198</v>
      </c>
      <c r="E212" s="215" t="s">
        <v>1442</v>
      </c>
      <c r="F212" s="216" t="s">
        <v>1443</v>
      </c>
      <c r="G212" s="217" t="s">
        <v>209</v>
      </c>
      <c r="H212" s="218">
        <v>63.121000000000002</v>
      </c>
      <c r="I212" s="219"/>
      <c r="J212" s="220">
        <f>ROUND(I212*H212,2)</f>
        <v>0</v>
      </c>
      <c r="K212" s="216" t="s">
        <v>202</v>
      </c>
      <c r="L212" s="46"/>
      <c r="M212" s="221" t="s">
        <v>19</v>
      </c>
      <c r="N212" s="222" t="s">
        <v>43</v>
      </c>
      <c r="O212" s="86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3">
        <f>S212*H212</f>
        <v>0</v>
      </c>
      <c r="U212" s="224" t="s">
        <v>19</v>
      </c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266</v>
      </c>
      <c r="AT212" s="225" t="s">
        <v>198</v>
      </c>
      <c r="AU212" s="225" t="s">
        <v>81</v>
      </c>
      <c r="AY212" s="19" t="s">
        <v>196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79</v>
      </c>
      <c r="BK212" s="226">
        <f>ROUND(I212*H212,2)</f>
        <v>0</v>
      </c>
      <c r="BL212" s="19" t="s">
        <v>266</v>
      </c>
      <c r="BM212" s="225" t="s">
        <v>3277</v>
      </c>
    </row>
    <row r="213" s="2" customFormat="1">
      <c r="A213" s="40"/>
      <c r="B213" s="41"/>
      <c r="C213" s="42"/>
      <c r="D213" s="227" t="s">
        <v>205</v>
      </c>
      <c r="E213" s="42"/>
      <c r="F213" s="228" t="s">
        <v>1445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6"/>
      <c r="U213" s="87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205</v>
      </c>
      <c r="AU213" s="19" t="s">
        <v>81</v>
      </c>
    </row>
    <row r="214" s="13" customFormat="1">
      <c r="A214" s="13"/>
      <c r="B214" s="232"/>
      <c r="C214" s="233"/>
      <c r="D214" s="234" t="s">
        <v>212</v>
      </c>
      <c r="E214" s="235" t="s">
        <v>19</v>
      </c>
      <c r="F214" s="236" t="s">
        <v>3278</v>
      </c>
      <c r="G214" s="233"/>
      <c r="H214" s="237">
        <v>63.121000000000002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1"/>
      <c r="U214" s="242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212</v>
      </c>
      <c r="AU214" s="243" t="s">
        <v>81</v>
      </c>
      <c r="AV214" s="13" t="s">
        <v>81</v>
      </c>
      <c r="AW214" s="13" t="s">
        <v>33</v>
      </c>
      <c r="AX214" s="13" t="s">
        <v>79</v>
      </c>
      <c r="AY214" s="243" t="s">
        <v>196</v>
      </c>
    </row>
    <row r="215" s="2" customFormat="1" ht="21.75" customHeight="1">
      <c r="A215" s="40"/>
      <c r="B215" s="41"/>
      <c r="C215" s="244" t="s">
        <v>562</v>
      </c>
      <c r="D215" s="244" t="s">
        <v>214</v>
      </c>
      <c r="E215" s="245" t="s">
        <v>1448</v>
      </c>
      <c r="F215" s="246" t="s">
        <v>1449</v>
      </c>
      <c r="G215" s="247" t="s">
        <v>201</v>
      </c>
      <c r="H215" s="248">
        <v>3.7160000000000002</v>
      </c>
      <c r="I215" s="249"/>
      <c r="J215" s="250">
        <f>ROUND(I215*H215,2)</f>
        <v>0</v>
      </c>
      <c r="K215" s="246" t="s">
        <v>19</v>
      </c>
      <c r="L215" s="251"/>
      <c r="M215" s="252" t="s">
        <v>19</v>
      </c>
      <c r="N215" s="253" t="s">
        <v>43</v>
      </c>
      <c r="O215" s="86"/>
      <c r="P215" s="223">
        <f>O215*H215</f>
        <v>0</v>
      </c>
      <c r="Q215" s="223">
        <v>0.55000000000000004</v>
      </c>
      <c r="R215" s="223">
        <f>Q215*H215</f>
        <v>2.0438000000000001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278</v>
      </c>
      <c r="AT215" s="225" t="s">
        <v>214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266</v>
      </c>
      <c r="BM215" s="225" t="s">
        <v>3279</v>
      </c>
    </row>
    <row r="216" s="13" customFormat="1">
      <c r="A216" s="13"/>
      <c r="B216" s="232"/>
      <c r="C216" s="233"/>
      <c r="D216" s="234" t="s">
        <v>212</v>
      </c>
      <c r="E216" s="235" t="s">
        <v>19</v>
      </c>
      <c r="F216" s="236" t="s">
        <v>3280</v>
      </c>
      <c r="G216" s="233"/>
      <c r="H216" s="237">
        <v>3.097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1"/>
      <c r="U216" s="242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212</v>
      </c>
      <c r="AU216" s="243" t="s">
        <v>81</v>
      </c>
      <c r="AV216" s="13" t="s">
        <v>81</v>
      </c>
      <c r="AW216" s="13" t="s">
        <v>33</v>
      </c>
      <c r="AX216" s="13" t="s">
        <v>79</v>
      </c>
      <c r="AY216" s="243" t="s">
        <v>196</v>
      </c>
    </row>
    <row r="217" s="13" customFormat="1">
      <c r="A217" s="13"/>
      <c r="B217" s="232"/>
      <c r="C217" s="233"/>
      <c r="D217" s="234" t="s">
        <v>212</v>
      </c>
      <c r="E217" s="233"/>
      <c r="F217" s="236" t="s">
        <v>3281</v>
      </c>
      <c r="G217" s="233"/>
      <c r="H217" s="237">
        <v>3.7160000000000002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1"/>
      <c r="U217" s="242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212</v>
      </c>
      <c r="AU217" s="243" t="s">
        <v>81</v>
      </c>
      <c r="AV217" s="13" t="s">
        <v>81</v>
      </c>
      <c r="AW217" s="13" t="s">
        <v>4</v>
      </c>
      <c r="AX217" s="13" t="s">
        <v>79</v>
      </c>
      <c r="AY217" s="243" t="s">
        <v>196</v>
      </c>
    </row>
    <row r="218" s="2" customFormat="1" ht="24.15" customHeight="1">
      <c r="A218" s="40"/>
      <c r="B218" s="41"/>
      <c r="C218" s="214" t="s">
        <v>565</v>
      </c>
      <c r="D218" s="214" t="s">
        <v>198</v>
      </c>
      <c r="E218" s="215" t="s">
        <v>308</v>
      </c>
      <c r="F218" s="216" t="s">
        <v>309</v>
      </c>
      <c r="G218" s="217" t="s">
        <v>201</v>
      </c>
      <c r="H218" s="218">
        <v>73.536000000000001</v>
      </c>
      <c r="I218" s="219"/>
      <c r="J218" s="220">
        <f>ROUND(I218*H218,2)</f>
        <v>0</v>
      </c>
      <c r="K218" s="216" t="s">
        <v>202</v>
      </c>
      <c r="L218" s="46"/>
      <c r="M218" s="221" t="s">
        <v>19</v>
      </c>
      <c r="N218" s="222" t="s">
        <v>43</v>
      </c>
      <c r="O218" s="86"/>
      <c r="P218" s="223">
        <f>O218*H218</f>
        <v>0</v>
      </c>
      <c r="Q218" s="223">
        <v>0.02248</v>
      </c>
      <c r="R218" s="223">
        <f>Q218*H218</f>
        <v>1.6530892800000001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266</v>
      </c>
      <c r="AT218" s="225" t="s">
        <v>198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266</v>
      </c>
      <c r="BM218" s="225" t="s">
        <v>3282</v>
      </c>
    </row>
    <row r="219" s="2" customFormat="1">
      <c r="A219" s="40"/>
      <c r="B219" s="41"/>
      <c r="C219" s="42"/>
      <c r="D219" s="227" t="s">
        <v>205</v>
      </c>
      <c r="E219" s="42"/>
      <c r="F219" s="228" t="s">
        <v>311</v>
      </c>
      <c r="G219" s="42"/>
      <c r="H219" s="42"/>
      <c r="I219" s="229"/>
      <c r="J219" s="42"/>
      <c r="K219" s="42"/>
      <c r="L219" s="46"/>
      <c r="M219" s="230"/>
      <c r="N219" s="231"/>
      <c r="O219" s="86"/>
      <c r="P219" s="86"/>
      <c r="Q219" s="86"/>
      <c r="R219" s="86"/>
      <c r="S219" s="86"/>
      <c r="T219" s="86"/>
      <c r="U219" s="87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205</v>
      </c>
      <c r="AU219" s="19" t="s">
        <v>81</v>
      </c>
    </row>
    <row r="220" s="13" customFormat="1">
      <c r="A220" s="13"/>
      <c r="B220" s="232"/>
      <c r="C220" s="233"/>
      <c r="D220" s="234" t="s">
        <v>212</v>
      </c>
      <c r="E220" s="235" t="s">
        <v>19</v>
      </c>
      <c r="F220" s="236" t="s">
        <v>3283</v>
      </c>
      <c r="G220" s="233"/>
      <c r="H220" s="237">
        <v>73.536000000000001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1"/>
      <c r="U220" s="242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212</v>
      </c>
      <c r="AU220" s="243" t="s">
        <v>81</v>
      </c>
      <c r="AV220" s="13" t="s">
        <v>81</v>
      </c>
      <c r="AW220" s="13" t="s">
        <v>33</v>
      </c>
      <c r="AX220" s="13" t="s">
        <v>79</v>
      </c>
      <c r="AY220" s="243" t="s">
        <v>196</v>
      </c>
    </row>
    <row r="221" s="2" customFormat="1" ht="49.05" customHeight="1">
      <c r="A221" s="40"/>
      <c r="B221" s="41"/>
      <c r="C221" s="214" t="s">
        <v>571</v>
      </c>
      <c r="D221" s="214" t="s">
        <v>198</v>
      </c>
      <c r="E221" s="215" t="s">
        <v>1456</v>
      </c>
      <c r="F221" s="216" t="s">
        <v>1457</v>
      </c>
      <c r="G221" s="217" t="s">
        <v>237</v>
      </c>
      <c r="H221" s="218">
        <v>42.186999999999998</v>
      </c>
      <c r="I221" s="219"/>
      <c r="J221" s="220">
        <f>ROUND(I221*H221,2)</f>
        <v>0</v>
      </c>
      <c r="K221" s="216" t="s">
        <v>202</v>
      </c>
      <c r="L221" s="46"/>
      <c r="M221" s="221" t="s">
        <v>19</v>
      </c>
      <c r="N221" s="222" t="s">
        <v>43</v>
      </c>
      <c r="O221" s="86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266</v>
      </c>
      <c r="AT221" s="225" t="s">
        <v>198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266</v>
      </c>
      <c r="BM221" s="225" t="s">
        <v>3284</v>
      </c>
    </row>
    <row r="222" s="2" customFormat="1">
      <c r="A222" s="40"/>
      <c r="B222" s="41"/>
      <c r="C222" s="42"/>
      <c r="D222" s="227" t="s">
        <v>205</v>
      </c>
      <c r="E222" s="42"/>
      <c r="F222" s="228" t="s">
        <v>1459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6"/>
      <c r="U222" s="87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205</v>
      </c>
      <c r="AU222" s="19" t="s">
        <v>81</v>
      </c>
    </row>
    <row r="223" s="12" customFormat="1" ht="22.8" customHeight="1">
      <c r="A223" s="12"/>
      <c r="B223" s="198"/>
      <c r="C223" s="199"/>
      <c r="D223" s="200" t="s">
        <v>71</v>
      </c>
      <c r="E223" s="212" t="s">
        <v>781</v>
      </c>
      <c r="F223" s="212" t="s">
        <v>782</v>
      </c>
      <c r="G223" s="199"/>
      <c r="H223" s="199"/>
      <c r="I223" s="202"/>
      <c r="J223" s="213">
        <f>BK223</f>
        <v>0</v>
      </c>
      <c r="K223" s="199"/>
      <c r="L223" s="204"/>
      <c r="M223" s="205"/>
      <c r="N223" s="206"/>
      <c r="O223" s="206"/>
      <c r="P223" s="207">
        <f>SUM(P224:P231)</f>
        <v>0</v>
      </c>
      <c r="Q223" s="206"/>
      <c r="R223" s="207">
        <f>SUM(R224:R231)</f>
        <v>2.3632299800000003</v>
      </c>
      <c r="S223" s="206"/>
      <c r="T223" s="207">
        <f>SUM(T224:T231)</f>
        <v>0</v>
      </c>
      <c r="U223" s="208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81</v>
      </c>
      <c r="AT223" s="210" t="s">
        <v>71</v>
      </c>
      <c r="AU223" s="210" t="s">
        <v>79</v>
      </c>
      <c r="AY223" s="209" t="s">
        <v>196</v>
      </c>
      <c r="BK223" s="211">
        <f>SUM(BK224:BK231)</f>
        <v>0</v>
      </c>
    </row>
    <row r="224" s="2" customFormat="1" ht="49.05" customHeight="1">
      <c r="A224" s="40"/>
      <c r="B224" s="41"/>
      <c r="C224" s="214" t="s">
        <v>576</v>
      </c>
      <c r="D224" s="214" t="s">
        <v>198</v>
      </c>
      <c r="E224" s="215" t="s">
        <v>1460</v>
      </c>
      <c r="F224" s="216" t="s">
        <v>1461</v>
      </c>
      <c r="G224" s="217" t="s">
        <v>244</v>
      </c>
      <c r="H224" s="218">
        <v>321.60700000000003</v>
      </c>
      <c r="I224" s="219"/>
      <c r="J224" s="220">
        <f>ROUND(I224*H224,2)</f>
        <v>0</v>
      </c>
      <c r="K224" s="216" t="s">
        <v>202</v>
      </c>
      <c r="L224" s="46"/>
      <c r="M224" s="221" t="s">
        <v>19</v>
      </c>
      <c r="N224" s="222" t="s">
        <v>43</v>
      </c>
      <c r="O224" s="86"/>
      <c r="P224" s="223">
        <f>O224*H224</f>
        <v>0</v>
      </c>
      <c r="Q224" s="223">
        <v>0.0069800000000000001</v>
      </c>
      <c r="R224" s="223">
        <f>Q224*H224</f>
        <v>2.2448168600000002</v>
      </c>
      <c r="S224" s="223">
        <v>0</v>
      </c>
      <c r="T224" s="223">
        <f>S224*H224</f>
        <v>0</v>
      </c>
      <c r="U224" s="224" t="s">
        <v>19</v>
      </c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266</v>
      </c>
      <c r="AT224" s="225" t="s">
        <v>198</v>
      </c>
      <c r="AU224" s="225" t="s">
        <v>81</v>
      </c>
      <c r="AY224" s="19" t="s">
        <v>196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79</v>
      </c>
      <c r="BK224" s="226">
        <f>ROUND(I224*H224,2)</f>
        <v>0</v>
      </c>
      <c r="BL224" s="19" t="s">
        <v>266</v>
      </c>
      <c r="BM224" s="225" t="s">
        <v>3285</v>
      </c>
    </row>
    <row r="225" s="2" customFormat="1">
      <c r="A225" s="40"/>
      <c r="B225" s="41"/>
      <c r="C225" s="42"/>
      <c r="D225" s="227" t="s">
        <v>205</v>
      </c>
      <c r="E225" s="42"/>
      <c r="F225" s="228" t="s">
        <v>1463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6"/>
      <c r="U225" s="87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205</v>
      </c>
      <c r="AU225" s="19" t="s">
        <v>81</v>
      </c>
    </row>
    <row r="226" s="13" customFormat="1">
      <c r="A226" s="13"/>
      <c r="B226" s="232"/>
      <c r="C226" s="233"/>
      <c r="D226" s="234" t="s">
        <v>212</v>
      </c>
      <c r="E226" s="235" t="s">
        <v>19</v>
      </c>
      <c r="F226" s="236" t="s">
        <v>3250</v>
      </c>
      <c r="G226" s="233"/>
      <c r="H226" s="237">
        <v>321.60700000000003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1"/>
      <c r="U226" s="242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212</v>
      </c>
      <c r="AU226" s="243" t="s">
        <v>81</v>
      </c>
      <c r="AV226" s="13" t="s">
        <v>81</v>
      </c>
      <c r="AW226" s="13" t="s">
        <v>33</v>
      </c>
      <c r="AX226" s="13" t="s">
        <v>79</v>
      </c>
      <c r="AY226" s="243" t="s">
        <v>196</v>
      </c>
    </row>
    <row r="227" s="2" customFormat="1" ht="33" customHeight="1">
      <c r="A227" s="40"/>
      <c r="B227" s="41"/>
      <c r="C227" s="214" t="s">
        <v>582</v>
      </c>
      <c r="D227" s="214" t="s">
        <v>198</v>
      </c>
      <c r="E227" s="215" t="s">
        <v>3286</v>
      </c>
      <c r="F227" s="216" t="s">
        <v>3287</v>
      </c>
      <c r="G227" s="217" t="s">
        <v>209</v>
      </c>
      <c r="H227" s="218">
        <v>88.367999999999995</v>
      </c>
      <c r="I227" s="219"/>
      <c r="J227" s="220">
        <f>ROUND(I227*H227,2)</f>
        <v>0</v>
      </c>
      <c r="K227" s="216" t="s">
        <v>202</v>
      </c>
      <c r="L227" s="46"/>
      <c r="M227" s="221" t="s">
        <v>19</v>
      </c>
      <c r="N227" s="222" t="s">
        <v>43</v>
      </c>
      <c r="O227" s="86"/>
      <c r="P227" s="223">
        <f>O227*H227</f>
        <v>0</v>
      </c>
      <c r="Q227" s="223">
        <v>0.0013400000000000001</v>
      </c>
      <c r="R227" s="223">
        <f>Q227*H227</f>
        <v>0.11841312</v>
      </c>
      <c r="S227" s="223">
        <v>0</v>
      </c>
      <c r="T227" s="223">
        <f>S227*H227</f>
        <v>0</v>
      </c>
      <c r="U227" s="224" t="s">
        <v>19</v>
      </c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266</v>
      </c>
      <c r="AT227" s="225" t="s">
        <v>198</v>
      </c>
      <c r="AU227" s="225" t="s">
        <v>81</v>
      </c>
      <c r="AY227" s="19" t="s">
        <v>196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79</v>
      </c>
      <c r="BK227" s="226">
        <f>ROUND(I227*H227,2)</f>
        <v>0</v>
      </c>
      <c r="BL227" s="19" t="s">
        <v>266</v>
      </c>
      <c r="BM227" s="225" t="s">
        <v>3288</v>
      </c>
    </row>
    <row r="228" s="2" customFormat="1">
      <c r="A228" s="40"/>
      <c r="B228" s="41"/>
      <c r="C228" s="42"/>
      <c r="D228" s="227" t="s">
        <v>205</v>
      </c>
      <c r="E228" s="42"/>
      <c r="F228" s="228" t="s">
        <v>3289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6"/>
      <c r="U228" s="87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205</v>
      </c>
      <c r="AU228" s="19" t="s">
        <v>81</v>
      </c>
    </row>
    <row r="229" s="13" customFormat="1">
      <c r="A229" s="13"/>
      <c r="B229" s="232"/>
      <c r="C229" s="233"/>
      <c r="D229" s="234" t="s">
        <v>212</v>
      </c>
      <c r="E229" s="235" t="s">
        <v>19</v>
      </c>
      <c r="F229" s="236" t="s">
        <v>3290</v>
      </c>
      <c r="G229" s="233"/>
      <c r="H229" s="237">
        <v>88.367999999999995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1"/>
      <c r="U229" s="242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212</v>
      </c>
      <c r="AU229" s="243" t="s">
        <v>81</v>
      </c>
      <c r="AV229" s="13" t="s">
        <v>81</v>
      </c>
      <c r="AW229" s="13" t="s">
        <v>33</v>
      </c>
      <c r="AX229" s="13" t="s">
        <v>79</v>
      </c>
      <c r="AY229" s="243" t="s">
        <v>196</v>
      </c>
    </row>
    <row r="230" s="2" customFormat="1" ht="49.05" customHeight="1">
      <c r="A230" s="40"/>
      <c r="B230" s="41"/>
      <c r="C230" s="214" t="s">
        <v>585</v>
      </c>
      <c r="D230" s="214" t="s">
        <v>198</v>
      </c>
      <c r="E230" s="215" t="s">
        <v>1478</v>
      </c>
      <c r="F230" s="216" t="s">
        <v>1479</v>
      </c>
      <c r="G230" s="217" t="s">
        <v>237</v>
      </c>
      <c r="H230" s="218">
        <v>2.363</v>
      </c>
      <c r="I230" s="219"/>
      <c r="J230" s="220">
        <f>ROUND(I230*H230,2)</f>
        <v>0</v>
      </c>
      <c r="K230" s="216" t="s">
        <v>202</v>
      </c>
      <c r="L230" s="46"/>
      <c r="M230" s="221" t="s">
        <v>19</v>
      </c>
      <c r="N230" s="222" t="s">
        <v>43</v>
      </c>
      <c r="O230" s="86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3">
        <f>S230*H230</f>
        <v>0</v>
      </c>
      <c r="U230" s="224" t="s">
        <v>19</v>
      </c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266</v>
      </c>
      <c r="AT230" s="225" t="s">
        <v>198</v>
      </c>
      <c r="AU230" s="225" t="s">
        <v>81</v>
      </c>
      <c r="AY230" s="19" t="s">
        <v>196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79</v>
      </c>
      <c r="BK230" s="226">
        <f>ROUND(I230*H230,2)</f>
        <v>0</v>
      </c>
      <c r="BL230" s="19" t="s">
        <v>266</v>
      </c>
      <c r="BM230" s="225" t="s">
        <v>3291</v>
      </c>
    </row>
    <row r="231" s="2" customFormat="1">
      <c r="A231" s="40"/>
      <c r="B231" s="41"/>
      <c r="C231" s="42"/>
      <c r="D231" s="227" t="s">
        <v>205</v>
      </c>
      <c r="E231" s="42"/>
      <c r="F231" s="228" t="s">
        <v>1481</v>
      </c>
      <c r="G231" s="42"/>
      <c r="H231" s="42"/>
      <c r="I231" s="229"/>
      <c r="J231" s="42"/>
      <c r="K231" s="42"/>
      <c r="L231" s="46"/>
      <c r="M231" s="230"/>
      <c r="N231" s="231"/>
      <c r="O231" s="86"/>
      <c r="P231" s="86"/>
      <c r="Q231" s="86"/>
      <c r="R231" s="86"/>
      <c r="S231" s="86"/>
      <c r="T231" s="86"/>
      <c r="U231" s="87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205</v>
      </c>
      <c r="AU231" s="19" t="s">
        <v>81</v>
      </c>
    </row>
    <row r="232" s="12" customFormat="1" ht="22.8" customHeight="1">
      <c r="A232" s="12"/>
      <c r="B232" s="198"/>
      <c r="C232" s="199"/>
      <c r="D232" s="200" t="s">
        <v>71</v>
      </c>
      <c r="E232" s="212" t="s">
        <v>318</v>
      </c>
      <c r="F232" s="212" t="s">
        <v>319</v>
      </c>
      <c r="G232" s="199"/>
      <c r="H232" s="199"/>
      <c r="I232" s="202"/>
      <c r="J232" s="213">
        <f>BK232</f>
        <v>0</v>
      </c>
      <c r="K232" s="199"/>
      <c r="L232" s="204"/>
      <c r="M232" s="205"/>
      <c r="N232" s="206"/>
      <c r="O232" s="206"/>
      <c r="P232" s="207">
        <f>SUM(P233:P248)</f>
        <v>0</v>
      </c>
      <c r="Q232" s="206"/>
      <c r="R232" s="207">
        <f>SUM(R233:R248)</f>
        <v>1.0642272100000001</v>
      </c>
      <c r="S232" s="206"/>
      <c r="T232" s="207">
        <f>SUM(T233:T248)</f>
        <v>0</v>
      </c>
      <c r="U232" s="208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81</v>
      </c>
      <c r="AT232" s="210" t="s">
        <v>71</v>
      </c>
      <c r="AU232" s="210" t="s">
        <v>79</v>
      </c>
      <c r="AY232" s="209" t="s">
        <v>196</v>
      </c>
      <c r="BK232" s="211">
        <f>SUM(BK233:BK248)</f>
        <v>0</v>
      </c>
    </row>
    <row r="233" s="2" customFormat="1" ht="24.15" customHeight="1">
      <c r="A233" s="40"/>
      <c r="B233" s="41"/>
      <c r="C233" s="214" t="s">
        <v>592</v>
      </c>
      <c r="D233" s="214" t="s">
        <v>198</v>
      </c>
      <c r="E233" s="215" t="s">
        <v>321</v>
      </c>
      <c r="F233" s="216" t="s">
        <v>322</v>
      </c>
      <c r="G233" s="217" t="s">
        <v>244</v>
      </c>
      <c r="H233" s="218">
        <v>2474.9470000000001</v>
      </c>
      <c r="I233" s="219"/>
      <c r="J233" s="220">
        <f>ROUND(I233*H233,2)</f>
        <v>0</v>
      </c>
      <c r="K233" s="216" t="s">
        <v>202</v>
      </c>
      <c r="L233" s="46"/>
      <c r="M233" s="221" t="s">
        <v>19</v>
      </c>
      <c r="N233" s="222" t="s">
        <v>43</v>
      </c>
      <c r="O233" s="86"/>
      <c r="P233" s="223">
        <f>O233*H233</f>
        <v>0</v>
      </c>
      <c r="Q233" s="223">
        <v>2.0000000000000002E-05</v>
      </c>
      <c r="R233" s="223">
        <f>Q233*H233</f>
        <v>0.049498940000000005</v>
      </c>
      <c r="S233" s="223">
        <v>0</v>
      </c>
      <c r="T233" s="223">
        <f>S233*H233</f>
        <v>0</v>
      </c>
      <c r="U233" s="224" t="s">
        <v>19</v>
      </c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266</v>
      </c>
      <c r="AT233" s="225" t="s">
        <v>198</v>
      </c>
      <c r="AU233" s="225" t="s">
        <v>81</v>
      </c>
      <c r="AY233" s="19" t="s">
        <v>196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79</v>
      </c>
      <c r="BK233" s="226">
        <f>ROUND(I233*H233,2)</f>
        <v>0</v>
      </c>
      <c r="BL233" s="19" t="s">
        <v>266</v>
      </c>
      <c r="BM233" s="225" t="s">
        <v>3292</v>
      </c>
    </row>
    <row r="234" s="2" customFormat="1">
      <c r="A234" s="40"/>
      <c r="B234" s="41"/>
      <c r="C234" s="42"/>
      <c r="D234" s="227" t="s">
        <v>205</v>
      </c>
      <c r="E234" s="42"/>
      <c r="F234" s="228" t="s">
        <v>324</v>
      </c>
      <c r="G234" s="42"/>
      <c r="H234" s="42"/>
      <c r="I234" s="229"/>
      <c r="J234" s="42"/>
      <c r="K234" s="42"/>
      <c r="L234" s="46"/>
      <c r="M234" s="230"/>
      <c r="N234" s="231"/>
      <c r="O234" s="86"/>
      <c r="P234" s="86"/>
      <c r="Q234" s="86"/>
      <c r="R234" s="86"/>
      <c r="S234" s="86"/>
      <c r="T234" s="86"/>
      <c r="U234" s="87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205</v>
      </c>
      <c r="AU234" s="19" t="s">
        <v>81</v>
      </c>
    </row>
    <row r="235" s="2" customFormat="1" ht="24.15" customHeight="1">
      <c r="A235" s="40"/>
      <c r="B235" s="41"/>
      <c r="C235" s="214" t="s">
        <v>598</v>
      </c>
      <c r="D235" s="214" t="s">
        <v>198</v>
      </c>
      <c r="E235" s="215" t="s">
        <v>326</v>
      </c>
      <c r="F235" s="216" t="s">
        <v>327</v>
      </c>
      <c r="G235" s="217" t="s">
        <v>244</v>
      </c>
      <c r="H235" s="218">
        <v>2474.9470000000001</v>
      </c>
      <c r="I235" s="219"/>
      <c r="J235" s="220">
        <f>ROUND(I235*H235,2)</f>
        <v>0</v>
      </c>
      <c r="K235" s="216" t="s">
        <v>202</v>
      </c>
      <c r="L235" s="46"/>
      <c r="M235" s="221" t="s">
        <v>19</v>
      </c>
      <c r="N235" s="222" t="s">
        <v>43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266</v>
      </c>
      <c r="AT235" s="225" t="s">
        <v>198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266</v>
      </c>
      <c r="BM235" s="225" t="s">
        <v>3293</v>
      </c>
    </row>
    <row r="236" s="2" customFormat="1">
      <c r="A236" s="40"/>
      <c r="B236" s="41"/>
      <c r="C236" s="42"/>
      <c r="D236" s="227" t="s">
        <v>205</v>
      </c>
      <c r="E236" s="42"/>
      <c r="F236" s="228" t="s">
        <v>329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6"/>
      <c r="U236" s="87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205</v>
      </c>
      <c r="AU236" s="19" t="s">
        <v>81</v>
      </c>
    </row>
    <row r="237" s="2" customFormat="1" ht="49.05" customHeight="1">
      <c r="A237" s="40"/>
      <c r="B237" s="41"/>
      <c r="C237" s="214" t="s">
        <v>604</v>
      </c>
      <c r="D237" s="214" t="s">
        <v>198</v>
      </c>
      <c r="E237" s="215" t="s">
        <v>971</v>
      </c>
      <c r="F237" s="216" t="s">
        <v>972</v>
      </c>
      <c r="G237" s="217" t="s">
        <v>244</v>
      </c>
      <c r="H237" s="218">
        <v>2474.9470000000001</v>
      </c>
      <c r="I237" s="219"/>
      <c r="J237" s="220">
        <f>ROUND(I237*H237,2)</f>
        <v>0</v>
      </c>
      <c r="K237" s="216" t="s">
        <v>202</v>
      </c>
      <c r="L237" s="46"/>
      <c r="M237" s="221" t="s">
        <v>19</v>
      </c>
      <c r="N237" s="222" t="s">
        <v>43</v>
      </c>
      <c r="O237" s="86"/>
      <c r="P237" s="223">
        <f>O237*H237</f>
        <v>0</v>
      </c>
      <c r="Q237" s="223">
        <v>0.00013999999999999999</v>
      </c>
      <c r="R237" s="223">
        <f>Q237*H237</f>
        <v>0.34649257999999999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266</v>
      </c>
      <c r="AT237" s="225" t="s">
        <v>198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266</v>
      </c>
      <c r="BM237" s="225" t="s">
        <v>3294</v>
      </c>
    </row>
    <row r="238" s="2" customFormat="1">
      <c r="A238" s="40"/>
      <c r="B238" s="41"/>
      <c r="C238" s="42"/>
      <c r="D238" s="227" t="s">
        <v>205</v>
      </c>
      <c r="E238" s="42"/>
      <c r="F238" s="228" t="s">
        <v>974</v>
      </c>
      <c r="G238" s="42"/>
      <c r="H238" s="42"/>
      <c r="I238" s="229"/>
      <c r="J238" s="42"/>
      <c r="K238" s="42"/>
      <c r="L238" s="46"/>
      <c r="M238" s="230"/>
      <c r="N238" s="231"/>
      <c r="O238" s="86"/>
      <c r="P238" s="86"/>
      <c r="Q238" s="86"/>
      <c r="R238" s="86"/>
      <c r="S238" s="86"/>
      <c r="T238" s="86"/>
      <c r="U238" s="87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205</v>
      </c>
      <c r="AU238" s="19" t="s">
        <v>81</v>
      </c>
    </row>
    <row r="239" s="2" customFormat="1" ht="24.15" customHeight="1">
      <c r="A239" s="40"/>
      <c r="B239" s="41"/>
      <c r="C239" s="214" t="s">
        <v>609</v>
      </c>
      <c r="D239" s="214" t="s">
        <v>198</v>
      </c>
      <c r="E239" s="215" t="s">
        <v>335</v>
      </c>
      <c r="F239" s="216" t="s">
        <v>336</v>
      </c>
      <c r="G239" s="217" t="s">
        <v>244</v>
      </c>
      <c r="H239" s="218">
        <v>2474.9470000000001</v>
      </c>
      <c r="I239" s="219"/>
      <c r="J239" s="220">
        <f>ROUND(I239*H239,2)</f>
        <v>0</v>
      </c>
      <c r="K239" s="216" t="s">
        <v>202</v>
      </c>
      <c r="L239" s="46"/>
      <c r="M239" s="221" t="s">
        <v>19</v>
      </c>
      <c r="N239" s="222" t="s">
        <v>43</v>
      </c>
      <c r="O239" s="86"/>
      <c r="P239" s="223">
        <f>O239*H239</f>
        <v>0</v>
      </c>
      <c r="Q239" s="223">
        <v>0.00012999999999999999</v>
      </c>
      <c r="R239" s="223">
        <f>Q239*H239</f>
        <v>0.32174311</v>
      </c>
      <c r="S239" s="223">
        <v>0</v>
      </c>
      <c r="T239" s="223">
        <f>S239*H239</f>
        <v>0</v>
      </c>
      <c r="U239" s="224" t="s">
        <v>19</v>
      </c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266</v>
      </c>
      <c r="AT239" s="225" t="s">
        <v>198</v>
      </c>
      <c r="AU239" s="225" t="s">
        <v>81</v>
      </c>
      <c r="AY239" s="19" t="s">
        <v>196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79</v>
      </c>
      <c r="BK239" s="226">
        <f>ROUND(I239*H239,2)</f>
        <v>0</v>
      </c>
      <c r="BL239" s="19" t="s">
        <v>266</v>
      </c>
      <c r="BM239" s="225" t="s">
        <v>3295</v>
      </c>
    </row>
    <row r="240" s="2" customFormat="1">
      <c r="A240" s="40"/>
      <c r="B240" s="41"/>
      <c r="C240" s="42"/>
      <c r="D240" s="227" t="s">
        <v>205</v>
      </c>
      <c r="E240" s="42"/>
      <c r="F240" s="228" t="s">
        <v>338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6"/>
      <c r="U240" s="87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205</v>
      </c>
      <c r="AU240" s="19" t="s">
        <v>81</v>
      </c>
    </row>
    <row r="241" s="2" customFormat="1" ht="24.15" customHeight="1">
      <c r="A241" s="40"/>
      <c r="B241" s="41"/>
      <c r="C241" s="214" t="s">
        <v>612</v>
      </c>
      <c r="D241" s="214" t="s">
        <v>198</v>
      </c>
      <c r="E241" s="215" t="s">
        <v>340</v>
      </c>
      <c r="F241" s="216" t="s">
        <v>341</v>
      </c>
      <c r="G241" s="217" t="s">
        <v>244</v>
      </c>
      <c r="H241" s="218">
        <v>2474.9470000000001</v>
      </c>
      <c r="I241" s="219"/>
      <c r="J241" s="220">
        <f>ROUND(I241*H241,2)</f>
        <v>0</v>
      </c>
      <c r="K241" s="216" t="s">
        <v>202</v>
      </c>
      <c r="L241" s="46"/>
      <c r="M241" s="221" t="s">
        <v>19</v>
      </c>
      <c r="N241" s="222" t="s">
        <v>43</v>
      </c>
      <c r="O241" s="86"/>
      <c r="P241" s="223">
        <f>O241*H241</f>
        <v>0</v>
      </c>
      <c r="Q241" s="223">
        <v>0.00013999999999999999</v>
      </c>
      <c r="R241" s="223">
        <f>Q241*H241</f>
        <v>0.34649257999999999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266</v>
      </c>
      <c r="AT241" s="225" t="s">
        <v>198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266</v>
      </c>
      <c r="BM241" s="225" t="s">
        <v>3296</v>
      </c>
    </row>
    <row r="242" s="2" customFormat="1">
      <c r="A242" s="40"/>
      <c r="B242" s="41"/>
      <c r="C242" s="42"/>
      <c r="D242" s="227" t="s">
        <v>205</v>
      </c>
      <c r="E242" s="42"/>
      <c r="F242" s="228" t="s">
        <v>343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6"/>
      <c r="U242" s="87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205</v>
      </c>
      <c r="AU242" s="19" t="s">
        <v>81</v>
      </c>
    </row>
    <row r="243" s="13" customFormat="1">
      <c r="A243" s="13"/>
      <c r="B243" s="232"/>
      <c r="C243" s="233"/>
      <c r="D243" s="234" t="s">
        <v>212</v>
      </c>
      <c r="E243" s="235" t="s">
        <v>19</v>
      </c>
      <c r="F243" s="236" t="s">
        <v>3297</v>
      </c>
      <c r="G243" s="233"/>
      <c r="H243" s="237">
        <v>643.21400000000006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1"/>
      <c r="U243" s="242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212</v>
      </c>
      <c r="AU243" s="243" t="s">
        <v>81</v>
      </c>
      <c r="AV243" s="13" t="s">
        <v>81</v>
      </c>
      <c r="AW243" s="13" t="s">
        <v>33</v>
      </c>
      <c r="AX243" s="13" t="s">
        <v>72</v>
      </c>
      <c r="AY243" s="243" t="s">
        <v>196</v>
      </c>
    </row>
    <row r="244" s="13" customFormat="1">
      <c r="A244" s="13"/>
      <c r="B244" s="232"/>
      <c r="C244" s="233"/>
      <c r="D244" s="234" t="s">
        <v>212</v>
      </c>
      <c r="E244" s="235" t="s">
        <v>19</v>
      </c>
      <c r="F244" s="236" t="s">
        <v>3298</v>
      </c>
      <c r="G244" s="233"/>
      <c r="H244" s="237">
        <v>15.004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1"/>
      <c r="U244" s="242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212</v>
      </c>
      <c r="AU244" s="243" t="s">
        <v>81</v>
      </c>
      <c r="AV244" s="13" t="s">
        <v>81</v>
      </c>
      <c r="AW244" s="13" t="s">
        <v>33</v>
      </c>
      <c r="AX244" s="13" t="s">
        <v>72</v>
      </c>
      <c r="AY244" s="243" t="s">
        <v>196</v>
      </c>
    </row>
    <row r="245" s="13" customFormat="1">
      <c r="A245" s="13"/>
      <c r="B245" s="232"/>
      <c r="C245" s="233"/>
      <c r="D245" s="234" t="s">
        <v>212</v>
      </c>
      <c r="E245" s="235" t="s">
        <v>19</v>
      </c>
      <c r="F245" s="236" t="s">
        <v>3299</v>
      </c>
      <c r="G245" s="233"/>
      <c r="H245" s="237">
        <v>13.185000000000001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1"/>
      <c r="U245" s="242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212</v>
      </c>
      <c r="AU245" s="243" t="s">
        <v>81</v>
      </c>
      <c r="AV245" s="13" t="s">
        <v>81</v>
      </c>
      <c r="AW245" s="13" t="s">
        <v>33</v>
      </c>
      <c r="AX245" s="13" t="s">
        <v>72</v>
      </c>
      <c r="AY245" s="243" t="s">
        <v>196</v>
      </c>
    </row>
    <row r="246" s="13" customFormat="1">
      <c r="A246" s="13"/>
      <c r="B246" s="232"/>
      <c r="C246" s="233"/>
      <c r="D246" s="234" t="s">
        <v>212</v>
      </c>
      <c r="E246" s="235" t="s">
        <v>19</v>
      </c>
      <c r="F246" s="236" t="s">
        <v>3300</v>
      </c>
      <c r="G246" s="233"/>
      <c r="H246" s="237">
        <v>1753.9939999999999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1"/>
      <c r="U246" s="242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212</v>
      </c>
      <c r="AU246" s="243" t="s">
        <v>81</v>
      </c>
      <c r="AV246" s="13" t="s">
        <v>81</v>
      </c>
      <c r="AW246" s="13" t="s">
        <v>33</v>
      </c>
      <c r="AX246" s="13" t="s">
        <v>72</v>
      </c>
      <c r="AY246" s="243" t="s">
        <v>196</v>
      </c>
    </row>
    <row r="247" s="13" customFormat="1">
      <c r="A247" s="13"/>
      <c r="B247" s="232"/>
      <c r="C247" s="233"/>
      <c r="D247" s="234" t="s">
        <v>212</v>
      </c>
      <c r="E247" s="235" t="s">
        <v>19</v>
      </c>
      <c r="F247" s="236" t="s">
        <v>3301</v>
      </c>
      <c r="G247" s="233"/>
      <c r="H247" s="237">
        <v>49.549999999999997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1"/>
      <c r="U247" s="242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212</v>
      </c>
      <c r="AU247" s="243" t="s">
        <v>81</v>
      </c>
      <c r="AV247" s="13" t="s">
        <v>81</v>
      </c>
      <c r="AW247" s="13" t="s">
        <v>33</v>
      </c>
      <c r="AX247" s="13" t="s">
        <v>72</v>
      </c>
      <c r="AY247" s="243" t="s">
        <v>196</v>
      </c>
    </row>
    <row r="248" s="14" customFormat="1">
      <c r="A248" s="14"/>
      <c r="B248" s="254"/>
      <c r="C248" s="255"/>
      <c r="D248" s="234" t="s">
        <v>212</v>
      </c>
      <c r="E248" s="256" t="s">
        <v>19</v>
      </c>
      <c r="F248" s="257" t="s">
        <v>233</v>
      </c>
      <c r="G248" s="255"/>
      <c r="H248" s="258">
        <v>2474.9470000000001</v>
      </c>
      <c r="I248" s="259"/>
      <c r="J248" s="255"/>
      <c r="K248" s="255"/>
      <c r="L248" s="260"/>
      <c r="M248" s="261"/>
      <c r="N248" s="262"/>
      <c r="O248" s="262"/>
      <c r="P248" s="262"/>
      <c r="Q248" s="262"/>
      <c r="R248" s="262"/>
      <c r="S248" s="262"/>
      <c r="T248" s="262"/>
      <c r="U248" s="263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4" t="s">
        <v>212</v>
      </c>
      <c r="AU248" s="264" t="s">
        <v>81</v>
      </c>
      <c r="AV248" s="14" t="s">
        <v>203</v>
      </c>
      <c r="AW248" s="14" t="s">
        <v>33</v>
      </c>
      <c r="AX248" s="14" t="s">
        <v>79</v>
      </c>
      <c r="AY248" s="264" t="s">
        <v>196</v>
      </c>
    </row>
    <row r="249" s="12" customFormat="1" ht="22.8" customHeight="1">
      <c r="A249" s="12"/>
      <c r="B249" s="198"/>
      <c r="C249" s="199"/>
      <c r="D249" s="200" t="s">
        <v>71</v>
      </c>
      <c r="E249" s="212" t="s">
        <v>1644</v>
      </c>
      <c r="F249" s="212" t="s">
        <v>1645</v>
      </c>
      <c r="G249" s="199"/>
      <c r="H249" s="199"/>
      <c r="I249" s="202"/>
      <c r="J249" s="213">
        <f>BK249</f>
        <v>0</v>
      </c>
      <c r="K249" s="199"/>
      <c r="L249" s="204"/>
      <c r="M249" s="205"/>
      <c r="N249" s="206"/>
      <c r="O249" s="206"/>
      <c r="P249" s="207">
        <f>SUM(P250:P269)</f>
        <v>0</v>
      </c>
      <c r="Q249" s="206"/>
      <c r="R249" s="207">
        <f>SUM(R250:R269)</f>
        <v>0.1878</v>
      </c>
      <c r="S249" s="206"/>
      <c r="T249" s="207">
        <f>SUM(T250:T269)</f>
        <v>0</v>
      </c>
      <c r="U249" s="208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09" t="s">
        <v>81</v>
      </c>
      <c r="AT249" s="210" t="s">
        <v>71</v>
      </c>
      <c r="AU249" s="210" t="s">
        <v>79</v>
      </c>
      <c r="AY249" s="209" t="s">
        <v>196</v>
      </c>
      <c r="BK249" s="211">
        <f>SUM(BK250:BK269)</f>
        <v>0</v>
      </c>
    </row>
    <row r="250" s="2" customFormat="1" ht="24.15" customHeight="1">
      <c r="A250" s="40"/>
      <c r="B250" s="41"/>
      <c r="C250" s="214" t="s">
        <v>618</v>
      </c>
      <c r="D250" s="214" t="s">
        <v>198</v>
      </c>
      <c r="E250" s="215" t="s">
        <v>1647</v>
      </c>
      <c r="F250" s="216" t="s">
        <v>1648</v>
      </c>
      <c r="G250" s="217" t="s">
        <v>244</v>
      </c>
      <c r="H250" s="218">
        <v>208.20400000000001</v>
      </c>
      <c r="I250" s="219"/>
      <c r="J250" s="220">
        <f>ROUND(I250*H250,2)</f>
        <v>0</v>
      </c>
      <c r="K250" s="216" t="s">
        <v>202</v>
      </c>
      <c r="L250" s="46"/>
      <c r="M250" s="221" t="s">
        <v>19</v>
      </c>
      <c r="N250" s="222" t="s">
        <v>43</v>
      </c>
      <c r="O250" s="86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3">
        <f>S250*H250</f>
        <v>0</v>
      </c>
      <c r="U250" s="224" t="s">
        <v>19</v>
      </c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266</v>
      </c>
      <c r="AT250" s="225" t="s">
        <v>198</v>
      </c>
      <c r="AU250" s="225" t="s">
        <v>81</v>
      </c>
      <c r="AY250" s="19" t="s">
        <v>196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79</v>
      </c>
      <c r="BK250" s="226">
        <f>ROUND(I250*H250,2)</f>
        <v>0</v>
      </c>
      <c r="BL250" s="19" t="s">
        <v>266</v>
      </c>
      <c r="BM250" s="225" t="s">
        <v>3302</v>
      </c>
    </row>
    <row r="251" s="2" customFormat="1">
      <c r="A251" s="40"/>
      <c r="B251" s="41"/>
      <c r="C251" s="42"/>
      <c r="D251" s="227" t="s">
        <v>205</v>
      </c>
      <c r="E251" s="42"/>
      <c r="F251" s="228" t="s">
        <v>1650</v>
      </c>
      <c r="G251" s="42"/>
      <c r="H251" s="42"/>
      <c r="I251" s="229"/>
      <c r="J251" s="42"/>
      <c r="K251" s="42"/>
      <c r="L251" s="46"/>
      <c r="M251" s="230"/>
      <c r="N251" s="231"/>
      <c r="O251" s="86"/>
      <c r="P251" s="86"/>
      <c r="Q251" s="86"/>
      <c r="R251" s="86"/>
      <c r="S251" s="86"/>
      <c r="T251" s="86"/>
      <c r="U251" s="87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205</v>
      </c>
      <c r="AU251" s="19" t="s">
        <v>81</v>
      </c>
    </row>
    <row r="252" s="13" customFormat="1">
      <c r="A252" s="13"/>
      <c r="B252" s="232"/>
      <c r="C252" s="233"/>
      <c r="D252" s="234" t="s">
        <v>212</v>
      </c>
      <c r="E252" s="235" t="s">
        <v>19</v>
      </c>
      <c r="F252" s="236" t="s">
        <v>3303</v>
      </c>
      <c r="G252" s="233"/>
      <c r="H252" s="237">
        <v>180.27600000000001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1"/>
      <c r="U252" s="242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212</v>
      </c>
      <c r="AU252" s="243" t="s">
        <v>81</v>
      </c>
      <c r="AV252" s="13" t="s">
        <v>81</v>
      </c>
      <c r="AW252" s="13" t="s">
        <v>33</v>
      </c>
      <c r="AX252" s="13" t="s">
        <v>72</v>
      </c>
      <c r="AY252" s="243" t="s">
        <v>196</v>
      </c>
    </row>
    <row r="253" s="13" customFormat="1">
      <c r="A253" s="13"/>
      <c r="B253" s="232"/>
      <c r="C253" s="233"/>
      <c r="D253" s="234" t="s">
        <v>212</v>
      </c>
      <c r="E253" s="235" t="s">
        <v>19</v>
      </c>
      <c r="F253" s="236" t="s">
        <v>3304</v>
      </c>
      <c r="G253" s="233"/>
      <c r="H253" s="237">
        <v>14.303000000000001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1"/>
      <c r="U253" s="242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212</v>
      </c>
      <c r="AU253" s="243" t="s">
        <v>81</v>
      </c>
      <c r="AV253" s="13" t="s">
        <v>81</v>
      </c>
      <c r="AW253" s="13" t="s">
        <v>33</v>
      </c>
      <c r="AX253" s="13" t="s">
        <v>72</v>
      </c>
      <c r="AY253" s="243" t="s">
        <v>196</v>
      </c>
    </row>
    <row r="254" s="13" customFormat="1">
      <c r="A254" s="13"/>
      <c r="B254" s="232"/>
      <c r="C254" s="233"/>
      <c r="D254" s="234" t="s">
        <v>212</v>
      </c>
      <c r="E254" s="235" t="s">
        <v>19</v>
      </c>
      <c r="F254" s="236" t="s">
        <v>3305</v>
      </c>
      <c r="G254" s="233"/>
      <c r="H254" s="237">
        <v>7.4859999999999998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1"/>
      <c r="U254" s="242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212</v>
      </c>
      <c r="AU254" s="243" t="s">
        <v>81</v>
      </c>
      <c r="AV254" s="13" t="s">
        <v>81</v>
      </c>
      <c r="AW254" s="13" t="s">
        <v>33</v>
      </c>
      <c r="AX254" s="13" t="s">
        <v>72</v>
      </c>
      <c r="AY254" s="243" t="s">
        <v>196</v>
      </c>
    </row>
    <row r="255" s="13" customFormat="1">
      <c r="A255" s="13"/>
      <c r="B255" s="232"/>
      <c r="C255" s="233"/>
      <c r="D255" s="234" t="s">
        <v>212</v>
      </c>
      <c r="E255" s="235" t="s">
        <v>19</v>
      </c>
      <c r="F255" s="236" t="s">
        <v>3306</v>
      </c>
      <c r="G255" s="233"/>
      <c r="H255" s="237">
        <v>4.0039999999999996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1"/>
      <c r="U255" s="242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212</v>
      </c>
      <c r="AU255" s="243" t="s">
        <v>81</v>
      </c>
      <c r="AV255" s="13" t="s">
        <v>81</v>
      </c>
      <c r="AW255" s="13" t="s">
        <v>33</v>
      </c>
      <c r="AX255" s="13" t="s">
        <v>72</v>
      </c>
      <c r="AY255" s="243" t="s">
        <v>196</v>
      </c>
    </row>
    <row r="256" s="13" customFormat="1">
      <c r="A256" s="13"/>
      <c r="B256" s="232"/>
      <c r="C256" s="233"/>
      <c r="D256" s="234" t="s">
        <v>212</v>
      </c>
      <c r="E256" s="235" t="s">
        <v>19</v>
      </c>
      <c r="F256" s="236" t="s">
        <v>3307</v>
      </c>
      <c r="G256" s="233"/>
      <c r="H256" s="237">
        <v>2.1349999999999998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1"/>
      <c r="U256" s="242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212</v>
      </c>
      <c r="AU256" s="243" t="s">
        <v>81</v>
      </c>
      <c r="AV256" s="13" t="s">
        <v>81</v>
      </c>
      <c r="AW256" s="13" t="s">
        <v>33</v>
      </c>
      <c r="AX256" s="13" t="s">
        <v>72</v>
      </c>
      <c r="AY256" s="243" t="s">
        <v>196</v>
      </c>
    </row>
    <row r="257" s="14" customFormat="1">
      <c r="A257" s="14"/>
      <c r="B257" s="254"/>
      <c r="C257" s="255"/>
      <c r="D257" s="234" t="s">
        <v>212</v>
      </c>
      <c r="E257" s="256" t="s">
        <v>19</v>
      </c>
      <c r="F257" s="257" t="s">
        <v>233</v>
      </c>
      <c r="G257" s="255"/>
      <c r="H257" s="258">
        <v>208.20399999999998</v>
      </c>
      <c r="I257" s="259"/>
      <c r="J257" s="255"/>
      <c r="K257" s="255"/>
      <c r="L257" s="260"/>
      <c r="M257" s="261"/>
      <c r="N257" s="262"/>
      <c r="O257" s="262"/>
      <c r="P257" s="262"/>
      <c r="Q257" s="262"/>
      <c r="R257" s="262"/>
      <c r="S257" s="262"/>
      <c r="T257" s="262"/>
      <c r="U257" s="263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4" t="s">
        <v>212</v>
      </c>
      <c r="AU257" s="264" t="s">
        <v>81</v>
      </c>
      <c r="AV257" s="14" t="s">
        <v>203</v>
      </c>
      <c r="AW257" s="14" t="s">
        <v>33</v>
      </c>
      <c r="AX257" s="14" t="s">
        <v>79</v>
      </c>
      <c r="AY257" s="264" t="s">
        <v>196</v>
      </c>
    </row>
    <row r="258" s="2" customFormat="1" ht="24.15" customHeight="1">
      <c r="A258" s="40"/>
      <c r="B258" s="41"/>
      <c r="C258" s="244" t="s">
        <v>623</v>
      </c>
      <c r="D258" s="244" t="s">
        <v>214</v>
      </c>
      <c r="E258" s="245" t="s">
        <v>1653</v>
      </c>
      <c r="F258" s="246" t="s">
        <v>1654</v>
      </c>
      <c r="G258" s="247" t="s">
        <v>601</v>
      </c>
      <c r="H258" s="248">
        <v>125.547</v>
      </c>
      <c r="I258" s="249"/>
      <c r="J258" s="250">
        <f>ROUND(I258*H258,2)</f>
        <v>0</v>
      </c>
      <c r="K258" s="246" t="s">
        <v>202</v>
      </c>
      <c r="L258" s="251"/>
      <c r="M258" s="252" t="s">
        <v>19</v>
      </c>
      <c r="N258" s="253" t="s">
        <v>43</v>
      </c>
      <c r="O258" s="86"/>
      <c r="P258" s="223">
        <f>O258*H258</f>
        <v>0</v>
      </c>
      <c r="Q258" s="223">
        <v>0.001</v>
      </c>
      <c r="R258" s="223">
        <f>Q258*H258</f>
        <v>0.12554699999999999</v>
      </c>
      <c r="S258" s="223">
        <v>0</v>
      </c>
      <c r="T258" s="223">
        <f>S258*H258</f>
        <v>0</v>
      </c>
      <c r="U258" s="224" t="s">
        <v>19</v>
      </c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5" t="s">
        <v>278</v>
      </c>
      <c r="AT258" s="225" t="s">
        <v>214</v>
      </c>
      <c r="AU258" s="225" t="s">
        <v>81</v>
      </c>
      <c r="AY258" s="19" t="s">
        <v>196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9" t="s">
        <v>79</v>
      </c>
      <c r="BK258" s="226">
        <f>ROUND(I258*H258,2)</f>
        <v>0</v>
      </c>
      <c r="BL258" s="19" t="s">
        <v>266</v>
      </c>
      <c r="BM258" s="225" t="s">
        <v>3308</v>
      </c>
    </row>
    <row r="259" s="13" customFormat="1">
      <c r="A259" s="13"/>
      <c r="B259" s="232"/>
      <c r="C259" s="233"/>
      <c r="D259" s="234" t="s">
        <v>212</v>
      </c>
      <c r="E259" s="233"/>
      <c r="F259" s="236" t="s">
        <v>3309</v>
      </c>
      <c r="G259" s="233"/>
      <c r="H259" s="237">
        <v>125.547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1"/>
      <c r="U259" s="242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212</v>
      </c>
      <c r="AU259" s="243" t="s">
        <v>81</v>
      </c>
      <c r="AV259" s="13" t="s">
        <v>81</v>
      </c>
      <c r="AW259" s="13" t="s">
        <v>4</v>
      </c>
      <c r="AX259" s="13" t="s">
        <v>79</v>
      </c>
      <c r="AY259" s="243" t="s">
        <v>196</v>
      </c>
    </row>
    <row r="260" s="2" customFormat="1" ht="33" customHeight="1">
      <c r="A260" s="40"/>
      <c r="B260" s="41"/>
      <c r="C260" s="214" t="s">
        <v>629</v>
      </c>
      <c r="D260" s="214" t="s">
        <v>198</v>
      </c>
      <c r="E260" s="215" t="s">
        <v>1658</v>
      </c>
      <c r="F260" s="216" t="s">
        <v>1659</v>
      </c>
      <c r="G260" s="217" t="s">
        <v>244</v>
      </c>
      <c r="H260" s="218">
        <v>208.20400000000001</v>
      </c>
      <c r="I260" s="219"/>
      <c r="J260" s="220">
        <f>ROUND(I260*H260,2)</f>
        <v>0</v>
      </c>
      <c r="K260" s="216" t="s">
        <v>202</v>
      </c>
      <c r="L260" s="46"/>
      <c r="M260" s="221" t="s">
        <v>19</v>
      </c>
      <c r="N260" s="222" t="s">
        <v>43</v>
      </c>
      <c r="O260" s="86"/>
      <c r="P260" s="223">
        <f>O260*H260</f>
        <v>0</v>
      </c>
      <c r="Q260" s="223">
        <v>0</v>
      </c>
      <c r="R260" s="223">
        <f>Q260*H260</f>
        <v>0</v>
      </c>
      <c r="S260" s="223">
        <v>0</v>
      </c>
      <c r="T260" s="223">
        <f>S260*H260</f>
        <v>0</v>
      </c>
      <c r="U260" s="224" t="s">
        <v>19</v>
      </c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266</v>
      </c>
      <c r="AT260" s="225" t="s">
        <v>198</v>
      </c>
      <c r="AU260" s="225" t="s">
        <v>81</v>
      </c>
      <c r="AY260" s="19" t="s">
        <v>196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79</v>
      </c>
      <c r="BK260" s="226">
        <f>ROUND(I260*H260,2)</f>
        <v>0</v>
      </c>
      <c r="BL260" s="19" t="s">
        <v>266</v>
      </c>
      <c r="BM260" s="225" t="s">
        <v>3310</v>
      </c>
    </row>
    <row r="261" s="2" customFormat="1">
      <c r="A261" s="40"/>
      <c r="B261" s="41"/>
      <c r="C261" s="42"/>
      <c r="D261" s="227" t="s">
        <v>205</v>
      </c>
      <c r="E261" s="42"/>
      <c r="F261" s="228" t="s">
        <v>1661</v>
      </c>
      <c r="G261" s="42"/>
      <c r="H261" s="42"/>
      <c r="I261" s="229"/>
      <c r="J261" s="42"/>
      <c r="K261" s="42"/>
      <c r="L261" s="46"/>
      <c r="M261" s="230"/>
      <c r="N261" s="231"/>
      <c r="O261" s="86"/>
      <c r="P261" s="86"/>
      <c r="Q261" s="86"/>
      <c r="R261" s="86"/>
      <c r="S261" s="86"/>
      <c r="T261" s="86"/>
      <c r="U261" s="87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205</v>
      </c>
      <c r="AU261" s="19" t="s">
        <v>81</v>
      </c>
    </row>
    <row r="262" s="13" customFormat="1">
      <c r="A262" s="13"/>
      <c r="B262" s="232"/>
      <c r="C262" s="233"/>
      <c r="D262" s="234" t="s">
        <v>212</v>
      </c>
      <c r="E262" s="235" t="s">
        <v>19</v>
      </c>
      <c r="F262" s="236" t="s">
        <v>3303</v>
      </c>
      <c r="G262" s="233"/>
      <c r="H262" s="237">
        <v>180.27600000000001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1"/>
      <c r="U262" s="242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212</v>
      </c>
      <c r="AU262" s="243" t="s">
        <v>81</v>
      </c>
      <c r="AV262" s="13" t="s">
        <v>81</v>
      </c>
      <c r="AW262" s="13" t="s">
        <v>33</v>
      </c>
      <c r="AX262" s="13" t="s">
        <v>72</v>
      </c>
      <c r="AY262" s="243" t="s">
        <v>196</v>
      </c>
    </row>
    <row r="263" s="13" customFormat="1">
      <c r="A263" s="13"/>
      <c r="B263" s="232"/>
      <c r="C263" s="233"/>
      <c r="D263" s="234" t="s">
        <v>212</v>
      </c>
      <c r="E263" s="235" t="s">
        <v>19</v>
      </c>
      <c r="F263" s="236" t="s">
        <v>3304</v>
      </c>
      <c r="G263" s="233"/>
      <c r="H263" s="237">
        <v>14.303000000000001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1"/>
      <c r="U263" s="242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212</v>
      </c>
      <c r="AU263" s="243" t="s">
        <v>81</v>
      </c>
      <c r="AV263" s="13" t="s">
        <v>81</v>
      </c>
      <c r="AW263" s="13" t="s">
        <v>33</v>
      </c>
      <c r="AX263" s="13" t="s">
        <v>72</v>
      </c>
      <c r="AY263" s="243" t="s">
        <v>196</v>
      </c>
    </row>
    <row r="264" s="13" customFormat="1">
      <c r="A264" s="13"/>
      <c r="B264" s="232"/>
      <c r="C264" s="233"/>
      <c r="D264" s="234" t="s">
        <v>212</v>
      </c>
      <c r="E264" s="235" t="s">
        <v>19</v>
      </c>
      <c r="F264" s="236" t="s">
        <v>3305</v>
      </c>
      <c r="G264" s="233"/>
      <c r="H264" s="237">
        <v>7.4859999999999998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1"/>
      <c r="U264" s="242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212</v>
      </c>
      <c r="AU264" s="243" t="s">
        <v>81</v>
      </c>
      <c r="AV264" s="13" t="s">
        <v>81</v>
      </c>
      <c r="AW264" s="13" t="s">
        <v>33</v>
      </c>
      <c r="AX264" s="13" t="s">
        <v>72</v>
      </c>
      <c r="AY264" s="243" t="s">
        <v>196</v>
      </c>
    </row>
    <row r="265" s="13" customFormat="1">
      <c r="A265" s="13"/>
      <c r="B265" s="232"/>
      <c r="C265" s="233"/>
      <c r="D265" s="234" t="s">
        <v>212</v>
      </c>
      <c r="E265" s="235" t="s">
        <v>19</v>
      </c>
      <c r="F265" s="236" t="s">
        <v>3306</v>
      </c>
      <c r="G265" s="233"/>
      <c r="H265" s="237">
        <v>4.0039999999999996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1"/>
      <c r="U265" s="242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212</v>
      </c>
      <c r="AU265" s="243" t="s">
        <v>81</v>
      </c>
      <c r="AV265" s="13" t="s">
        <v>81</v>
      </c>
      <c r="AW265" s="13" t="s">
        <v>33</v>
      </c>
      <c r="AX265" s="13" t="s">
        <v>72</v>
      </c>
      <c r="AY265" s="243" t="s">
        <v>196</v>
      </c>
    </row>
    <row r="266" s="13" customFormat="1">
      <c r="A266" s="13"/>
      <c r="B266" s="232"/>
      <c r="C266" s="233"/>
      <c r="D266" s="234" t="s">
        <v>212</v>
      </c>
      <c r="E266" s="235" t="s">
        <v>19</v>
      </c>
      <c r="F266" s="236" t="s">
        <v>3307</v>
      </c>
      <c r="G266" s="233"/>
      <c r="H266" s="237">
        <v>2.1349999999999998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1"/>
      <c r="U266" s="242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212</v>
      </c>
      <c r="AU266" s="243" t="s">
        <v>81</v>
      </c>
      <c r="AV266" s="13" t="s">
        <v>81</v>
      </c>
      <c r="AW266" s="13" t="s">
        <v>33</v>
      </c>
      <c r="AX266" s="13" t="s">
        <v>72</v>
      </c>
      <c r="AY266" s="243" t="s">
        <v>196</v>
      </c>
    </row>
    <row r="267" s="14" customFormat="1">
      <c r="A267" s="14"/>
      <c r="B267" s="254"/>
      <c r="C267" s="255"/>
      <c r="D267" s="234" t="s">
        <v>212</v>
      </c>
      <c r="E267" s="256" t="s">
        <v>19</v>
      </c>
      <c r="F267" s="257" t="s">
        <v>233</v>
      </c>
      <c r="G267" s="255"/>
      <c r="H267" s="258">
        <v>208.20399999999998</v>
      </c>
      <c r="I267" s="259"/>
      <c r="J267" s="255"/>
      <c r="K267" s="255"/>
      <c r="L267" s="260"/>
      <c r="M267" s="261"/>
      <c r="N267" s="262"/>
      <c r="O267" s="262"/>
      <c r="P267" s="262"/>
      <c r="Q267" s="262"/>
      <c r="R267" s="262"/>
      <c r="S267" s="262"/>
      <c r="T267" s="262"/>
      <c r="U267" s="263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4" t="s">
        <v>212</v>
      </c>
      <c r="AU267" s="264" t="s">
        <v>81</v>
      </c>
      <c r="AV267" s="14" t="s">
        <v>203</v>
      </c>
      <c r="AW267" s="14" t="s">
        <v>33</v>
      </c>
      <c r="AX267" s="14" t="s">
        <v>79</v>
      </c>
      <c r="AY267" s="264" t="s">
        <v>196</v>
      </c>
    </row>
    <row r="268" s="2" customFormat="1" ht="24.15" customHeight="1">
      <c r="A268" s="40"/>
      <c r="B268" s="41"/>
      <c r="C268" s="244" t="s">
        <v>632</v>
      </c>
      <c r="D268" s="244" t="s">
        <v>214</v>
      </c>
      <c r="E268" s="245" t="s">
        <v>1663</v>
      </c>
      <c r="F268" s="246" t="s">
        <v>1664</v>
      </c>
      <c r="G268" s="247" t="s">
        <v>601</v>
      </c>
      <c r="H268" s="248">
        <v>62.253</v>
      </c>
      <c r="I268" s="249"/>
      <c r="J268" s="250">
        <f>ROUND(I268*H268,2)</f>
        <v>0</v>
      </c>
      <c r="K268" s="246" t="s">
        <v>202</v>
      </c>
      <c r="L268" s="251"/>
      <c r="M268" s="252" t="s">
        <v>19</v>
      </c>
      <c r="N268" s="253" t="s">
        <v>43</v>
      </c>
      <c r="O268" s="86"/>
      <c r="P268" s="223">
        <f>O268*H268</f>
        <v>0</v>
      </c>
      <c r="Q268" s="223">
        <v>0.001</v>
      </c>
      <c r="R268" s="223">
        <f>Q268*H268</f>
        <v>0.062253000000000003</v>
      </c>
      <c r="S268" s="223">
        <v>0</v>
      </c>
      <c r="T268" s="223">
        <f>S268*H268</f>
        <v>0</v>
      </c>
      <c r="U268" s="224" t="s">
        <v>19</v>
      </c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278</v>
      </c>
      <c r="AT268" s="225" t="s">
        <v>214</v>
      </c>
      <c r="AU268" s="225" t="s">
        <v>81</v>
      </c>
      <c r="AY268" s="19" t="s">
        <v>196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79</v>
      </c>
      <c r="BK268" s="226">
        <f>ROUND(I268*H268,2)</f>
        <v>0</v>
      </c>
      <c r="BL268" s="19" t="s">
        <v>266</v>
      </c>
      <c r="BM268" s="225" t="s">
        <v>3311</v>
      </c>
    </row>
    <row r="269" s="13" customFormat="1">
      <c r="A269" s="13"/>
      <c r="B269" s="232"/>
      <c r="C269" s="233"/>
      <c r="D269" s="234" t="s">
        <v>212</v>
      </c>
      <c r="E269" s="233"/>
      <c r="F269" s="236" t="s">
        <v>3312</v>
      </c>
      <c r="G269" s="233"/>
      <c r="H269" s="237">
        <v>62.253</v>
      </c>
      <c r="I269" s="238"/>
      <c r="J269" s="233"/>
      <c r="K269" s="233"/>
      <c r="L269" s="239"/>
      <c r="M269" s="288"/>
      <c r="N269" s="289"/>
      <c r="O269" s="289"/>
      <c r="P269" s="289"/>
      <c r="Q269" s="289"/>
      <c r="R269" s="289"/>
      <c r="S269" s="289"/>
      <c r="T269" s="289"/>
      <c r="U269" s="290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212</v>
      </c>
      <c r="AU269" s="243" t="s">
        <v>81</v>
      </c>
      <c r="AV269" s="13" t="s">
        <v>81</v>
      </c>
      <c r="AW269" s="13" t="s">
        <v>4</v>
      </c>
      <c r="AX269" s="13" t="s">
        <v>79</v>
      </c>
      <c r="AY269" s="243" t="s">
        <v>196</v>
      </c>
    </row>
    <row r="270" s="2" customFormat="1" ht="6.96" customHeight="1">
      <c r="A270" s="40"/>
      <c r="B270" s="61"/>
      <c r="C270" s="62"/>
      <c r="D270" s="62"/>
      <c r="E270" s="62"/>
      <c r="F270" s="62"/>
      <c r="G270" s="62"/>
      <c r="H270" s="62"/>
      <c r="I270" s="62"/>
      <c r="J270" s="62"/>
      <c r="K270" s="62"/>
      <c r="L270" s="46"/>
      <c r="M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</sheetData>
  <sheetProtection sheet="1" autoFilter="0" formatColumns="0" formatRows="0" objects="1" scenarios="1" spinCount="100000" saltValue="saQQSdJ0qoHe+9aZ9h3kNEUSLjLvxJ/qzBbLrZyQDcYZOMhxeOIIw6mwHiuH4CxXH3bFB8mQ060b6xCSfSfoOg==" hashValue="jwyQVsEL7FDZuT5gH+9KLmkAqNjwXOk9vz1+izG79rqPvToO2HcGbU/KE35LzmDUWsUB+jU40kfPXOwA0SIGfw==" algorithmName="SHA-512" password="CC35"/>
  <autoFilter ref="C95:K26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1" r:id="rId1" display="https://podminky.urs.cz/item/CS_URS_2025_02/115101301"/>
    <hyperlink ref="F103" r:id="rId2" display="https://podminky.urs.cz/item/CS_URS_2025_02/121151103"/>
    <hyperlink ref="F106" r:id="rId3" display="https://podminky.urs.cz/item/CS_URS_2025_02/131351102"/>
    <hyperlink ref="F109" r:id="rId4" display="https://podminky.urs.cz/item/CS_URS_2025_02/162751137"/>
    <hyperlink ref="F111" r:id="rId5" display="https://podminky.urs.cz/item/CS_URS_2025_02/162751139"/>
    <hyperlink ref="F113" r:id="rId6" display="https://podminky.urs.cz/item/CS_URS_2025_02/167151102"/>
    <hyperlink ref="F118" r:id="rId7" display="https://podminky.urs.cz/item/CS_URS_2025_02/171201221"/>
    <hyperlink ref="F121" r:id="rId8" display="https://podminky.urs.cz/item/CS_URS_2025_02/171251201"/>
    <hyperlink ref="F123" r:id="rId9" display="https://podminky.urs.cz/item/CS_URS_2025_02/174151101"/>
    <hyperlink ref="F127" r:id="rId10" display="https://podminky.urs.cz/item/CS_URS_2025_02/181951114"/>
    <hyperlink ref="F131" r:id="rId11" display="https://podminky.urs.cz/item/CS_URS_2025_02/275321411"/>
    <hyperlink ref="F134" r:id="rId12" display="https://podminky.urs.cz/item/CS_URS_2025_02/275351121"/>
    <hyperlink ref="F137" r:id="rId13" display="https://podminky.urs.cz/item/CS_URS_2025_02/275351122"/>
    <hyperlink ref="F139" r:id="rId14" display="https://podminky.urs.cz/item/CS_URS_2025_02/275361821"/>
    <hyperlink ref="F142" r:id="rId15" display="https://podminky.urs.cz/item/CS_URS_2025_02/278311213"/>
    <hyperlink ref="F146" r:id="rId16" display="https://podminky.urs.cz/item/CS_URS_2025_02/945412111"/>
    <hyperlink ref="F148" r:id="rId17" display="https://podminky.urs.cz/item/CS_URS_2025_02/953946111"/>
    <hyperlink ref="F153" r:id="rId18" display="https://podminky.urs.cz/item/CS_URS_2025_02/953946134"/>
    <hyperlink ref="F172" r:id="rId19" display="https://podminky.urs.cz/item/CS_URS_2025_02/998011002"/>
    <hyperlink ref="F176" r:id="rId20" display="https://podminky.urs.cz/item/CS_URS_2025_02/712311115"/>
    <hyperlink ref="F181" r:id="rId21" display="https://podminky.urs.cz/item/CS_URS_2025_02/712341559"/>
    <hyperlink ref="F186" r:id="rId22" display="https://podminky.urs.cz/item/CS_URS_2025_02/998712102"/>
    <hyperlink ref="F189" r:id="rId23" display="https://podminky.urs.cz/item/CS_URS_2025_02/762083111"/>
    <hyperlink ref="F191" r:id="rId24" display="https://podminky.urs.cz/item/CS_URS_2025_02/762131164"/>
    <hyperlink ref="F197" r:id="rId25" display="https://podminky.urs.cz/item/CS_URS_2025_02/762713111"/>
    <hyperlink ref="F207" r:id="rId26" display="https://podminky.urs.cz/item/CS_URS_2025_02/762713121"/>
    <hyperlink ref="F213" r:id="rId27" display="https://podminky.urs.cz/item/CS_URS_2025_02/762713161"/>
    <hyperlink ref="F219" r:id="rId28" display="https://podminky.urs.cz/item/CS_URS_2025_02/762795000"/>
    <hyperlink ref="F222" r:id="rId29" display="https://podminky.urs.cz/item/CS_URS_2025_02/998762102"/>
    <hyperlink ref="F225" r:id="rId30" display="https://podminky.urs.cz/item/CS_URS_2025_02/764141301"/>
    <hyperlink ref="F228" r:id="rId31" display="https://podminky.urs.cz/item/CS_URS_2025_02/764242302"/>
    <hyperlink ref="F231" r:id="rId32" display="https://podminky.urs.cz/item/CS_URS_2025_02/998764102"/>
    <hyperlink ref="F234" r:id="rId33" display="https://podminky.urs.cz/item/CS_URS_2025_02/783201201"/>
    <hyperlink ref="F236" r:id="rId34" display="https://podminky.urs.cz/item/CS_URS_2025_02/783201401"/>
    <hyperlink ref="F238" r:id="rId35" display="https://podminky.urs.cz/item/CS_URS_2025_02/783213011"/>
    <hyperlink ref="F240" r:id="rId36" display="https://podminky.urs.cz/item/CS_URS_2025_02/783214101"/>
    <hyperlink ref="F242" r:id="rId37" display="https://podminky.urs.cz/item/CS_URS_2025_02/783217101"/>
    <hyperlink ref="F251" r:id="rId38" display="https://podminky.urs.cz/item/CS_URS_2025_02/789323111"/>
    <hyperlink ref="F261" r:id="rId39" display="https://podminky.urs.cz/item/CS_URS_2025_02/789323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0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3180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980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ROUND((SUM(BE88:BE111)),  2)</f>
        <v>0</v>
      </c>
      <c r="G35" s="40"/>
      <c r="H35" s="40"/>
      <c r="I35" s="160">
        <v>0.20999999999999999</v>
      </c>
      <c r="J35" s="159">
        <f>ROUND(((SUM(BE88:BE111))*I35),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ROUND((SUM(BF88:BF111)),  2)</f>
        <v>0</v>
      </c>
      <c r="G36" s="40"/>
      <c r="H36" s="40"/>
      <c r="I36" s="160">
        <v>0.12</v>
      </c>
      <c r="J36" s="159">
        <f>ROUND(((SUM(BF88:BF111))*I36),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ROUND((SUM(BG88:BG111)),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ROUND((SUM(BH88:BH111)),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ROUND((SUM(BI88:BI111)),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3180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1668</v>
      </c>
      <c r="E64" s="180"/>
      <c r="F64" s="180"/>
      <c r="G64" s="180"/>
      <c r="H64" s="180"/>
      <c r="I64" s="180"/>
      <c r="J64" s="181">
        <f>J89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1669</v>
      </c>
      <c r="E65" s="180"/>
      <c r="F65" s="180"/>
      <c r="G65" s="180"/>
      <c r="H65" s="180"/>
      <c r="I65" s="180"/>
      <c r="J65" s="181">
        <f>J108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1670</v>
      </c>
      <c r="E66" s="180"/>
      <c r="F66" s="180"/>
      <c r="G66" s="180"/>
      <c r="H66" s="180"/>
      <c r="I66" s="180"/>
      <c r="J66" s="181">
        <f>J110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180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2" t="str">
        <f>E7</f>
        <v>Koncepční dořešení lokality Loděnice v parku B.Němcové</v>
      </c>
      <c r="F76" s="34"/>
      <c r="G76" s="34"/>
      <c r="H76" s="34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1" customFormat="1" ht="12" customHeight="1">
      <c r="B77" s="23"/>
      <c r="C77" s="34" t="s">
        <v>164</v>
      </c>
      <c r="D77" s="24"/>
      <c r="E77" s="24"/>
      <c r="F77" s="24"/>
      <c r="G77" s="24"/>
      <c r="H77" s="24"/>
      <c r="I77" s="24"/>
      <c r="J77" s="24"/>
      <c r="K77" s="24"/>
      <c r="L77" s="22"/>
    </row>
    <row r="78" s="2" customFormat="1" ht="16.5" customHeight="1">
      <c r="A78" s="40"/>
      <c r="B78" s="41"/>
      <c r="C78" s="42"/>
      <c r="D78" s="42"/>
      <c r="E78" s="172" t="s">
        <v>3180</v>
      </c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E11</f>
        <v>D.1.2.5 - TPS silnoproud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F14</f>
        <v>Karviná</v>
      </c>
      <c r="G82" s="42"/>
      <c r="H82" s="42"/>
      <c r="I82" s="34" t="s">
        <v>23</v>
      </c>
      <c r="J82" s="74" t="str">
        <f>IF(J14="","",J14)</f>
        <v>22. 1. 2026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E17</f>
        <v>Statutární město Karviná</v>
      </c>
      <c r="G84" s="42"/>
      <c r="H84" s="42"/>
      <c r="I84" s="34" t="s">
        <v>31</v>
      </c>
      <c r="J84" s="38" t="str">
        <f>E23</f>
        <v>POLYCHROME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29</v>
      </c>
      <c r="D85" s="42"/>
      <c r="E85" s="42"/>
      <c r="F85" s="29" t="str">
        <f>IF(E20="","",E20)</f>
        <v>Vyplň údaj</v>
      </c>
      <c r="G85" s="42"/>
      <c r="H85" s="42"/>
      <c r="I85" s="34" t="s">
        <v>34</v>
      </c>
      <c r="J85" s="38" t="str">
        <f>E26</f>
        <v xml:space="preserve"> 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8"/>
      <c r="B87" s="189"/>
      <c r="C87" s="190" t="s">
        <v>181</v>
      </c>
      <c r="D87" s="191" t="s">
        <v>57</v>
      </c>
      <c r="E87" s="191" t="s">
        <v>53</v>
      </c>
      <c r="F87" s="191" t="s">
        <v>54</v>
      </c>
      <c r="G87" s="191" t="s">
        <v>182</v>
      </c>
      <c r="H87" s="191" t="s">
        <v>183</v>
      </c>
      <c r="I87" s="191" t="s">
        <v>184</v>
      </c>
      <c r="J87" s="191" t="s">
        <v>171</v>
      </c>
      <c r="K87" s="192" t="s">
        <v>185</v>
      </c>
      <c r="L87" s="193"/>
      <c r="M87" s="94" t="s">
        <v>19</v>
      </c>
      <c r="N87" s="95" t="s">
        <v>42</v>
      </c>
      <c r="O87" s="95" t="s">
        <v>186</v>
      </c>
      <c r="P87" s="95" t="s">
        <v>187</v>
      </c>
      <c r="Q87" s="95" t="s">
        <v>188</v>
      </c>
      <c r="R87" s="95" t="s">
        <v>189</v>
      </c>
      <c r="S87" s="95" t="s">
        <v>190</v>
      </c>
      <c r="T87" s="95" t="s">
        <v>191</v>
      </c>
      <c r="U87" s="96" t="s">
        <v>192</v>
      </c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</row>
    <row r="88" s="2" customFormat="1" ht="22.8" customHeight="1">
      <c r="A88" s="40"/>
      <c r="B88" s="41"/>
      <c r="C88" s="101" t="s">
        <v>193</v>
      </c>
      <c r="D88" s="42"/>
      <c r="E88" s="42"/>
      <c r="F88" s="42"/>
      <c r="G88" s="42"/>
      <c r="H88" s="42"/>
      <c r="I88" s="42"/>
      <c r="J88" s="194">
        <f>BK88</f>
        <v>0</v>
      </c>
      <c r="K88" s="42"/>
      <c r="L88" s="46"/>
      <c r="M88" s="97"/>
      <c r="N88" s="195"/>
      <c r="O88" s="98"/>
      <c r="P88" s="196">
        <f>P89+P108+P110</f>
        <v>0</v>
      </c>
      <c r="Q88" s="98"/>
      <c r="R88" s="196">
        <f>R89+R108+R110</f>
        <v>0</v>
      </c>
      <c r="S88" s="98"/>
      <c r="T88" s="196">
        <f>T89+T108+T110</f>
        <v>0</v>
      </c>
      <c r="U88" s="99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172</v>
      </c>
      <c r="BK88" s="197">
        <f>BK89+BK108+BK110</f>
        <v>0</v>
      </c>
    </row>
    <row r="89" s="12" customFormat="1" ht="25.92" customHeight="1">
      <c r="A89" s="12"/>
      <c r="B89" s="198"/>
      <c r="C89" s="199"/>
      <c r="D89" s="200" t="s">
        <v>71</v>
      </c>
      <c r="E89" s="201" t="s">
        <v>985</v>
      </c>
      <c r="F89" s="201" t="s">
        <v>995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SUM(P90:P107)</f>
        <v>0</v>
      </c>
      <c r="Q89" s="206"/>
      <c r="R89" s="207">
        <f>SUM(R90:R107)</f>
        <v>0</v>
      </c>
      <c r="S89" s="206"/>
      <c r="T89" s="207">
        <f>SUM(T90:T107)</f>
        <v>0</v>
      </c>
      <c r="U89" s="208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79</v>
      </c>
      <c r="AT89" s="210" t="s">
        <v>71</v>
      </c>
      <c r="AU89" s="210" t="s">
        <v>72</v>
      </c>
      <c r="AY89" s="209" t="s">
        <v>196</v>
      </c>
      <c r="BK89" s="211">
        <f>SUM(BK90:BK107)</f>
        <v>0</v>
      </c>
    </row>
    <row r="90" s="2" customFormat="1" ht="33" customHeight="1">
      <c r="A90" s="40"/>
      <c r="B90" s="41"/>
      <c r="C90" s="214" t="s">
        <v>79</v>
      </c>
      <c r="D90" s="214" t="s">
        <v>198</v>
      </c>
      <c r="E90" s="215" t="s">
        <v>3313</v>
      </c>
      <c r="F90" s="216" t="s">
        <v>3314</v>
      </c>
      <c r="G90" s="217" t="s">
        <v>989</v>
      </c>
      <c r="H90" s="218">
        <v>18</v>
      </c>
      <c r="I90" s="219"/>
      <c r="J90" s="220">
        <f>ROUND(I90*H90,2)</f>
        <v>0</v>
      </c>
      <c r="K90" s="216" t="s">
        <v>19</v>
      </c>
      <c r="L90" s="46"/>
      <c r="M90" s="221" t="s">
        <v>19</v>
      </c>
      <c r="N90" s="222" t="s">
        <v>43</v>
      </c>
      <c r="O90" s="86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3">
        <f>S90*H90</f>
        <v>0</v>
      </c>
      <c r="U90" s="224" t="s">
        <v>19</v>
      </c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5" t="s">
        <v>203</v>
      </c>
      <c r="AT90" s="225" t="s">
        <v>198</v>
      </c>
      <c r="AU90" s="225" t="s">
        <v>79</v>
      </c>
      <c r="AY90" s="19" t="s">
        <v>196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9" t="s">
        <v>79</v>
      </c>
      <c r="BK90" s="226">
        <f>ROUND(I90*H90,2)</f>
        <v>0</v>
      </c>
      <c r="BL90" s="19" t="s">
        <v>203</v>
      </c>
      <c r="BM90" s="225" t="s">
        <v>81</v>
      </c>
    </row>
    <row r="91" s="2" customFormat="1" ht="24.15" customHeight="1">
      <c r="A91" s="40"/>
      <c r="B91" s="41"/>
      <c r="C91" s="214" t="s">
        <v>81</v>
      </c>
      <c r="D91" s="214" t="s">
        <v>198</v>
      </c>
      <c r="E91" s="215" t="s">
        <v>3315</v>
      </c>
      <c r="F91" s="216" t="s">
        <v>1688</v>
      </c>
      <c r="G91" s="217" t="s">
        <v>209</v>
      </c>
      <c r="H91" s="218">
        <v>110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203</v>
      </c>
    </row>
    <row r="92" s="2" customFormat="1" ht="24.15" customHeight="1">
      <c r="A92" s="40"/>
      <c r="B92" s="41"/>
      <c r="C92" s="214" t="s">
        <v>155</v>
      </c>
      <c r="D92" s="214" t="s">
        <v>198</v>
      </c>
      <c r="E92" s="215" t="s">
        <v>3316</v>
      </c>
      <c r="F92" s="216" t="s">
        <v>1694</v>
      </c>
      <c r="G92" s="217" t="s">
        <v>209</v>
      </c>
      <c r="H92" s="218">
        <v>110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234</v>
      </c>
    </row>
    <row r="93" s="2" customFormat="1" ht="16.5" customHeight="1">
      <c r="A93" s="40"/>
      <c r="B93" s="41"/>
      <c r="C93" s="214" t="s">
        <v>203</v>
      </c>
      <c r="D93" s="214" t="s">
        <v>198</v>
      </c>
      <c r="E93" s="215" t="s">
        <v>1008</v>
      </c>
      <c r="F93" s="216" t="s">
        <v>1009</v>
      </c>
      <c r="G93" s="217" t="s">
        <v>989</v>
      </c>
      <c r="H93" s="218">
        <v>110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217</v>
      </c>
    </row>
    <row r="94" s="2" customFormat="1" ht="24.15" customHeight="1">
      <c r="A94" s="40"/>
      <c r="B94" s="41"/>
      <c r="C94" s="214" t="s">
        <v>225</v>
      </c>
      <c r="D94" s="214" t="s">
        <v>198</v>
      </c>
      <c r="E94" s="215" t="s">
        <v>3317</v>
      </c>
      <c r="F94" s="216" t="s">
        <v>1696</v>
      </c>
      <c r="G94" s="217" t="s">
        <v>209</v>
      </c>
      <c r="H94" s="218">
        <v>95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79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263</v>
      </c>
    </row>
    <row r="95" s="2" customFormat="1" ht="16.5" customHeight="1">
      <c r="A95" s="40"/>
      <c r="B95" s="41"/>
      <c r="C95" s="214" t="s">
        <v>234</v>
      </c>
      <c r="D95" s="214" t="s">
        <v>198</v>
      </c>
      <c r="E95" s="215" t="s">
        <v>3318</v>
      </c>
      <c r="F95" s="216" t="s">
        <v>1721</v>
      </c>
      <c r="G95" s="217" t="s">
        <v>989</v>
      </c>
      <c r="H95" s="218">
        <v>95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8</v>
      </c>
    </row>
    <row r="96" s="2" customFormat="1" ht="16.5" customHeight="1">
      <c r="A96" s="40"/>
      <c r="B96" s="41"/>
      <c r="C96" s="214" t="s">
        <v>241</v>
      </c>
      <c r="D96" s="214" t="s">
        <v>198</v>
      </c>
      <c r="E96" s="215" t="s">
        <v>3319</v>
      </c>
      <c r="F96" s="216" t="s">
        <v>1723</v>
      </c>
      <c r="G96" s="217" t="s">
        <v>989</v>
      </c>
      <c r="H96" s="218">
        <v>6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288</v>
      </c>
    </row>
    <row r="97" s="2" customFormat="1" ht="16.5" customHeight="1">
      <c r="A97" s="40"/>
      <c r="B97" s="41"/>
      <c r="C97" s="214" t="s">
        <v>217</v>
      </c>
      <c r="D97" s="214" t="s">
        <v>198</v>
      </c>
      <c r="E97" s="215" t="s">
        <v>3069</v>
      </c>
      <c r="F97" s="216" t="s">
        <v>1706</v>
      </c>
      <c r="G97" s="217" t="s">
        <v>209</v>
      </c>
      <c r="H97" s="218">
        <v>125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266</v>
      </c>
    </row>
    <row r="98" s="2" customFormat="1" ht="16.5" customHeight="1">
      <c r="A98" s="40"/>
      <c r="B98" s="41"/>
      <c r="C98" s="214" t="s">
        <v>254</v>
      </c>
      <c r="D98" s="214" t="s">
        <v>198</v>
      </c>
      <c r="E98" s="215" t="s">
        <v>3320</v>
      </c>
      <c r="F98" s="216" t="s">
        <v>1700</v>
      </c>
      <c r="G98" s="217" t="s">
        <v>989</v>
      </c>
      <c r="H98" s="218">
        <v>105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313</v>
      </c>
    </row>
    <row r="99" s="2" customFormat="1" ht="16.5" customHeight="1">
      <c r="A99" s="40"/>
      <c r="B99" s="41"/>
      <c r="C99" s="214" t="s">
        <v>263</v>
      </c>
      <c r="D99" s="214" t="s">
        <v>198</v>
      </c>
      <c r="E99" s="215" t="s">
        <v>3321</v>
      </c>
      <c r="F99" s="216" t="s">
        <v>3072</v>
      </c>
      <c r="G99" s="217" t="s">
        <v>989</v>
      </c>
      <c r="H99" s="218">
        <v>4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325</v>
      </c>
    </row>
    <row r="100" s="2" customFormat="1" ht="16.5" customHeight="1">
      <c r="A100" s="40"/>
      <c r="B100" s="41"/>
      <c r="C100" s="214" t="s">
        <v>269</v>
      </c>
      <c r="D100" s="214" t="s">
        <v>198</v>
      </c>
      <c r="E100" s="215" t="s">
        <v>3322</v>
      </c>
      <c r="F100" s="216" t="s">
        <v>3323</v>
      </c>
      <c r="G100" s="217" t="s">
        <v>989</v>
      </c>
      <c r="H100" s="218">
        <v>2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334</v>
      </c>
    </row>
    <row r="101" s="2" customFormat="1" ht="24.15" customHeight="1">
      <c r="A101" s="40"/>
      <c r="B101" s="41"/>
      <c r="C101" s="214" t="s">
        <v>8</v>
      </c>
      <c r="D101" s="214" t="s">
        <v>198</v>
      </c>
      <c r="E101" s="215" t="s">
        <v>3073</v>
      </c>
      <c r="F101" s="216" t="s">
        <v>3074</v>
      </c>
      <c r="G101" s="217" t="s">
        <v>989</v>
      </c>
      <c r="H101" s="218">
        <v>6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475</v>
      </c>
    </row>
    <row r="102" s="2" customFormat="1" ht="24.15" customHeight="1">
      <c r="A102" s="40"/>
      <c r="B102" s="41"/>
      <c r="C102" s="214" t="s">
        <v>282</v>
      </c>
      <c r="D102" s="214" t="s">
        <v>198</v>
      </c>
      <c r="E102" s="215" t="s">
        <v>3324</v>
      </c>
      <c r="F102" s="216" t="s">
        <v>1717</v>
      </c>
      <c r="G102" s="217" t="s">
        <v>989</v>
      </c>
      <c r="H102" s="218">
        <v>6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487</v>
      </c>
    </row>
    <row r="103" s="2" customFormat="1" ht="24.15" customHeight="1">
      <c r="A103" s="40"/>
      <c r="B103" s="41"/>
      <c r="C103" s="214" t="s">
        <v>288</v>
      </c>
      <c r="D103" s="214" t="s">
        <v>198</v>
      </c>
      <c r="E103" s="215" t="s">
        <v>3325</v>
      </c>
      <c r="F103" s="216" t="s">
        <v>3326</v>
      </c>
      <c r="G103" s="217" t="s">
        <v>989</v>
      </c>
      <c r="H103" s="218">
        <v>12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497</v>
      </c>
    </row>
    <row r="104" s="2" customFormat="1" ht="16.5" customHeight="1">
      <c r="A104" s="40"/>
      <c r="B104" s="41"/>
      <c r="C104" s="214" t="s">
        <v>294</v>
      </c>
      <c r="D104" s="214" t="s">
        <v>198</v>
      </c>
      <c r="E104" s="215" t="s">
        <v>3327</v>
      </c>
      <c r="F104" s="216" t="s">
        <v>3328</v>
      </c>
      <c r="G104" s="217" t="s">
        <v>989</v>
      </c>
      <c r="H104" s="218">
        <v>6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508</v>
      </c>
    </row>
    <row r="105" s="2" customFormat="1" ht="16.5" customHeight="1">
      <c r="A105" s="40"/>
      <c r="B105" s="41"/>
      <c r="C105" s="214" t="s">
        <v>266</v>
      </c>
      <c r="D105" s="214" t="s">
        <v>198</v>
      </c>
      <c r="E105" s="215" t="s">
        <v>1712</v>
      </c>
      <c r="F105" s="216" t="s">
        <v>1713</v>
      </c>
      <c r="G105" s="217" t="s">
        <v>989</v>
      </c>
      <c r="H105" s="218">
        <v>2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278</v>
      </c>
    </row>
    <row r="106" s="2" customFormat="1" ht="16.5" customHeight="1">
      <c r="A106" s="40"/>
      <c r="B106" s="41"/>
      <c r="C106" s="214" t="s">
        <v>307</v>
      </c>
      <c r="D106" s="214" t="s">
        <v>198</v>
      </c>
      <c r="E106" s="215" t="s">
        <v>3329</v>
      </c>
      <c r="F106" s="216" t="s">
        <v>3330</v>
      </c>
      <c r="G106" s="217" t="s">
        <v>989</v>
      </c>
      <c r="H106" s="218">
        <v>10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530</v>
      </c>
    </row>
    <row r="107" s="2" customFormat="1" ht="16.5" customHeight="1">
      <c r="A107" s="40"/>
      <c r="B107" s="41"/>
      <c r="C107" s="214" t="s">
        <v>313</v>
      </c>
      <c r="D107" s="214" t="s">
        <v>198</v>
      </c>
      <c r="E107" s="215" t="s">
        <v>3331</v>
      </c>
      <c r="F107" s="216" t="s">
        <v>1019</v>
      </c>
      <c r="G107" s="217" t="s">
        <v>989</v>
      </c>
      <c r="H107" s="218">
        <v>1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79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540</v>
      </c>
    </row>
    <row r="108" s="12" customFormat="1" ht="25.92" customHeight="1">
      <c r="A108" s="12"/>
      <c r="B108" s="198"/>
      <c r="C108" s="199"/>
      <c r="D108" s="200" t="s">
        <v>71</v>
      </c>
      <c r="E108" s="201" t="s">
        <v>994</v>
      </c>
      <c r="F108" s="201" t="s">
        <v>1021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</f>
        <v>0</v>
      </c>
      <c r="Q108" s="206"/>
      <c r="R108" s="207">
        <f>R109</f>
        <v>0</v>
      </c>
      <c r="S108" s="206"/>
      <c r="T108" s="207">
        <f>T109</f>
        <v>0</v>
      </c>
      <c r="U108" s="208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79</v>
      </c>
      <c r="AT108" s="210" t="s">
        <v>71</v>
      </c>
      <c r="AU108" s="210" t="s">
        <v>72</v>
      </c>
      <c r="AY108" s="209" t="s">
        <v>196</v>
      </c>
      <c r="BK108" s="211">
        <f>BK109</f>
        <v>0</v>
      </c>
    </row>
    <row r="109" s="2" customFormat="1" ht="44.25" customHeight="1">
      <c r="A109" s="40"/>
      <c r="B109" s="41"/>
      <c r="C109" s="214" t="s">
        <v>320</v>
      </c>
      <c r="D109" s="214" t="s">
        <v>198</v>
      </c>
      <c r="E109" s="215" t="s">
        <v>1022</v>
      </c>
      <c r="F109" s="216" t="s">
        <v>1023</v>
      </c>
      <c r="G109" s="217" t="s">
        <v>989</v>
      </c>
      <c r="H109" s="218">
        <v>1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79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552</v>
      </c>
    </row>
    <row r="110" s="12" customFormat="1" ht="25.92" customHeight="1">
      <c r="A110" s="12"/>
      <c r="B110" s="198"/>
      <c r="C110" s="199"/>
      <c r="D110" s="200" t="s">
        <v>71</v>
      </c>
      <c r="E110" s="201" t="s">
        <v>1020</v>
      </c>
      <c r="F110" s="201" t="s">
        <v>1025</v>
      </c>
      <c r="G110" s="199"/>
      <c r="H110" s="199"/>
      <c r="I110" s="202"/>
      <c r="J110" s="203">
        <f>BK110</f>
        <v>0</v>
      </c>
      <c r="K110" s="199"/>
      <c r="L110" s="204"/>
      <c r="M110" s="205"/>
      <c r="N110" s="206"/>
      <c r="O110" s="206"/>
      <c r="P110" s="207">
        <f>P111</f>
        <v>0</v>
      </c>
      <c r="Q110" s="206"/>
      <c r="R110" s="207">
        <f>R111</f>
        <v>0</v>
      </c>
      <c r="S110" s="206"/>
      <c r="T110" s="207">
        <f>T111</f>
        <v>0</v>
      </c>
      <c r="U110" s="208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79</v>
      </c>
      <c r="AT110" s="210" t="s">
        <v>71</v>
      </c>
      <c r="AU110" s="210" t="s">
        <v>72</v>
      </c>
      <c r="AY110" s="209" t="s">
        <v>196</v>
      </c>
      <c r="BK110" s="211">
        <f>BK111</f>
        <v>0</v>
      </c>
    </row>
    <row r="111" s="2" customFormat="1" ht="16.5" customHeight="1">
      <c r="A111" s="40"/>
      <c r="B111" s="41"/>
      <c r="C111" s="214" t="s">
        <v>325</v>
      </c>
      <c r="D111" s="214" t="s">
        <v>198</v>
      </c>
      <c r="E111" s="215" t="s">
        <v>3332</v>
      </c>
      <c r="F111" s="216" t="s">
        <v>1027</v>
      </c>
      <c r="G111" s="217" t="s">
        <v>364</v>
      </c>
      <c r="H111" s="218">
        <v>1</v>
      </c>
      <c r="I111" s="219"/>
      <c r="J111" s="220">
        <f>ROUND(I111*H111,2)</f>
        <v>0</v>
      </c>
      <c r="K111" s="216" t="s">
        <v>19</v>
      </c>
      <c r="L111" s="46"/>
      <c r="M111" s="279" t="s">
        <v>19</v>
      </c>
      <c r="N111" s="280" t="s">
        <v>43</v>
      </c>
      <c r="O111" s="281"/>
      <c r="P111" s="282">
        <f>O111*H111</f>
        <v>0</v>
      </c>
      <c r="Q111" s="282">
        <v>0</v>
      </c>
      <c r="R111" s="282">
        <f>Q111*H111</f>
        <v>0</v>
      </c>
      <c r="S111" s="282">
        <v>0</v>
      </c>
      <c r="T111" s="282">
        <f>S111*H111</f>
        <v>0</v>
      </c>
      <c r="U111" s="283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79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562</v>
      </c>
    </row>
    <row r="112" s="2" customFormat="1" ht="6.96" customHeight="1">
      <c r="A112" s="40"/>
      <c r="B112" s="61"/>
      <c r="C112" s="62"/>
      <c r="D112" s="62"/>
      <c r="E112" s="62"/>
      <c r="F112" s="62"/>
      <c r="G112" s="62"/>
      <c r="H112" s="62"/>
      <c r="I112" s="62"/>
      <c r="J112" s="62"/>
      <c r="K112" s="62"/>
      <c r="L112" s="46"/>
      <c r="M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</sheetData>
  <sheetProtection sheet="1" autoFilter="0" formatColumns="0" formatRows="0" objects="1" scenarios="1" spinCount="100000" saltValue="8nadRmNn1VftxI0xXtNSkX63iDfC5APhVYggQI6j1A/o4/IeTEVoB3Pq96A5lhgph+tWnRY2Rg5WabkH2Ocx4g==" hashValue="9DE3vbAZndAKef0HjLq49NFUN8f8q03DEOp01Gcm/MNga18hQuvnKdzYnpkilrVtvBYN2GO3PoYhL+lvNHC+cA==" algorithmName="SHA-512" password="CC35"/>
  <autoFilter ref="C87:K1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165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ROUND(J92,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ROUND((SUM(BE92:BE169)),  2)</f>
        <v>0</v>
      </c>
      <c r="G35" s="40"/>
      <c r="H35" s="40"/>
      <c r="I35" s="160">
        <v>0.20999999999999999</v>
      </c>
      <c r="J35" s="159">
        <f>ROUND(((SUM(BE92:BE169))*I35),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ROUND((SUM(BF92:BF169)),  2)</f>
        <v>0</v>
      </c>
      <c r="G36" s="40"/>
      <c r="H36" s="40"/>
      <c r="I36" s="160">
        <v>0.12</v>
      </c>
      <c r="J36" s="159">
        <f>ROUND(((SUM(BF92:BF169))*I36),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ROUND((SUM(BG92:BG169)),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ROUND((SUM(BH92:BH169)),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ROUND((SUM(BI92:BI169)),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165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J93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174</v>
      </c>
      <c r="E65" s="185"/>
      <c r="F65" s="185"/>
      <c r="G65" s="185"/>
      <c r="H65" s="185"/>
      <c r="I65" s="185"/>
      <c r="J65" s="186">
        <f>J94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175</v>
      </c>
      <c r="E66" s="185"/>
      <c r="F66" s="185"/>
      <c r="G66" s="185"/>
      <c r="H66" s="185"/>
      <c r="I66" s="185"/>
      <c r="J66" s="186">
        <f>J103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176</v>
      </c>
      <c r="E67" s="185"/>
      <c r="F67" s="185"/>
      <c r="G67" s="185"/>
      <c r="H67" s="185"/>
      <c r="I67" s="185"/>
      <c r="J67" s="186">
        <f>J118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177</v>
      </c>
      <c r="E68" s="180"/>
      <c r="F68" s="180"/>
      <c r="G68" s="180"/>
      <c r="H68" s="180"/>
      <c r="I68" s="180"/>
      <c r="J68" s="181">
        <f>J121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178</v>
      </c>
      <c r="E69" s="185"/>
      <c r="F69" s="185"/>
      <c r="G69" s="185"/>
      <c r="H69" s="185"/>
      <c r="I69" s="185"/>
      <c r="J69" s="186">
        <f>J122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179</v>
      </c>
      <c r="E70" s="185"/>
      <c r="F70" s="185"/>
      <c r="G70" s="185"/>
      <c r="H70" s="185"/>
      <c r="I70" s="185"/>
      <c r="J70" s="186">
        <f>J154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180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Koncepční dořešení lokality Loděnice v parku B.Němcové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164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2" t="s">
        <v>165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166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>D.1.1 - Stavební část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>Karviná</v>
      </c>
      <c r="G86" s="42"/>
      <c r="H86" s="42"/>
      <c r="I86" s="34" t="s">
        <v>23</v>
      </c>
      <c r="J86" s="74" t="str">
        <f>IF(J14="","",J14)</f>
        <v>22. 1. 2026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25</v>
      </c>
      <c r="D88" s="42"/>
      <c r="E88" s="42"/>
      <c r="F88" s="29" t="str">
        <f>E17</f>
        <v>Statutární město Karviná</v>
      </c>
      <c r="G88" s="42"/>
      <c r="H88" s="42"/>
      <c r="I88" s="34" t="s">
        <v>31</v>
      </c>
      <c r="J88" s="38" t="str">
        <f>E23</f>
        <v>POLYCHROME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29</v>
      </c>
      <c r="D89" s="42"/>
      <c r="E89" s="42"/>
      <c r="F89" s="29" t="str">
        <f>IF(E20="","",E20)</f>
        <v>Vyplň údaj</v>
      </c>
      <c r="G89" s="42"/>
      <c r="H89" s="42"/>
      <c r="I89" s="34" t="s">
        <v>34</v>
      </c>
      <c r="J89" s="38" t="str">
        <f>E26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181</v>
      </c>
      <c r="D91" s="191" t="s">
        <v>57</v>
      </c>
      <c r="E91" s="191" t="s">
        <v>53</v>
      </c>
      <c r="F91" s="191" t="s">
        <v>54</v>
      </c>
      <c r="G91" s="191" t="s">
        <v>182</v>
      </c>
      <c r="H91" s="191" t="s">
        <v>183</v>
      </c>
      <c r="I91" s="191" t="s">
        <v>184</v>
      </c>
      <c r="J91" s="191" t="s">
        <v>171</v>
      </c>
      <c r="K91" s="192" t="s">
        <v>185</v>
      </c>
      <c r="L91" s="193"/>
      <c r="M91" s="94" t="s">
        <v>19</v>
      </c>
      <c r="N91" s="95" t="s">
        <v>42</v>
      </c>
      <c r="O91" s="95" t="s">
        <v>186</v>
      </c>
      <c r="P91" s="95" t="s">
        <v>187</v>
      </c>
      <c r="Q91" s="95" t="s">
        <v>188</v>
      </c>
      <c r="R91" s="95" t="s">
        <v>189</v>
      </c>
      <c r="S91" s="95" t="s">
        <v>190</v>
      </c>
      <c r="T91" s="95" t="s">
        <v>191</v>
      </c>
      <c r="U91" s="96" t="s">
        <v>192</v>
      </c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193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P93+P121</f>
        <v>0</v>
      </c>
      <c r="Q92" s="98"/>
      <c r="R92" s="196">
        <f>R93+R121</f>
        <v>17.016011389999999</v>
      </c>
      <c r="S92" s="98"/>
      <c r="T92" s="196">
        <f>T93+T121</f>
        <v>0</v>
      </c>
      <c r="U92" s="99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71</v>
      </c>
      <c r="AU92" s="19" t="s">
        <v>172</v>
      </c>
      <c r="BK92" s="197">
        <f>BK93+BK121</f>
        <v>0</v>
      </c>
    </row>
    <row r="93" s="12" customFormat="1" ht="25.92" customHeight="1">
      <c r="A93" s="12"/>
      <c r="B93" s="198"/>
      <c r="C93" s="199"/>
      <c r="D93" s="200" t="s">
        <v>71</v>
      </c>
      <c r="E93" s="201" t="s">
        <v>194</v>
      </c>
      <c r="F93" s="201" t="s">
        <v>195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P94+P103+P118</f>
        <v>0</v>
      </c>
      <c r="Q93" s="206"/>
      <c r="R93" s="207">
        <f>R94+R103+R118</f>
        <v>15.655659480000001</v>
      </c>
      <c r="S93" s="206"/>
      <c r="T93" s="207">
        <f>T94+T103+T118</f>
        <v>0</v>
      </c>
      <c r="U93" s="208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79</v>
      </c>
      <c r="AT93" s="210" t="s">
        <v>71</v>
      </c>
      <c r="AU93" s="210" t="s">
        <v>72</v>
      </c>
      <c r="AY93" s="209" t="s">
        <v>196</v>
      </c>
      <c r="BK93" s="211">
        <f>BK94+BK103+BK118</f>
        <v>0</v>
      </c>
    </row>
    <row r="94" s="12" customFormat="1" ht="22.8" customHeight="1">
      <c r="A94" s="12"/>
      <c r="B94" s="198"/>
      <c r="C94" s="199"/>
      <c r="D94" s="200" t="s">
        <v>71</v>
      </c>
      <c r="E94" s="212" t="s">
        <v>81</v>
      </c>
      <c r="F94" s="212" t="s">
        <v>197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SUM(P95:P102)</f>
        <v>0</v>
      </c>
      <c r="Q94" s="206"/>
      <c r="R94" s="207">
        <f>SUM(R95:R102)</f>
        <v>0.38867590000000007</v>
      </c>
      <c r="S94" s="206"/>
      <c r="T94" s="207">
        <f>SUM(T95:T102)</f>
        <v>0</v>
      </c>
      <c r="U94" s="208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79</v>
      </c>
      <c r="AT94" s="210" t="s">
        <v>71</v>
      </c>
      <c r="AU94" s="210" t="s">
        <v>79</v>
      </c>
      <c r="AY94" s="209" t="s">
        <v>196</v>
      </c>
      <c r="BK94" s="211">
        <f>SUM(BK95:BK102)</f>
        <v>0</v>
      </c>
    </row>
    <row r="95" s="2" customFormat="1" ht="21.75" customHeight="1">
      <c r="A95" s="40"/>
      <c r="B95" s="41"/>
      <c r="C95" s="214" t="s">
        <v>79</v>
      </c>
      <c r="D95" s="214" t="s">
        <v>198</v>
      </c>
      <c r="E95" s="215" t="s">
        <v>199</v>
      </c>
      <c r="F95" s="216" t="s">
        <v>200</v>
      </c>
      <c r="G95" s="217" t="s">
        <v>201</v>
      </c>
      <c r="H95" s="218">
        <v>0.52200000000000002</v>
      </c>
      <c r="I95" s="219"/>
      <c r="J95" s="220">
        <f>ROUND(I95*H95,2)</f>
        <v>0</v>
      </c>
      <c r="K95" s="216" t="s">
        <v>202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0.04095</v>
      </c>
      <c r="R95" s="223">
        <f>Q95*H95</f>
        <v>0.0213759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81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204</v>
      </c>
    </row>
    <row r="96" s="2" customFormat="1">
      <c r="A96" s="40"/>
      <c r="B96" s="41"/>
      <c r="C96" s="42"/>
      <c r="D96" s="227" t="s">
        <v>205</v>
      </c>
      <c r="E96" s="42"/>
      <c r="F96" s="228" t="s">
        <v>206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6"/>
      <c r="U96" s="87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205</v>
      </c>
      <c r="AU96" s="19" t="s">
        <v>81</v>
      </c>
    </row>
    <row r="97" s="2" customFormat="1" ht="37.8" customHeight="1">
      <c r="A97" s="40"/>
      <c r="B97" s="41"/>
      <c r="C97" s="214" t="s">
        <v>81</v>
      </c>
      <c r="D97" s="214" t="s">
        <v>198</v>
      </c>
      <c r="E97" s="215" t="s">
        <v>207</v>
      </c>
      <c r="F97" s="216" t="s">
        <v>208</v>
      </c>
      <c r="G97" s="217" t="s">
        <v>209</v>
      </c>
      <c r="H97" s="218">
        <v>26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210</v>
      </c>
    </row>
    <row r="98" s="2" customFormat="1">
      <c r="A98" s="40"/>
      <c r="B98" s="41"/>
      <c r="C98" s="42"/>
      <c r="D98" s="227" t="s">
        <v>205</v>
      </c>
      <c r="E98" s="42"/>
      <c r="F98" s="228" t="s">
        <v>211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213</v>
      </c>
      <c r="G99" s="233"/>
      <c r="H99" s="237">
        <v>26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79</v>
      </c>
      <c r="AY99" s="243" t="s">
        <v>196</v>
      </c>
    </row>
    <row r="100" s="2" customFormat="1" ht="16.5" customHeight="1">
      <c r="A100" s="40"/>
      <c r="B100" s="41"/>
      <c r="C100" s="244" t="s">
        <v>155</v>
      </c>
      <c r="D100" s="244" t="s">
        <v>214</v>
      </c>
      <c r="E100" s="245" t="s">
        <v>215</v>
      </c>
      <c r="F100" s="246" t="s">
        <v>216</v>
      </c>
      <c r="G100" s="247" t="s">
        <v>201</v>
      </c>
      <c r="H100" s="248">
        <v>0.52200000000000002</v>
      </c>
      <c r="I100" s="249"/>
      <c r="J100" s="250">
        <f>ROUND(I100*H100,2)</f>
        <v>0</v>
      </c>
      <c r="K100" s="246" t="s">
        <v>19</v>
      </c>
      <c r="L100" s="251"/>
      <c r="M100" s="252" t="s">
        <v>19</v>
      </c>
      <c r="N100" s="253" t="s">
        <v>43</v>
      </c>
      <c r="O100" s="86"/>
      <c r="P100" s="223">
        <f>O100*H100</f>
        <v>0</v>
      </c>
      <c r="Q100" s="223">
        <v>0.65000000000000002</v>
      </c>
      <c r="R100" s="223">
        <f>Q100*H100</f>
        <v>0.33930000000000005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217</v>
      </c>
      <c r="AT100" s="225" t="s">
        <v>214</v>
      </c>
      <c r="AU100" s="225" t="s">
        <v>81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218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219</v>
      </c>
      <c r="G101" s="233"/>
      <c r="H101" s="237">
        <v>0.52200000000000002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79</v>
      </c>
      <c r="AY101" s="243" t="s">
        <v>196</v>
      </c>
    </row>
    <row r="102" s="2" customFormat="1" ht="16.5" customHeight="1">
      <c r="A102" s="40"/>
      <c r="B102" s="41"/>
      <c r="C102" s="244" t="s">
        <v>203</v>
      </c>
      <c r="D102" s="244" t="s">
        <v>214</v>
      </c>
      <c r="E102" s="245" t="s">
        <v>220</v>
      </c>
      <c r="F102" s="246" t="s">
        <v>221</v>
      </c>
      <c r="G102" s="247" t="s">
        <v>222</v>
      </c>
      <c r="H102" s="248">
        <v>20</v>
      </c>
      <c r="I102" s="249"/>
      <c r="J102" s="250">
        <f>ROUND(I102*H102,2)</f>
        <v>0</v>
      </c>
      <c r="K102" s="246" t="s">
        <v>19</v>
      </c>
      <c r="L102" s="251"/>
      <c r="M102" s="252" t="s">
        <v>19</v>
      </c>
      <c r="N102" s="253" t="s">
        <v>43</v>
      </c>
      <c r="O102" s="86"/>
      <c r="P102" s="223">
        <f>O102*H102</f>
        <v>0</v>
      </c>
      <c r="Q102" s="223">
        <v>0.0014</v>
      </c>
      <c r="R102" s="223">
        <f>Q102*H102</f>
        <v>0.028000000000000001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217</v>
      </c>
      <c r="AT102" s="225" t="s">
        <v>214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223</v>
      </c>
    </row>
    <row r="103" s="12" customFormat="1" ht="22.8" customHeight="1">
      <c r="A103" s="12"/>
      <c r="B103" s="198"/>
      <c r="C103" s="199"/>
      <c r="D103" s="200" t="s">
        <v>71</v>
      </c>
      <c r="E103" s="212" t="s">
        <v>203</v>
      </c>
      <c r="F103" s="212" t="s">
        <v>224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SUM(P104:P117)</f>
        <v>0</v>
      </c>
      <c r="Q103" s="206"/>
      <c r="R103" s="207">
        <f>SUM(R104:R117)</f>
        <v>15.26698358</v>
      </c>
      <c r="S103" s="206"/>
      <c r="T103" s="207">
        <f>SUM(T104:T117)</f>
        <v>0</v>
      </c>
      <c r="U103" s="208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79</v>
      </c>
      <c r="AT103" s="210" t="s">
        <v>71</v>
      </c>
      <c r="AU103" s="210" t="s">
        <v>79</v>
      </c>
      <c r="AY103" s="209" t="s">
        <v>196</v>
      </c>
      <c r="BK103" s="211">
        <f>SUM(BK104:BK117)</f>
        <v>0</v>
      </c>
    </row>
    <row r="104" s="2" customFormat="1" ht="37.8" customHeight="1">
      <c r="A104" s="40"/>
      <c r="B104" s="41"/>
      <c r="C104" s="214" t="s">
        <v>225</v>
      </c>
      <c r="D104" s="214" t="s">
        <v>198</v>
      </c>
      <c r="E104" s="215" t="s">
        <v>226</v>
      </c>
      <c r="F104" s="216" t="s">
        <v>227</v>
      </c>
      <c r="G104" s="217" t="s">
        <v>201</v>
      </c>
      <c r="H104" s="218">
        <v>5.9400000000000004</v>
      </c>
      <c r="I104" s="219"/>
      <c r="J104" s="220">
        <f>ROUND(I104*H104,2)</f>
        <v>0</v>
      </c>
      <c r="K104" s="216" t="s">
        <v>202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2.5019499999999999</v>
      </c>
      <c r="R104" s="223">
        <f>Q104*H104</f>
        <v>14.861583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81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228</v>
      </c>
    </row>
    <row r="105" s="2" customFormat="1">
      <c r="A105" s="40"/>
      <c r="B105" s="41"/>
      <c r="C105" s="42"/>
      <c r="D105" s="227" t="s">
        <v>205</v>
      </c>
      <c r="E105" s="42"/>
      <c r="F105" s="228" t="s">
        <v>229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205</v>
      </c>
      <c r="AU105" s="19" t="s">
        <v>81</v>
      </c>
    </row>
    <row r="106" s="13" customFormat="1">
      <c r="A106" s="13"/>
      <c r="B106" s="232"/>
      <c r="C106" s="233"/>
      <c r="D106" s="234" t="s">
        <v>212</v>
      </c>
      <c r="E106" s="235" t="s">
        <v>19</v>
      </c>
      <c r="F106" s="236" t="s">
        <v>230</v>
      </c>
      <c r="G106" s="233"/>
      <c r="H106" s="237">
        <v>1.401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1"/>
      <c r="U106" s="242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212</v>
      </c>
      <c r="AU106" s="243" t="s">
        <v>81</v>
      </c>
      <c r="AV106" s="13" t="s">
        <v>81</v>
      </c>
      <c r="AW106" s="13" t="s">
        <v>33</v>
      </c>
      <c r="AX106" s="13" t="s">
        <v>72</v>
      </c>
      <c r="AY106" s="243" t="s">
        <v>196</v>
      </c>
    </row>
    <row r="107" s="13" customFormat="1">
      <c r="A107" s="13"/>
      <c r="B107" s="232"/>
      <c r="C107" s="233"/>
      <c r="D107" s="234" t="s">
        <v>212</v>
      </c>
      <c r="E107" s="235" t="s">
        <v>19</v>
      </c>
      <c r="F107" s="236" t="s">
        <v>231</v>
      </c>
      <c r="G107" s="233"/>
      <c r="H107" s="237">
        <v>1.4630000000000001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212</v>
      </c>
      <c r="AU107" s="243" t="s">
        <v>81</v>
      </c>
      <c r="AV107" s="13" t="s">
        <v>81</v>
      </c>
      <c r="AW107" s="13" t="s">
        <v>33</v>
      </c>
      <c r="AX107" s="13" t="s">
        <v>72</v>
      </c>
      <c r="AY107" s="243" t="s">
        <v>196</v>
      </c>
    </row>
    <row r="108" s="13" customFormat="1">
      <c r="A108" s="13"/>
      <c r="B108" s="232"/>
      <c r="C108" s="233"/>
      <c r="D108" s="234" t="s">
        <v>212</v>
      </c>
      <c r="E108" s="235" t="s">
        <v>19</v>
      </c>
      <c r="F108" s="236" t="s">
        <v>232</v>
      </c>
      <c r="G108" s="233"/>
      <c r="H108" s="237">
        <v>3.0760000000000001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1"/>
      <c r="U108" s="242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212</v>
      </c>
      <c r="AU108" s="243" t="s">
        <v>81</v>
      </c>
      <c r="AV108" s="13" t="s">
        <v>81</v>
      </c>
      <c r="AW108" s="13" t="s">
        <v>33</v>
      </c>
      <c r="AX108" s="13" t="s">
        <v>72</v>
      </c>
      <c r="AY108" s="243" t="s">
        <v>196</v>
      </c>
    </row>
    <row r="109" s="14" customFormat="1">
      <c r="A109" s="14"/>
      <c r="B109" s="254"/>
      <c r="C109" s="255"/>
      <c r="D109" s="234" t="s">
        <v>212</v>
      </c>
      <c r="E109" s="256" t="s">
        <v>19</v>
      </c>
      <c r="F109" s="257" t="s">
        <v>233</v>
      </c>
      <c r="G109" s="255"/>
      <c r="H109" s="258">
        <v>5.9399999999999995</v>
      </c>
      <c r="I109" s="259"/>
      <c r="J109" s="255"/>
      <c r="K109" s="255"/>
      <c r="L109" s="260"/>
      <c r="M109" s="261"/>
      <c r="N109" s="262"/>
      <c r="O109" s="262"/>
      <c r="P109" s="262"/>
      <c r="Q109" s="262"/>
      <c r="R109" s="262"/>
      <c r="S109" s="262"/>
      <c r="T109" s="262"/>
      <c r="U109" s="263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64" t="s">
        <v>212</v>
      </c>
      <c r="AU109" s="264" t="s">
        <v>81</v>
      </c>
      <c r="AV109" s="14" t="s">
        <v>203</v>
      </c>
      <c r="AW109" s="14" t="s">
        <v>33</v>
      </c>
      <c r="AX109" s="14" t="s">
        <v>79</v>
      </c>
      <c r="AY109" s="264" t="s">
        <v>196</v>
      </c>
    </row>
    <row r="110" s="2" customFormat="1" ht="37.8" customHeight="1">
      <c r="A110" s="40"/>
      <c r="B110" s="41"/>
      <c r="C110" s="214" t="s">
        <v>234</v>
      </c>
      <c r="D110" s="214" t="s">
        <v>198</v>
      </c>
      <c r="E110" s="215" t="s">
        <v>235</v>
      </c>
      <c r="F110" s="216" t="s">
        <v>236</v>
      </c>
      <c r="G110" s="217" t="s">
        <v>237</v>
      </c>
      <c r="H110" s="218">
        <v>0.214</v>
      </c>
      <c r="I110" s="219"/>
      <c r="J110" s="220">
        <f>ROUND(I110*H110,2)</f>
        <v>0</v>
      </c>
      <c r="K110" s="216" t="s">
        <v>202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1.0492699999999999</v>
      </c>
      <c r="R110" s="223">
        <f>Q110*H110</f>
        <v>0.22454377999999997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238</v>
      </c>
    </row>
    <row r="111" s="2" customFormat="1">
      <c r="A111" s="40"/>
      <c r="B111" s="41"/>
      <c r="C111" s="42"/>
      <c r="D111" s="227" t="s">
        <v>205</v>
      </c>
      <c r="E111" s="42"/>
      <c r="F111" s="228" t="s">
        <v>239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81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240</v>
      </c>
      <c r="G112" s="233"/>
      <c r="H112" s="237">
        <v>0.214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79</v>
      </c>
      <c r="AY112" s="243" t="s">
        <v>196</v>
      </c>
    </row>
    <row r="113" s="2" customFormat="1" ht="37.8" customHeight="1">
      <c r="A113" s="40"/>
      <c r="B113" s="41"/>
      <c r="C113" s="214" t="s">
        <v>241</v>
      </c>
      <c r="D113" s="214" t="s">
        <v>198</v>
      </c>
      <c r="E113" s="215" t="s">
        <v>242</v>
      </c>
      <c r="F113" s="216" t="s">
        <v>243</v>
      </c>
      <c r="G113" s="217" t="s">
        <v>244</v>
      </c>
      <c r="H113" s="218">
        <v>13.955</v>
      </c>
      <c r="I113" s="219"/>
      <c r="J113" s="220">
        <f>ROUND(I113*H113,2)</f>
        <v>0</v>
      </c>
      <c r="K113" s="216" t="s">
        <v>202</v>
      </c>
      <c r="L113" s="46"/>
      <c r="M113" s="221" t="s">
        <v>19</v>
      </c>
      <c r="N113" s="222" t="s">
        <v>43</v>
      </c>
      <c r="O113" s="86"/>
      <c r="P113" s="223">
        <f>O113*H113</f>
        <v>0</v>
      </c>
      <c r="Q113" s="223">
        <v>0.012959999999999999</v>
      </c>
      <c r="R113" s="223">
        <f>Q113*H113</f>
        <v>0.18085679999999998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245</v>
      </c>
    </row>
    <row r="114" s="2" customFormat="1">
      <c r="A114" s="40"/>
      <c r="B114" s="41"/>
      <c r="C114" s="42"/>
      <c r="D114" s="227" t="s">
        <v>205</v>
      </c>
      <c r="E114" s="42"/>
      <c r="F114" s="228" t="s">
        <v>246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6"/>
      <c r="U114" s="87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205</v>
      </c>
      <c r="AU114" s="19" t="s">
        <v>81</v>
      </c>
    </row>
    <row r="115" s="13" customFormat="1">
      <c r="A115" s="13"/>
      <c r="B115" s="232"/>
      <c r="C115" s="233"/>
      <c r="D115" s="234" t="s">
        <v>212</v>
      </c>
      <c r="E115" s="235" t="s">
        <v>19</v>
      </c>
      <c r="F115" s="236" t="s">
        <v>247</v>
      </c>
      <c r="G115" s="233"/>
      <c r="H115" s="237">
        <v>13.955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33</v>
      </c>
      <c r="AX115" s="13" t="s">
        <v>79</v>
      </c>
      <c r="AY115" s="243" t="s">
        <v>196</v>
      </c>
    </row>
    <row r="116" s="2" customFormat="1" ht="37.8" customHeight="1">
      <c r="A116" s="40"/>
      <c r="B116" s="41"/>
      <c r="C116" s="214" t="s">
        <v>217</v>
      </c>
      <c r="D116" s="214" t="s">
        <v>198</v>
      </c>
      <c r="E116" s="215" t="s">
        <v>248</v>
      </c>
      <c r="F116" s="216" t="s">
        <v>249</v>
      </c>
      <c r="G116" s="217" t="s">
        <v>244</v>
      </c>
      <c r="H116" s="218">
        <v>13.955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250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251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2" customFormat="1" ht="22.8" customHeight="1">
      <c r="A118" s="12"/>
      <c r="B118" s="198"/>
      <c r="C118" s="199"/>
      <c r="D118" s="200" t="s">
        <v>71</v>
      </c>
      <c r="E118" s="212" t="s">
        <v>252</v>
      </c>
      <c r="F118" s="212" t="s">
        <v>253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SUM(P119:P120)</f>
        <v>0</v>
      </c>
      <c r="Q118" s="206"/>
      <c r="R118" s="207">
        <f>SUM(R119:R120)</f>
        <v>0</v>
      </c>
      <c r="S118" s="206"/>
      <c r="T118" s="207">
        <f>SUM(T119:T120)</f>
        <v>0</v>
      </c>
      <c r="U118" s="208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79</v>
      </c>
      <c r="AT118" s="210" t="s">
        <v>71</v>
      </c>
      <c r="AU118" s="210" t="s">
        <v>79</v>
      </c>
      <c r="AY118" s="209" t="s">
        <v>196</v>
      </c>
      <c r="BK118" s="211">
        <f>SUM(BK119:BK120)</f>
        <v>0</v>
      </c>
    </row>
    <row r="119" s="2" customFormat="1" ht="37.8" customHeight="1">
      <c r="A119" s="40"/>
      <c r="B119" s="41"/>
      <c r="C119" s="214" t="s">
        <v>254</v>
      </c>
      <c r="D119" s="214" t="s">
        <v>198</v>
      </c>
      <c r="E119" s="215" t="s">
        <v>255</v>
      </c>
      <c r="F119" s="216" t="s">
        <v>256</v>
      </c>
      <c r="G119" s="217" t="s">
        <v>237</v>
      </c>
      <c r="H119" s="218">
        <v>15.656000000000001</v>
      </c>
      <c r="I119" s="219"/>
      <c r="J119" s="220">
        <f>ROUND(I119*H119,2)</f>
        <v>0</v>
      </c>
      <c r="K119" s="216" t="s">
        <v>202</v>
      </c>
      <c r="L119" s="46"/>
      <c r="M119" s="221" t="s">
        <v>19</v>
      </c>
      <c r="N119" s="222" t="s">
        <v>43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3">
        <f>S119*H119</f>
        <v>0</v>
      </c>
      <c r="U119" s="224" t="s">
        <v>19</v>
      </c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203</v>
      </c>
      <c r="AT119" s="225" t="s">
        <v>198</v>
      </c>
      <c r="AU119" s="225" t="s">
        <v>81</v>
      </c>
      <c r="AY119" s="19" t="s">
        <v>196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79</v>
      </c>
      <c r="BK119" s="226">
        <f>ROUND(I119*H119,2)</f>
        <v>0</v>
      </c>
      <c r="BL119" s="19" t="s">
        <v>203</v>
      </c>
      <c r="BM119" s="225" t="s">
        <v>257</v>
      </c>
    </row>
    <row r="120" s="2" customFormat="1">
      <c r="A120" s="40"/>
      <c r="B120" s="41"/>
      <c r="C120" s="42"/>
      <c r="D120" s="227" t="s">
        <v>205</v>
      </c>
      <c r="E120" s="42"/>
      <c r="F120" s="228" t="s">
        <v>258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6"/>
      <c r="U120" s="87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205</v>
      </c>
      <c r="AU120" s="19" t="s">
        <v>81</v>
      </c>
    </row>
    <row r="121" s="12" customFormat="1" ht="25.92" customHeight="1">
      <c r="A121" s="12"/>
      <c r="B121" s="198"/>
      <c r="C121" s="199"/>
      <c r="D121" s="200" t="s">
        <v>71</v>
      </c>
      <c r="E121" s="201" t="s">
        <v>259</v>
      </c>
      <c r="F121" s="201" t="s">
        <v>260</v>
      </c>
      <c r="G121" s="199"/>
      <c r="H121" s="199"/>
      <c r="I121" s="202"/>
      <c r="J121" s="203">
        <f>BK121</f>
        <v>0</v>
      </c>
      <c r="K121" s="199"/>
      <c r="L121" s="204"/>
      <c r="M121" s="205"/>
      <c r="N121" s="206"/>
      <c r="O121" s="206"/>
      <c r="P121" s="207">
        <f>P122+P154</f>
        <v>0</v>
      </c>
      <c r="Q121" s="206"/>
      <c r="R121" s="207">
        <f>R122+R154</f>
        <v>1.3603519100000001</v>
      </c>
      <c r="S121" s="206"/>
      <c r="T121" s="207">
        <f>T122+T154</f>
        <v>0</v>
      </c>
      <c r="U121" s="208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81</v>
      </c>
      <c r="AT121" s="210" t="s">
        <v>71</v>
      </c>
      <c r="AU121" s="210" t="s">
        <v>72</v>
      </c>
      <c r="AY121" s="209" t="s">
        <v>196</v>
      </c>
      <c r="BK121" s="211">
        <f>BK122+BK154</f>
        <v>0</v>
      </c>
    </row>
    <row r="122" s="12" customFormat="1" ht="22.8" customHeight="1">
      <c r="A122" s="12"/>
      <c r="B122" s="198"/>
      <c r="C122" s="199"/>
      <c r="D122" s="200" t="s">
        <v>71</v>
      </c>
      <c r="E122" s="212" t="s">
        <v>261</v>
      </c>
      <c r="F122" s="212" t="s">
        <v>262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SUM(P123:P153)</f>
        <v>0</v>
      </c>
      <c r="Q122" s="206"/>
      <c r="R122" s="207">
        <f>SUM(R123:R153)</f>
        <v>1.3302162200000001</v>
      </c>
      <c r="S122" s="206"/>
      <c r="T122" s="207">
        <f>SUM(T123:T153)</f>
        <v>0</v>
      </c>
      <c r="U122" s="208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81</v>
      </c>
      <c r="AT122" s="210" t="s">
        <v>71</v>
      </c>
      <c r="AU122" s="210" t="s">
        <v>79</v>
      </c>
      <c r="AY122" s="209" t="s">
        <v>196</v>
      </c>
      <c r="BK122" s="211">
        <f>SUM(BK123:BK153)</f>
        <v>0</v>
      </c>
    </row>
    <row r="123" s="2" customFormat="1" ht="37.8" customHeight="1">
      <c r="A123" s="40"/>
      <c r="B123" s="41"/>
      <c r="C123" s="214" t="s">
        <v>263</v>
      </c>
      <c r="D123" s="214" t="s">
        <v>198</v>
      </c>
      <c r="E123" s="215" t="s">
        <v>264</v>
      </c>
      <c r="F123" s="216" t="s">
        <v>265</v>
      </c>
      <c r="G123" s="217" t="s">
        <v>201</v>
      </c>
      <c r="H123" s="218">
        <v>1.006</v>
      </c>
      <c r="I123" s="219"/>
      <c r="J123" s="220">
        <f>ROUND(I123*H123,2)</f>
        <v>0</v>
      </c>
      <c r="K123" s="216" t="s">
        <v>202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0.00189</v>
      </c>
      <c r="R123" s="223">
        <f>Q123*H123</f>
        <v>0.0019013400000000001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266</v>
      </c>
      <c r="AT123" s="225" t="s">
        <v>198</v>
      </c>
      <c r="AU123" s="225" t="s">
        <v>81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266</v>
      </c>
      <c r="BM123" s="225" t="s">
        <v>267</v>
      </c>
    </row>
    <row r="124" s="2" customFormat="1">
      <c r="A124" s="40"/>
      <c r="B124" s="41"/>
      <c r="C124" s="42"/>
      <c r="D124" s="227" t="s">
        <v>205</v>
      </c>
      <c r="E124" s="42"/>
      <c r="F124" s="228" t="s">
        <v>268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81</v>
      </c>
    </row>
    <row r="125" s="2" customFormat="1" ht="16.5" customHeight="1">
      <c r="A125" s="40"/>
      <c r="B125" s="41"/>
      <c r="C125" s="214" t="s">
        <v>269</v>
      </c>
      <c r="D125" s="214" t="s">
        <v>198</v>
      </c>
      <c r="E125" s="215" t="s">
        <v>270</v>
      </c>
      <c r="F125" s="216" t="s">
        <v>271</v>
      </c>
      <c r="G125" s="217" t="s">
        <v>244</v>
      </c>
      <c r="H125" s="218">
        <v>22.808</v>
      </c>
      <c r="I125" s="219"/>
      <c r="J125" s="220">
        <f>ROUND(I125*H125,2)</f>
        <v>0</v>
      </c>
      <c r="K125" s="216" t="s">
        <v>202</v>
      </c>
      <c r="L125" s="46"/>
      <c r="M125" s="221" t="s">
        <v>19</v>
      </c>
      <c r="N125" s="222" t="s">
        <v>43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3">
        <f>S125*H125</f>
        <v>0</v>
      </c>
      <c r="U125" s="224" t="s">
        <v>19</v>
      </c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266</v>
      </c>
      <c r="AT125" s="225" t="s">
        <v>198</v>
      </c>
      <c r="AU125" s="225" t="s">
        <v>81</v>
      </c>
      <c r="AY125" s="19" t="s">
        <v>196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79</v>
      </c>
      <c r="BK125" s="226">
        <f>ROUND(I125*H125,2)</f>
        <v>0</v>
      </c>
      <c r="BL125" s="19" t="s">
        <v>266</v>
      </c>
      <c r="BM125" s="225" t="s">
        <v>272</v>
      </c>
    </row>
    <row r="126" s="2" customFormat="1">
      <c r="A126" s="40"/>
      <c r="B126" s="41"/>
      <c r="C126" s="42"/>
      <c r="D126" s="227" t="s">
        <v>205</v>
      </c>
      <c r="E126" s="42"/>
      <c r="F126" s="228" t="s">
        <v>273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6"/>
      <c r="U126" s="87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205</v>
      </c>
      <c r="AU126" s="19" t="s">
        <v>81</v>
      </c>
    </row>
    <row r="127" s="13" customFormat="1">
      <c r="A127" s="13"/>
      <c r="B127" s="232"/>
      <c r="C127" s="233"/>
      <c r="D127" s="234" t="s">
        <v>212</v>
      </c>
      <c r="E127" s="235" t="s">
        <v>19</v>
      </c>
      <c r="F127" s="236" t="s">
        <v>274</v>
      </c>
      <c r="G127" s="233"/>
      <c r="H127" s="237">
        <v>3.5840000000000001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1"/>
      <c r="U127" s="242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212</v>
      </c>
      <c r="AU127" s="243" t="s">
        <v>81</v>
      </c>
      <c r="AV127" s="13" t="s">
        <v>81</v>
      </c>
      <c r="AW127" s="13" t="s">
        <v>33</v>
      </c>
      <c r="AX127" s="13" t="s">
        <v>72</v>
      </c>
      <c r="AY127" s="243" t="s">
        <v>196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275</v>
      </c>
      <c r="G128" s="233"/>
      <c r="H128" s="237">
        <v>19.224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72</v>
      </c>
      <c r="AY128" s="243" t="s">
        <v>196</v>
      </c>
    </row>
    <row r="129" s="14" customFormat="1">
      <c r="A129" s="14"/>
      <c r="B129" s="254"/>
      <c r="C129" s="255"/>
      <c r="D129" s="234" t="s">
        <v>212</v>
      </c>
      <c r="E129" s="256" t="s">
        <v>19</v>
      </c>
      <c r="F129" s="257" t="s">
        <v>233</v>
      </c>
      <c r="G129" s="255"/>
      <c r="H129" s="258">
        <v>22.808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2"/>
      <c r="U129" s="263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4" t="s">
        <v>212</v>
      </c>
      <c r="AU129" s="264" t="s">
        <v>81</v>
      </c>
      <c r="AV129" s="14" t="s">
        <v>203</v>
      </c>
      <c r="AW129" s="14" t="s">
        <v>33</v>
      </c>
      <c r="AX129" s="14" t="s">
        <v>79</v>
      </c>
      <c r="AY129" s="264" t="s">
        <v>196</v>
      </c>
    </row>
    <row r="130" s="2" customFormat="1" ht="24.15" customHeight="1">
      <c r="A130" s="40"/>
      <c r="B130" s="41"/>
      <c r="C130" s="244" t="s">
        <v>8</v>
      </c>
      <c r="D130" s="244" t="s">
        <v>214</v>
      </c>
      <c r="E130" s="245" t="s">
        <v>276</v>
      </c>
      <c r="F130" s="246" t="s">
        <v>277</v>
      </c>
      <c r="G130" s="247" t="s">
        <v>201</v>
      </c>
      <c r="H130" s="248">
        <v>1.3680000000000001</v>
      </c>
      <c r="I130" s="249"/>
      <c r="J130" s="250">
        <f>ROUND(I130*H130,2)</f>
        <v>0</v>
      </c>
      <c r="K130" s="246" t="s">
        <v>19</v>
      </c>
      <c r="L130" s="251"/>
      <c r="M130" s="252" t="s">
        <v>19</v>
      </c>
      <c r="N130" s="253" t="s">
        <v>43</v>
      </c>
      <c r="O130" s="86"/>
      <c r="P130" s="223">
        <f>O130*H130</f>
        <v>0</v>
      </c>
      <c r="Q130" s="223">
        <v>0.55000000000000004</v>
      </c>
      <c r="R130" s="223">
        <f>Q130*H130</f>
        <v>0.75240000000000007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278</v>
      </c>
      <c r="AT130" s="225" t="s">
        <v>214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266</v>
      </c>
      <c r="BM130" s="225" t="s">
        <v>279</v>
      </c>
    </row>
    <row r="131" s="13" customFormat="1">
      <c r="A131" s="13"/>
      <c r="B131" s="232"/>
      <c r="C131" s="233"/>
      <c r="D131" s="234" t="s">
        <v>212</v>
      </c>
      <c r="E131" s="235" t="s">
        <v>19</v>
      </c>
      <c r="F131" s="236" t="s">
        <v>280</v>
      </c>
      <c r="G131" s="233"/>
      <c r="H131" s="237">
        <v>1.1399999999999999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1"/>
      <c r="U131" s="242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212</v>
      </c>
      <c r="AU131" s="243" t="s">
        <v>81</v>
      </c>
      <c r="AV131" s="13" t="s">
        <v>81</v>
      </c>
      <c r="AW131" s="13" t="s">
        <v>33</v>
      </c>
      <c r="AX131" s="13" t="s">
        <v>79</v>
      </c>
      <c r="AY131" s="243" t="s">
        <v>196</v>
      </c>
    </row>
    <row r="132" s="13" customFormat="1">
      <c r="A132" s="13"/>
      <c r="B132" s="232"/>
      <c r="C132" s="233"/>
      <c r="D132" s="234" t="s">
        <v>212</v>
      </c>
      <c r="E132" s="233"/>
      <c r="F132" s="236" t="s">
        <v>281</v>
      </c>
      <c r="G132" s="233"/>
      <c r="H132" s="237">
        <v>1.3680000000000001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1"/>
      <c r="U132" s="242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212</v>
      </c>
      <c r="AU132" s="243" t="s">
        <v>81</v>
      </c>
      <c r="AV132" s="13" t="s">
        <v>81</v>
      </c>
      <c r="AW132" s="13" t="s">
        <v>4</v>
      </c>
      <c r="AX132" s="13" t="s">
        <v>79</v>
      </c>
      <c r="AY132" s="243" t="s">
        <v>196</v>
      </c>
    </row>
    <row r="133" s="2" customFormat="1" ht="37.8" customHeight="1">
      <c r="A133" s="40"/>
      <c r="B133" s="41"/>
      <c r="C133" s="214" t="s">
        <v>282</v>
      </c>
      <c r="D133" s="214" t="s">
        <v>198</v>
      </c>
      <c r="E133" s="215" t="s">
        <v>283</v>
      </c>
      <c r="F133" s="216" t="s">
        <v>284</v>
      </c>
      <c r="G133" s="217" t="s">
        <v>209</v>
      </c>
      <c r="H133" s="218">
        <v>14.880000000000001</v>
      </c>
      <c r="I133" s="219"/>
      <c r="J133" s="220">
        <f>ROUND(I133*H133,2)</f>
        <v>0</v>
      </c>
      <c r="K133" s="216" t="s">
        <v>202</v>
      </c>
      <c r="L133" s="46"/>
      <c r="M133" s="221" t="s">
        <v>19</v>
      </c>
      <c r="N133" s="222" t="s">
        <v>43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266</v>
      </c>
      <c r="AT133" s="225" t="s">
        <v>198</v>
      </c>
      <c r="AU133" s="225" t="s">
        <v>81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266</v>
      </c>
      <c r="BM133" s="225" t="s">
        <v>285</v>
      </c>
    </row>
    <row r="134" s="2" customFormat="1">
      <c r="A134" s="40"/>
      <c r="B134" s="41"/>
      <c r="C134" s="42"/>
      <c r="D134" s="227" t="s">
        <v>205</v>
      </c>
      <c r="E134" s="42"/>
      <c r="F134" s="228" t="s">
        <v>286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205</v>
      </c>
      <c r="AU134" s="19" t="s">
        <v>81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287</v>
      </c>
      <c r="G135" s="233"/>
      <c r="H135" s="237">
        <v>14.880000000000001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21.75" customHeight="1">
      <c r="A136" s="40"/>
      <c r="B136" s="41"/>
      <c r="C136" s="244" t="s">
        <v>288</v>
      </c>
      <c r="D136" s="244" t="s">
        <v>214</v>
      </c>
      <c r="E136" s="245" t="s">
        <v>289</v>
      </c>
      <c r="F136" s="246" t="s">
        <v>290</v>
      </c>
      <c r="G136" s="247" t="s">
        <v>201</v>
      </c>
      <c r="H136" s="248">
        <v>0.20000000000000001</v>
      </c>
      <c r="I136" s="249"/>
      <c r="J136" s="250">
        <f>ROUND(I136*H136,2)</f>
        <v>0</v>
      </c>
      <c r="K136" s="246" t="s">
        <v>202</v>
      </c>
      <c r="L136" s="251"/>
      <c r="M136" s="252" t="s">
        <v>19</v>
      </c>
      <c r="N136" s="253" t="s">
        <v>43</v>
      </c>
      <c r="O136" s="86"/>
      <c r="P136" s="223">
        <f>O136*H136</f>
        <v>0</v>
      </c>
      <c r="Q136" s="223">
        <v>0.55000000000000004</v>
      </c>
      <c r="R136" s="223">
        <f>Q136*H136</f>
        <v>0.11000000000000001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278</v>
      </c>
      <c r="AT136" s="225" t="s">
        <v>214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266</v>
      </c>
      <c r="BM136" s="225" t="s">
        <v>291</v>
      </c>
    </row>
    <row r="137" s="13" customFormat="1">
      <c r="A137" s="13"/>
      <c r="B137" s="232"/>
      <c r="C137" s="233"/>
      <c r="D137" s="234" t="s">
        <v>212</v>
      </c>
      <c r="E137" s="235" t="s">
        <v>19</v>
      </c>
      <c r="F137" s="236" t="s">
        <v>292</v>
      </c>
      <c r="G137" s="233"/>
      <c r="H137" s="237">
        <v>0.16700000000000001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1"/>
      <c r="U137" s="242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212</v>
      </c>
      <c r="AU137" s="243" t="s">
        <v>81</v>
      </c>
      <c r="AV137" s="13" t="s">
        <v>81</v>
      </c>
      <c r="AW137" s="13" t="s">
        <v>33</v>
      </c>
      <c r="AX137" s="13" t="s">
        <v>79</v>
      </c>
      <c r="AY137" s="243" t="s">
        <v>196</v>
      </c>
    </row>
    <row r="138" s="13" customFormat="1">
      <c r="A138" s="13"/>
      <c r="B138" s="232"/>
      <c r="C138" s="233"/>
      <c r="D138" s="234" t="s">
        <v>212</v>
      </c>
      <c r="E138" s="233"/>
      <c r="F138" s="236" t="s">
        <v>293</v>
      </c>
      <c r="G138" s="233"/>
      <c r="H138" s="237">
        <v>0.20000000000000001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4</v>
      </c>
      <c r="AX138" s="13" t="s">
        <v>79</v>
      </c>
      <c r="AY138" s="243" t="s">
        <v>196</v>
      </c>
    </row>
    <row r="139" s="2" customFormat="1" ht="44.25" customHeight="1">
      <c r="A139" s="40"/>
      <c r="B139" s="41"/>
      <c r="C139" s="214" t="s">
        <v>294</v>
      </c>
      <c r="D139" s="214" t="s">
        <v>198</v>
      </c>
      <c r="E139" s="215" t="s">
        <v>295</v>
      </c>
      <c r="F139" s="216" t="s">
        <v>296</v>
      </c>
      <c r="G139" s="217" t="s">
        <v>209</v>
      </c>
      <c r="H139" s="218">
        <v>28</v>
      </c>
      <c r="I139" s="219"/>
      <c r="J139" s="220">
        <f>ROUND(I139*H139,2)</f>
        <v>0</v>
      </c>
      <c r="K139" s="216" t="s">
        <v>202</v>
      </c>
      <c r="L139" s="46"/>
      <c r="M139" s="221" t="s">
        <v>19</v>
      </c>
      <c r="N139" s="222" t="s">
        <v>43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266</v>
      </c>
      <c r="AT139" s="225" t="s">
        <v>198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266</v>
      </c>
      <c r="BM139" s="225" t="s">
        <v>297</v>
      </c>
    </row>
    <row r="140" s="2" customFormat="1">
      <c r="A140" s="40"/>
      <c r="B140" s="41"/>
      <c r="C140" s="42"/>
      <c r="D140" s="227" t="s">
        <v>205</v>
      </c>
      <c r="E140" s="42"/>
      <c r="F140" s="228" t="s">
        <v>298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81</v>
      </c>
    </row>
    <row r="141" s="13" customFormat="1">
      <c r="A141" s="13"/>
      <c r="B141" s="232"/>
      <c r="C141" s="233"/>
      <c r="D141" s="234" t="s">
        <v>212</v>
      </c>
      <c r="E141" s="235" t="s">
        <v>19</v>
      </c>
      <c r="F141" s="236" t="s">
        <v>299</v>
      </c>
      <c r="G141" s="233"/>
      <c r="H141" s="237">
        <v>11.800000000000001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1"/>
      <c r="U141" s="242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212</v>
      </c>
      <c r="AU141" s="243" t="s">
        <v>81</v>
      </c>
      <c r="AV141" s="13" t="s">
        <v>81</v>
      </c>
      <c r="AW141" s="13" t="s">
        <v>33</v>
      </c>
      <c r="AX141" s="13" t="s">
        <v>72</v>
      </c>
      <c r="AY141" s="243" t="s">
        <v>196</v>
      </c>
    </row>
    <row r="142" s="13" customFormat="1">
      <c r="A142" s="13"/>
      <c r="B142" s="232"/>
      <c r="C142" s="233"/>
      <c r="D142" s="234" t="s">
        <v>212</v>
      </c>
      <c r="E142" s="235" t="s">
        <v>19</v>
      </c>
      <c r="F142" s="236" t="s">
        <v>300</v>
      </c>
      <c r="G142" s="233"/>
      <c r="H142" s="237">
        <v>16.199999999999999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1"/>
      <c r="U142" s="242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212</v>
      </c>
      <c r="AU142" s="243" t="s">
        <v>81</v>
      </c>
      <c r="AV142" s="13" t="s">
        <v>81</v>
      </c>
      <c r="AW142" s="13" t="s">
        <v>33</v>
      </c>
      <c r="AX142" s="13" t="s">
        <v>72</v>
      </c>
      <c r="AY142" s="243" t="s">
        <v>196</v>
      </c>
    </row>
    <row r="143" s="14" customFormat="1">
      <c r="A143" s="14"/>
      <c r="B143" s="254"/>
      <c r="C143" s="255"/>
      <c r="D143" s="234" t="s">
        <v>212</v>
      </c>
      <c r="E143" s="256" t="s">
        <v>19</v>
      </c>
      <c r="F143" s="257" t="s">
        <v>233</v>
      </c>
      <c r="G143" s="255"/>
      <c r="H143" s="258">
        <v>28</v>
      </c>
      <c r="I143" s="259"/>
      <c r="J143" s="255"/>
      <c r="K143" s="255"/>
      <c r="L143" s="260"/>
      <c r="M143" s="261"/>
      <c r="N143" s="262"/>
      <c r="O143" s="262"/>
      <c r="P143" s="262"/>
      <c r="Q143" s="262"/>
      <c r="R143" s="262"/>
      <c r="S143" s="262"/>
      <c r="T143" s="262"/>
      <c r="U143" s="263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4" t="s">
        <v>212</v>
      </c>
      <c r="AU143" s="264" t="s">
        <v>81</v>
      </c>
      <c r="AV143" s="14" t="s">
        <v>203</v>
      </c>
      <c r="AW143" s="14" t="s">
        <v>33</v>
      </c>
      <c r="AX143" s="14" t="s">
        <v>79</v>
      </c>
      <c r="AY143" s="264" t="s">
        <v>196</v>
      </c>
    </row>
    <row r="144" s="2" customFormat="1" ht="21.75" customHeight="1">
      <c r="A144" s="40"/>
      <c r="B144" s="41"/>
      <c r="C144" s="244" t="s">
        <v>266</v>
      </c>
      <c r="D144" s="244" t="s">
        <v>214</v>
      </c>
      <c r="E144" s="245" t="s">
        <v>301</v>
      </c>
      <c r="F144" s="246" t="s">
        <v>302</v>
      </c>
      <c r="G144" s="247" t="s">
        <v>201</v>
      </c>
      <c r="H144" s="248">
        <v>0.80600000000000005</v>
      </c>
      <c r="I144" s="249"/>
      <c r="J144" s="250">
        <f>ROUND(I144*H144,2)</f>
        <v>0</v>
      </c>
      <c r="K144" s="246" t="s">
        <v>202</v>
      </c>
      <c r="L144" s="251"/>
      <c r="M144" s="252" t="s">
        <v>19</v>
      </c>
      <c r="N144" s="253" t="s">
        <v>43</v>
      </c>
      <c r="O144" s="86"/>
      <c r="P144" s="223">
        <f>O144*H144</f>
        <v>0</v>
      </c>
      <c r="Q144" s="223">
        <v>0.55000000000000004</v>
      </c>
      <c r="R144" s="223">
        <f>Q144*H144</f>
        <v>0.44330000000000008</v>
      </c>
      <c r="S144" s="223">
        <v>0</v>
      </c>
      <c r="T144" s="223">
        <f>S144*H144</f>
        <v>0</v>
      </c>
      <c r="U144" s="224" t="s">
        <v>19</v>
      </c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278</v>
      </c>
      <c r="AT144" s="225" t="s">
        <v>214</v>
      </c>
      <c r="AU144" s="225" t="s">
        <v>81</v>
      </c>
      <c r="AY144" s="19" t="s">
        <v>196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79</v>
      </c>
      <c r="BK144" s="226">
        <f>ROUND(I144*H144,2)</f>
        <v>0</v>
      </c>
      <c r="BL144" s="19" t="s">
        <v>266</v>
      </c>
      <c r="BM144" s="225" t="s">
        <v>303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304</v>
      </c>
      <c r="G145" s="233"/>
      <c r="H145" s="237">
        <v>0.28299999999999997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72</v>
      </c>
      <c r="AY145" s="243" t="s">
        <v>196</v>
      </c>
    </row>
    <row r="146" s="13" customFormat="1">
      <c r="A146" s="13"/>
      <c r="B146" s="232"/>
      <c r="C146" s="233"/>
      <c r="D146" s="234" t="s">
        <v>212</v>
      </c>
      <c r="E146" s="235" t="s">
        <v>19</v>
      </c>
      <c r="F146" s="236" t="s">
        <v>305</v>
      </c>
      <c r="G146" s="233"/>
      <c r="H146" s="237">
        <v>0.38900000000000001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1"/>
      <c r="U146" s="242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212</v>
      </c>
      <c r="AU146" s="243" t="s">
        <v>81</v>
      </c>
      <c r="AV146" s="13" t="s">
        <v>81</v>
      </c>
      <c r="AW146" s="13" t="s">
        <v>33</v>
      </c>
      <c r="AX146" s="13" t="s">
        <v>72</v>
      </c>
      <c r="AY146" s="243" t="s">
        <v>196</v>
      </c>
    </row>
    <row r="147" s="14" customFormat="1">
      <c r="A147" s="14"/>
      <c r="B147" s="254"/>
      <c r="C147" s="255"/>
      <c r="D147" s="234" t="s">
        <v>212</v>
      </c>
      <c r="E147" s="256" t="s">
        <v>19</v>
      </c>
      <c r="F147" s="257" t="s">
        <v>233</v>
      </c>
      <c r="G147" s="255"/>
      <c r="H147" s="258">
        <v>0.67199999999999993</v>
      </c>
      <c r="I147" s="259"/>
      <c r="J147" s="255"/>
      <c r="K147" s="255"/>
      <c r="L147" s="260"/>
      <c r="M147" s="261"/>
      <c r="N147" s="262"/>
      <c r="O147" s="262"/>
      <c r="P147" s="262"/>
      <c r="Q147" s="262"/>
      <c r="R147" s="262"/>
      <c r="S147" s="262"/>
      <c r="T147" s="262"/>
      <c r="U147" s="263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4" t="s">
        <v>212</v>
      </c>
      <c r="AU147" s="264" t="s">
        <v>81</v>
      </c>
      <c r="AV147" s="14" t="s">
        <v>203</v>
      </c>
      <c r="AW147" s="14" t="s">
        <v>33</v>
      </c>
      <c r="AX147" s="14" t="s">
        <v>79</v>
      </c>
      <c r="AY147" s="264" t="s">
        <v>196</v>
      </c>
    </row>
    <row r="148" s="13" customFormat="1">
      <c r="A148" s="13"/>
      <c r="B148" s="232"/>
      <c r="C148" s="233"/>
      <c r="D148" s="234" t="s">
        <v>212</v>
      </c>
      <c r="E148" s="233"/>
      <c r="F148" s="236" t="s">
        <v>306</v>
      </c>
      <c r="G148" s="233"/>
      <c r="H148" s="237">
        <v>0.80600000000000005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1"/>
      <c r="U148" s="242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212</v>
      </c>
      <c r="AU148" s="243" t="s">
        <v>81</v>
      </c>
      <c r="AV148" s="13" t="s">
        <v>81</v>
      </c>
      <c r="AW148" s="13" t="s">
        <v>4</v>
      </c>
      <c r="AX148" s="13" t="s">
        <v>79</v>
      </c>
      <c r="AY148" s="243" t="s">
        <v>196</v>
      </c>
    </row>
    <row r="149" s="2" customFormat="1" ht="24.15" customHeight="1">
      <c r="A149" s="40"/>
      <c r="B149" s="41"/>
      <c r="C149" s="214" t="s">
        <v>307</v>
      </c>
      <c r="D149" s="214" t="s">
        <v>198</v>
      </c>
      <c r="E149" s="215" t="s">
        <v>308</v>
      </c>
      <c r="F149" s="216" t="s">
        <v>309</v>
      </c>
      <c r="G149" s="217" t="s">
        <v>201</v>
      </c>
      <c r="H149" s="218">
        <v>1.006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0.02248</v>
      </c>
      <c r="R149" s="223">
        <f>Q149*H149</f>
        <v>0.02261488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266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266</v>
      </c>
      <c r="BM149" s="225" t="s">
        <v>310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311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13" customFormat="1">
      <c r="A151" s="13"/>
      <c r="B151" s="232"/>
      <c r="C151" s="233"/>
      <c r="D151" s="234" t="s">
        <v>212</v>
      </c>
      <c r="E151" s="235" t="s">
        <v>19</v>
      </c>
      <c r="F151" s="236" t="s">
        <v>312</v>
      </c>
      <c r="G151" s="233"/>
      <c r="H151" s="237">
        <v>1.006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212</v>
      </c>
      <c r="AU151" s="243" t="s">
        <v>81</v>
      </c>
      <c r="AV151" s="13" t="s">
        <v>81</v>
      </c>
      <c r="AW151" s="13" t="s">
        <v>33</v>
      </c>
      <c r="AX151" s="13" t="s">
        <v>79</v>
      </c>
      <c r="AY151" s="243" t="s">
        <v>196</v>
      </c>
    </row>
    <row r="152" s="2" customFormat="1" ht="49.05" customHeight="1">
      <c r="A152" s="40"/>
      <c r="B152" s="41"/>
      <c r="C152" s="214" t="s">
        <v>313</v>
      </c>
      <c r="D152" s="214" t="s">
        <v>198</v>
      </c>
      <c r="E152" s="215" t="s">
        <v>314</v>
      </c>
      <c r="F152" s="216" t="s">
        <v>315</v>
      </c>
      <c r="G152" s="217" t="s">
        <v>237</v>
      </c>
      <c r="H152" s="218">
        <v>1.3300000000000001</v>
      </c>
      <c r="I152" s="219"/>
      <c r="J152" s="220">
        <f>ROUND(I152*H152,2)</f>
        <v>0</v>
      </c>
      <c r="K152" s="216" t="s">
        <v>202</v>
      </c>
      <c r="L152" s="46"/>
      <c r="M152" s="221" t="s">
        <v>19</v>
      </c>
      <c r="N152" s="222" t="s">
        <v>43</v>
      </c>
      <c r="O152" s="86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3">
        <f>S152*H152</f>
        <v>0</v>
      </c>
      <c r="U152" s="224" t="s">
        <v>19</v>
      </c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266</v>
      </c>
      <c r="AT152" s="225" t="s">
        <v>198</v>
      </c>
      <c r="AU152" s="225" t="s">
        <v>81</v>
      </c>
      <c r="AY152" s="19" t="s">
        <v>196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79</v>
      </c>
      <c r="BK152" s="226">
        <f>ROUND(I152*H152,2)</f>
        <v>0</v>
      </c>
      <c r="BL152" s="19" t="s">
        <v>266</v>
      </c>
      <c r="BM152" s="225" t="s">
        <v>316</v>
      </c>
    </row>
    <row r="153" s="2" customFormat="1">
      <c r="A153" s="40"/>
      <c r="B153" s="41"/>
      <c r="C153" s="42"/>
      <c r="D153" s="227" t="s">
        <v>205</v>
      </c>
      <c r="E153" s="42"/>
      <c r="F153" s="228" t="s">
        <v>317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6"/>
      <c r="U153" s="87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205</v>
      </c>
      <c r="AU153" s="19" t="s">
        <v>81</v>
      </c>
    </row>
    <row r="154" s="12" customFormat="1" ht="22.8" customHeight="1">
      <c r="A154" s="12"/>
      <c r="B154" s="198"/>
      <c r="C154" s="199"/>
      <c r="D154" s="200" t="s">
        <v>71</v>
      </c>
      <c r="E154" s="212" t="s">
        <v>318</v>
      </c>
      <c r="F154" s="212" t="s">
        <v>319</v>
      </c>
      <c r="G154" s="199"/>
      <c r="H154" s="199"/>
      <c r="I154" s="202"/>
      <c r="J154" s="213">
        <f>BK154</f>
        <v>0</v>
      </c>
      <c r="K154" s="199"/>
      <c r="L154" s="204"/>
      <c r="M154" s="205"/>
      <c r="N154" s="206"/>
      <c r="O154" s="206"/>
      <c r="P154" s="207">
        <f>SUM(P155:P169)</f>
        <v>0</v>
      </c>
      <c r="Q154" s="206"/>
      <c r="R154" s="207">
        <f>SUM(R155:R169)</f>
        <v>0.030135689999999993</v>
      </c>
      <c r="S154" s="206"/>
      <c r="T154" s="207">
        <f>SUM(T155:T169)</f>
        <v>0</v>
      </c>
      <c r="U154" s="208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09" t="s">
        <v>81</v>
      </c>
      <c r="AT154" s="210" t="s">
        <v>71</v>
      </c>
      <c r="AU154" s="210" t="s">
        <v>79</v>
      </c>
      <c r="AY154" s="209" t="s">
        <v>196</v>
      </c>
      <c r="BK154" s="211">
        <f>SUM(BK155:BK169)</f>
        <v>0</v>
      </c>
    </row>
    <row r="155" s="2" customFormat="1" ht="24.15" customHeight="1">
      <c r="A155" s="40"/>
      <c r="B155" s="41"/>
      <c r="C155" s="214" t="s">
        <v>320</v>
      </c>
      <c r="D155" s="214" t="s">
        <v>198</v>
      </c>
      <c r="E155" s="215" t="s">
        <v>321</v>
      </c>
      <c r="F155" s="216" t="s">
        <v>322</v>
      </c>
      <c r="G155" s="217" t="s">
        <v>244</v>
      </c>
      <c r="H155" s="218">
        <v>70.082999999999998</v>
      </c>
      <c r="I155" s="219"/>
      <c r="J155" s="220">
        <f>ROUND(I155*H155,2)</f>
        <v>0</v>
      </c>
      <c r="K155" s="216" t="s">
        <v>202</v>
      </c>
      <c r="L155" s="46"/>
      <c r="M155" s="221" t="s">
        <v>19</v>
      </c>
      <c r="N155" s="222" t="s">
        <v>43</v>
      </c>
      <c r="O155" s="86"/>
      <c r="P155" s="223">
        <f>O155*H155</f>
        <v>0</v>
      </c>
      <c r="Q155" s="223">
        <v>2.0000000000000002E-05</v>
      </c>
      <c r="R155" s="223">
        <f>Q155*H155</f>
        <v>0.0014016600000000001</v>
      </c>
      <c r="S155" s="223">
        <v>0</v>
      </c>
      <c r="T155" s="223">
        <f>S155*H155</f>
        <v>0</v>
      </c>
      <c r="U155" s="224" t="s">
        <v>19</v>
      </c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266</v>
      </c>
      <c r="AT155" s="225" t="s">
        <v>198</v>
      </c>
      <c r="AU155" s="225" t="s">
        <v>81</v>
      </c>
      <c r="AY155" s="19" t="s">
        <v>196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79</v>
      </c>
      <c r="BK155" s="226">
        <f>ROUND(I155*H155,2)</f>
        <v>0</v>
      </c>
      <c r="BL155" s="19" t="s">
        <v>266</v>
      </c>
      <c r="BM155" s="225" t="s">
        <v>323</v>
      </c>
    </row>
    <row r="156" s="2" customFormat="1">
      <c r="A156" s="40"/>
      <c r="B156" s="41"/>
      <c r="C156" s="42"/>
      <c r="D156" s="227" t="s">
        <v>205</v>
      </c>
      <c r="E156" s="42"/>
      <c r="F156" s="228" t="s">
        <v>324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6"/>
      <c r="U156" s="87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205</v>
      </c>
      <c r="AU156" s="19" t="s">
        <v>81</v>
      </c>
    </row>
    <row r="157" s="2" customFormat="1" ht="24.15" customHeight="1">
      <c r="A157" s="40"/>
      <c r="B157" s="41"/>
      <c r="C157" s="214" t="s">
        <v>325</v>
      </c>
      <c r="D157" s="214" t="s">
        <v>198</v>
      </c>
      <c r="E157" s="215" t="s">
        <v>326</v>
      </c>
      <c r="F157" s="216" t="s">
        <v>327</v>
      </c>
      <c r="G157" s="217" t="s">
        <v>244</v>
      </c>
      <c r="H157" s="218">
        <v>70.082999999999998</v>
      </c>
      <c r="I157" s="219"/>
      <c r="J157" s="220">
        <f>ROUND(I157*H157,2)</f>
        <v>0</v>
      </c>
      <c r="K157" s="216" t="s">
        <v>202</v>
      </c>
      <c r="L157" s="46"/>
      <c r="M157" s="221" t="s">
        <v>19</v>
      </c>
      <c r="N157" s="222" t="s">
        <v>43</v>
      </c>
      <c r="O157" s="86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266</v>
      </c>
      <c r="AT157" s="225" t="s">
        <v>198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266</v>
      </c>
      <c r="BM157" s="225" t="s">
        <v>328</v>
      </c>
    </row>
    <row r="158" s="2" customFormat="1">
      <c r="A158" s="40"/>
      <c r="B158" s="41"/>
      <c r="C158" s="42"/>
      <c r="D158" s="227" t="s">
        <v>205</v>
      </c>
      <c r="E158" s="42"/>
      <c r="F158" s="228" t="s">
        <v>329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6"/>
      <c r="U158" s="87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205</v>
      </c>
      <c r="AU158" s="19" t="s">
        <v>81</v>
      </c>
    </row>
    <row r="159" s="2" customFormat="1" ht="33" customHeight="1">
      <c r="A159" s="40"/>
      <c r="B159" s="41"/>
      <c r="C159" s="214" t="s">
        <v>7</v>
      </c>
      <c r="D159" s="214" t="s">
        <v>198</v>
      </c>
      <c r="E159" s="215" t="s">
        <v>330</v>
      </c>
      <c r="F159" s="216" t="s">
        <v>331</v>
      </c>
      <c r="G159" s="217" t="s">
        <v>244</v>
      </c>
      <c r="H159" s="218">
        <v>70.082999999999998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0.00013999999999999999</v>
      </c>
      <c r="R159" s="223">
        <f>Q159*H159</f>
        <v>0.0098116199999999983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266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266</v>
      </c>
      <c r="BM159" s="225" t="s">
        <v>332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333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2" customFormat="1" ht="24.15" customHeight="1">
      <c r="A161" s="40"/>
      <c r="B161" s="41"/>
      <c r="C161" s="214" t="s">
        <v>334</v>
      </c>
      <c r="D161" s="214" t="s">
        <v>198</v>
      </c>
      <c r="E161" s="215" t="s">
        <v>335</v>
      </c>
      <c r="F161" s="216" t="s">
        <v>336</v>
      </c>
      <c r="G161" s="217" t="s">
        <v>244</v>
      </c>
      <c r="H161" s="218">
        <v>70.082999999999998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0.00012999999999999999</v>
      </c>
      <c r="R161" s="223">
        <f>Q161*H161</f>
        <v>0.0091107899999999988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266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266</v>
      </c>
      <c r="BM161" s="225" t="s">
        <v>337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338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2" customFormat="1" ht="24.15" customHeight="1">
      <c r="A163" s="40"/>
      <c r="B163" s="41"/>
      <c r="C163" s="214" t="s">
        <v>339</v>
      </c>
      <c r="D163" s="214" t="s">
        <v>198</v>
      </c>
      <c r="E163" s="215" t="s">
        <v>340</v>
      </c>
      <c r="F163" s="216" t="s">
        <v>341</v>
      </c>
      <c r="G163" s="217" t="s">
        <v>244</v>
      </c>
      <c r="H163" s="218">
        <v>70.082999999999998</v>
      </c>
      <c r="I163" s="219"/>
      <c r="J163" s="220">
        <f>ROUND(I163*H163,2)</f>
        <v>0</v>
      </c>
      <c r="K163" s="216" t="s">
        <v>202</v>
      </c>
      <c r="L163" s="46"/>
      <c r="M163" s="221" t="s">
        <v>19</v>
      </c>
      <c r="N163" s="222" t="s">
        <v>43</v>
      </c>
      <c r="O163" s="86"/>
      <c r="P163" s="223">
        <f>O163*H163</f>
        <v>0</v>
      </c>
      <c r="Q163" s="223">
        <v>0.00013999999999999999</v>
      </c>
      <c r="R163" s="223">
        <f>Q163*H163</f>
        <v>0.0098116199999999983</v>
      </c>
      <c r="S163" s="223">
        <v>0</v>
      </c>
      <c r="T163" s="223">
        <f>S163*H163</f>
        <v>0</v>
      </c>
      <c r="U163" s="224" t="s">
        <v>19</v>
      </c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266</v>
      </c>
      <c r="AT163" s="225" t="s">
        <v>198</v>
      </c>
      <c r="AU163" s="225" t="s">
        <v>81</v>
      </c>
      <c r="AY163" s="19" t="s">
        <v>196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79</v>
      </c>
      <c r="BK163" s="226">
        <f>ROUND(I163*H163,2)</f>
        <v>0</v>
      </c>
      <c r="BL163" s="19" t="s">
        <v>266</v>
      </c>
      <c r="BM163" s="225" t="s">
        <v>342</v>
      </c>
    </row>
    <row r="164" s="2" customFormat="1">
      <c r="A164" s="40"/>
      <c r="B164" s="41"/>
      <c r="C164" s="42"/>
      <c r="D164" s="227" t="s">
        <v>205</v>
      </c>
      <c r="E164" s="42"/>
      <c r="F164" s="228" t="s">
        <v>343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6"/>
      <c r="U164" s="87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205</v>
      </c>
      <c r="AU164" s="19" t="s">
        <v>81</v>
      </c>
    </row>
    <row r="165" s="13" customFormat="1">
      <c r="A165" s="13"/>
      <c r="B165" s="232"/>
      <c r="C165" s="233"/>
      <c r="D165" s="234" t="s">
        <v>212</v>
      </c>
      <c r="E165" s="235" t="s">
        <v>19</v>
      </c>
      <c r="F165" s="236" t="s">
        <v>344</v>
      </c>
      <c r="G165" s="233"/>
      <c r="H165" s="237">
        <v>45.616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1"/>
      <c r="U165" s="242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212</v>
      </c>
      <c r="AU165" s="243" t="s">
        <v>81</v>
      </c>
      <c r="AV165" s="13" t="s">
        <v>81</v>
      </c>
      <c r="AW165" s="13" t="s">
        <v>33</v>
      </c>
      <c r="AX165" s="13" t="s">
        <v>72</v>
      </c>
      <c r="AY165" s="243" t="s">
        <v>196</v>
      </c>
    </row>
    <row r="166" s="13" customFormat="1">
      <c r="A166" s="13"/>
      <c r="B166" s="232"/>
      <c r="C166" s="233"/>
      <c r="D166" s="234" t="s">
        <v>212</v>
      </c>
      <c r="E166" s="235" t="s">
        <v>19</v>
      </c>
      <c r="F166" s="236" t="s">
        <v>345</v>
      </c>
      <c r="G166" s="233"/>
      <c r="H166" s="237">
        <v>6.5469999999999997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1"/>
      <c r="U166" s="242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212</v>
      </c>
      <c r="AU166" s="243" t="s">
        <v>81</v>
      </c>
      <c r="AV166" s="13" t="s">
        <v>81</v>
      </c>
      <c r="AW166" s="13" t="s">
        <v>33</v>
      </c>
      <c r="AX166" s="13" t="s">
        <v>72</v>
      </c>
      <c r="AY166" s="243" t="s">
        <v>196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346</v>
      </c>
      <c r="G167" s="233"/>
      <c r="H167" s="237">
        <v>7.5519999999999996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72</v>
      </c>
      <c r="AY167" s="243" t="s">
        <v>196</v>
      </c>
    </row>
    <row r="168" s="13" customFormat="1">
      <c r="A168" s="13"/>
      <c r="B168" s="232"/>
      <c r="C168" s="233"/>
      <c r="D168" s="234" t="s">
        <v>212</v>
      </c>
      <c r="E168" s="235" t="s">
        <v>19</v>
      </c>
      <c r="F168" s="236" t="s">
        <v>347</v>
      </c>
      <c r="G168" s="233"/>
      <c r="H168" s="237">
        <v>10.368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1"/>
      <c r="U168" s="242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212</v>
      </c>
      <c r="AU168" s="243" t="s">
        <v>81</v>
      </c>
      <c r="AV168" s="13" t="s">
        <v>81</v>
      </c>
      <c r="AW168" s="13" t="s">
        <v>33</v>
      </c>
      <c r="AX168" s="13" t="s">
        <v>72</v>
      </c>
      <c r="AY168" s="243" t="s">
        <v>196</v>
      </c>
    </row>
    <row r="169" s="14" customFormat="1">
      <c r="A169" s="14"/>
      <c r="B169" s="254"/>
      <c r="C169" s="255"/>
      <c r="D169" s="234" t="s">
        <v>212</v>
      </c>
      <c r="E169" s="256" t="s">
        <v>19</v>
      </c>
      <c r="F169" s="257" t="s">
        <v>233</v>
      </c>
      <c r="G169" s="255"/>
      <c r="H169" s="258">
        <v>70.082999999999998</v>
      </c>
      <c r="I169" s="259"/>
      <c r="J169" s="255"/>
      <c r="K169" s="255"/>
      <c r="L169" s="260"/>
      <c r="M169" s="265"/>
      <c r="N169" s="266"/>
      <c r="O169" s="266"/>
      <c r="P169" s="266"/>
      <c r="Q169" s="266"/>
      <c r="R169" s="266"/>
      <c r="S169" s="266"/>
      <c r="T169" s="266"/>
      <c r="U169" s="267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4" t="s">
        <v>212</v>
      </c>
      <c r="AU169" s="264" t="s">
        <v>81</v>
      </c>
      <c r="AV169" s="14" t="s">
        <v>203</v>
      </c>
      <c r="AW169" s="14" t="s">
        <v>33</v>
      </c>
      <c r="AX169" s="14" t="s">
        <v>79</v>
      </c>
      <c r="AY169" s="264" t="s">
        <v>196</v>
      </c>
    </row>
    <row r="170" s="2" customFormat="1" ht="6.96" customHeight="1">
      <c r="A170" s="40"/>
      <c r="B170" s="61"/>
      <c r="C170" s="62"/>
      <c r="D170" s="62"/>
      <c r="E170" s="62"/>
      <c r="F170" s="62"/>
      <c r="G170" s="62"/>
      <c r="H170" s="62"/>
      <c r="I170" s="62"/>
      <c r="J170" s="62"/>
      <c r="K170" s="62"/>
      <c r="L170" s="46"/>
      <c r="M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</sheetData>
  <sheetProtection sheet="1" autoFilter="0" formatColumns="0" formatRows="0" objects="1" scenarios="1" spinCount="100000" saltValue="ezFNqeXvouBDUEyykcj/xvhJYF9lCRN5CNX7aZ6nvnETuemGtp5smohg3EQoZX2l4Q5DJ3/I8KExPLUFdJcp9Q==" hashValue="jGF7wuEjgo3oVBWYdxUMLhJOsf8LXFDFbuRU4+mhS2qxg2P52G1ucef3E1PpVaUWIZoS7ljWTHFYlurzmOtXSA==" algorithmName="SHA-512" password="CC35"/>
  <autoFilter ref="C91:K16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5_02/232312111"/>
    <hyperlink ref="F98" r:id="rId2" display="https://podminky.urs.cz/item/CS_URS_2025_02/232321121"/>
    <hyperlink ref="F105" r:id="rId3" display="https://podminky.urs.cz/item/CS_URS_2025_02/430321515"/>
    <hyperlink ref="F111" r:id="rId4" display="https://podminky.urs.cz/item/CS_URS_2025_02/430361821"/>
    <hyperlink ref="F114" r:id="rId5" display="https://podminky.urs.cz/item/CS_URS_2025_02/431351121"/>
    <hyperlink ref="F117" r:id="rId6" display="https://podminky.urs.cz/item/CS_URS_2025_02/431351122"/>
    <hyperlink ref="F120" r:id="rId7" display="https://podminky.urs.cz/item/CS_URS_2025_02/998003111"/>
    <hyperlink ref="F124" r:id="rId8" display="https://podminky.urs.cz/item/CS_URS_2025_02/762083122"/>
    <hyperlink ref="F126" r:id="rId9" display="https://podminky.urs.cz/item/CS_URS_2025_02/762523108"/>
    <hyperlink ref="F134" r:id="rId10" display="https://podminky.urs.cz/item/CS_URS_2025_02/762713110"/>
    <hyperlink ref="F140" r:id="rId11" display="https://podminky.urs.cz/item/CS_URS_2025_02/762713120"/>
    <hyperlink ref="F150" r:id="rId12" display="https://podminky.urs.cz/item/CS_URS_2025_02/762795000"/>
    <hyperlink ref="F153" r:id="rId13" display="https://podminky.urs.cz/item/CS_URS_2025_02/998762101"/>
    <hyperlink ref="F156" r:id="rId14" display="https://podminky.urs.cz/item/CS_URS_2025_02/783201201"/>
    <hyperlink ref="F158" r:id="rId15" display="https://podminky.urs.cz/item/CS_URS_2025_02/783201401"/>
    <hyperlink ref="F160" r:id="rId16" display="https://podminky.urs.cz/item/CS_URS_2025_02/783213101"/>
    <hyperlink ref="F162" r:id="rId17" display="https://podminky.urs.cz/item/CS_URS_2025_02/783214101"/>
    <hyperlink ref="F164" r:id="rId18" display="https://podminky.urs.cz/item/CS_URS_2025_02/78321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9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3333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ROUND(J104,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ROUND((SUM(BE104:BE516)),  2)</f>
        <v>0</v>
      </c>
      <c r="G35" s="40"/>
      <c r="H35" s="40"/>
      <c r="I35" s="160">
        <v>0.20999999999999999</v>
      </c>
      <c r="J35" s="159">
        <f>ROUND(((SUM(BE104:BE516))*I35),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ROUND((SUM(BF104:BF516)),  2)</f>
        <v>0</v>
      </c>
      <c r="G36" s="40"/>
      <c r="H36" s="40"/>
      <c r="I36" s="160">
        <v>0.12</v>
      </c>
      <c r="J36" s="159">
        <f>ROUND(((SUM(BF104:BF516))*I36),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ROUND((SUM(BG104:BG516)),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ROUND((SUM(BH104:BH516)),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ROUND((SUM(BI104:BI516)),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3333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J104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J105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J106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J142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J178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351</v>
      </c>
      <c r="E68" s="185"/>
      <c r="F68" s="185"/>
      <c r="G68" s="185"/>
      <c r="H68" s="185"/>
      <c r="I68" s="185"/>
      <c r="J68" s="186">
        <f>J190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352</v>
      </c>
      <c r="E69" s="185"/>
      <c r="F69" s="185"/>
      <c r="G69" s="185"/>
      <c r="H69" s="185"/>
      <c r="I69" s="185"/>
      <c r="J69" s="186">
        <f>J209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J226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177</v>
      </c>
      <c r="E71" s="180"/>
      <c r="F71" s="180"/>
      <c r="G71" s="180"/>
      <c r="H71" s="180"/>
      <c r="I71" s="180"/>
      <c r="J71" s="181">
        <f>J229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353</v>
      </c>
      <c r="E72" s="185"/>
      <c r="F72" s="185"/>
      <c r="G72" s="185"/>
      <c r="H72" s="185"/>
      <c r="I72" s="185"/>
      <c r="J72" s="186">
        <f>J230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354</v>
      </c>
      <c r="E73" s="185"/>
      <c r="F73" s="185"/>
      <c r="G73" s="185"/>
      <c r="H73" s="185"/>
      <c r="I73" s="185"/>
      <c r="J73" s="186">
        <f>J251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355</v>
      </c>
      <c r="E74" s="185"/>
      <c r="F74" s="185"/>
      <c r="G74" s="185"/>
      <c r="H74" s="185"/>
      <c r="I74" s="185"/>
      <c r="J74" s="186">
        <f>J288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178</v>
      </c>
      <c r="E75" s="185"/>
      <c r="F75" s="185"/>
      <c r="G75" s="185"/>
      <c r="H75" s="185"/>
      <c r="I75" s="185"/>
      <c r="J75" s="186">
        <f>J306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356</v>
      </c>
      <c r="E76" s="185"/>
      <c r="F76" s="185"/>
      <c r="G76" s="185"/>
      <c r="H76" s="185"/>
      <c r="I76" s="185"/>
      <c r="J76" s="186">
        <f>J376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357</v>
      </c>
      <c r="E77" s="185"/>
      <c r="F77" s="185"/>
      <c r="G77" s="185"/>
      <c r="H77" s="185"/>
      <c r="I77" s="185"/>
      <c r="J77" s="186">
        <f>J386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358</v>
      </c>
      <c r="E78" s="185"/>
      <c r="F78" s="185"/>
      <c r="G78" s="185"/>
      <c r="H78" s="185"/>
      <c r="I78" s="185"/>
      <c r="J78" s="186">
        <f>J399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359</v>
      </c>
      <c r="E79" s="185"/>
      <c r="F79" s="185"/>
      <c r="G79" s="185"/>
      <c r="H79" s="185"/>
      <c r="I79" s="185"/>
      <c r="J79" s="186">
        <f>J434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360</v>
      </c>
      <c r="E80" s="185"/>
      <c r="F80" s="185"/>
      <c r="G80" s="185"/>
      <c r="H80" s="185"/>
      <c r="I80" s="185"/>
      <c r="J80" s="186">
        <f>J466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179</v>
      </c>
      <c r="E81" s="185"/>
      <c r="F81" s="185"/>
      <c r="G81" s="185"/>
      <c r="H81" s="185"/>
      <c r="I81" s="185"/>
      <c r="J81" s="186">
        <f>J476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1096</v>
      </c>
      <c r="E82" s="185"/>
      <c r="F82" s="185"/>
      <c r="G82" s="185"/>
      <c r="H82" s="185"/>
      <c r="I82" s="185"/>
      <c r="J82" s="186">
        <f>J502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61"/>
      <c r="C84" s="62"/>
      <c r="D84" s="62"/>
      <c r="E84" s="62"/>
      <c r="F84" s="62"/>
      <c r="G84" s="62"/>
      <c r="H84" s="62"/>
      <c r="I84" s="62"/>
      <c r="J84" s="62"/>
      <c r="K84" s="6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8" s="2" customFormat="1" ht="6.96" customHeight="1">
      <c r="A88" s="40"/>
      <c r="B88" s="63"/>
      <c r="C88" s="64"/>
      <c r="D88" s="64"/>
      <c r="E88" s="64"/>
      <c r="F88" s="64"/>
      <c r="G88" s="64"/>
      <c r="H88" s="64"/>
      <c r="I88" s="64"/>
      <c r="J88" s="64"/>
      <c r="K88" s="64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4.96" customHeight="1">
      <c r="A89" s="40"/>
      <c r="B89" s="41"/>
      <c r="C89" s="25" t="s">
        <v>180</v>
      </c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16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172" t="str">
        <f>E7</f>
        <v>Koncepční dořešení lokality Loděnice v parku B.Němcové</v>
      </c>
      <c r="F92" s="34"/>
      <c r="G92" s="34"/>
      <c r="H92" s="34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" customFormat="1" ht="12" customHeight="1">
      <c r="B93" s="23"/>
      <c r="C93" s="34" t="s">
        <v>164</v>
      </c>
      <c r="D93" s="24"/>
      <c r="E93" s="24"/>
      <c r="F93" s="24"/>
      <c r="G93" s="24"/>
      <c r="H93" s="24"/>
      <c r="I93" s="24"/>
      <c r="J93" s="24"/>
      <c r="K93" s="24"/>
      <c r="L93" s="22"/>
    </row>
    <row r="94" s="2" customFormat="1" ht="16.5" customHeight="1">
      <c r="A94" s="40"/>
      <c r="B94" s="41"/>
      <c r="C94" s="42"/>
      <c r="D94" s="42"/>
      <c r="E94" s="172" t="s">
        <v>3333</v>
      </c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166</v>
      </c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6.5" customHeight="1">
      <c r="A96" s="40"/>
      <c r="B96" s="41"/>
      <c r="C96" s="42"/>
      <c r="D96" s="42"/>
      <c r="E96" s="71" t="str">
        <f>E11</f>
        <v>D.1.1 - Stavební část</v>
      </c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2" customHeight="1">
      <c r="A98" s="40"/>
      <c r="B98" s="41"/>
      <c r="C98" s="34" t="s">
        <v>21</v>
      </c>
      <c r="D98" s="42"/>
      <c r="E98" s="42"/>
      <c r="F98" s="29" t="str">
        <f>F14</f>
        <v>Karviná</v>
      </c>
      <c r="G98" s="42"/>
      <c r="H98" s="42"/>
      <c r="I98" s="34" t="s">
        <v>23</v>
      </c>
      <c r="J98" s="74" t="str">
        <f>IF(J14="","",J14)</f>
        <v>22. 1. 2026</v>
      </c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25</v>
      </c>
      <c r="D100" s="42"/>
      <c r="E100" s="42"/>
      <c r="F100" s="29" t="str">
        <f>E17</f>
        <v>Statutární město Karviná</v>
      </c>
      <c r="G100" s="42"/>
      <c r="H100" s="42"/>
      <c r="I100" s="34" t="s">
        <v>31</v>
      </c>
      <c r="J100" s="38" t="str">
        <f>E23</f>
        <v>POLYCHROME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5.15" customHeight="1">
      <c r="A101" s="40"/>
      <c r="B101" s="41"/>
      <c r="C101" s="34" t="s">
        <v>29</v>
      </c>
      <c r="D101" s="42"/>
      <c r="E101" s="42"/>
      <c r="F101" s="29" t="str">
        <f>IF(E20="","",E20)</f>
        <v>Vyplň údaj</v>
      </c>
      <c r="G101" s="42"/>
      <c r="H101" s="42"/>
      <c r="I101" s="34" t="s">
        <v>34</v>
      </c>
      <c r="J101" s="38" t="str">
        <f>E26</f>
        <v xml:space="preserve"> </v>
      </c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0.32" customHeight="1">
      <c r="A102" s="40"/>
      <c r="B102" s="41"/>
      <c r="C102" s="42"/>
      <c r="D102" s="42"/>
      <c r="E102" s="42"/>
      <c r="F102" s="42"/>
      <c r="G102" s="42"/>
      <c r="H102" s="42"/>
      <c r="I102" s="42"/>
      <c r="J102" s="42"/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11" customFormat="1" ht="29.28" customHeight="1">
      <c r="A103" s="188"/>
      <c r="B103" s="189"/>
      <c r="C103" s="190" t="s">
        <v>181</v>
      </c>
      <c r="D103" s="191" t="s">
        <v>57</v>
      </c>
      <c r="E103" s="191" t="s">
        <v>53</v>
      </c>
      <c r="F103" s="191" t="s">
        <v>54</v>
      </c>
      <c r="G103" s="191" t="s">
        <v>182</v>
      </c>
      <c r="H103" s="191" t="s">
        <v>183</v>
      </c>
      <c r="I103" s="191" t="s">
        <v>184</v>
      </c>
      <c r="J103" s="191" t="s">
        <v>171</v>
      </c>
      <c r="K103" s="192" t="s">
        <v>185</v>
      </c>
      <c r="L103" s="193"/>
      <c r="M103" s="94" t="s">
        <v>19</v>
      </c>
      <c r="N103" s="95" t="s">
        <v>42</v>
      </c>
      <c r="O103" s="95" t="s">
        <v>186</v>
      </c>
      <c r="P103" s="95" t="s">
        <v>187</v>
      </c>
      <c r="Q103" s="95" t="s">
        <v>188</v>
      </c>
      <c r="R103" s="95" t="s">
        <v>189</v>
      </c>
      <c r="S103" s="95" t="s">
        <v>190</v>
      </c>
      <c r="T103" s="95" t="s">
        <v>191</v>
      </c>
      <c r="U103" s="96" t="s">
        <v>192</v>
      </c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</row>
    <row r="104" s="2" customFormat="1" ht="22.8" customHeight="1">
      <c r="A104" s="40"/>
      <c r="B104" s="41"/>
      <c r="C104" s="101" t="s">
        <v>193</v>
      </c>
      <c r="D104" s="42"/>
      <c r="E104" s="42"/>
      <c r="F104" s="42"/>
      <c r="G104" s="42"/>
      <c r="H104" s="42"/>
      <c r="I104" s="42"/>
      <c r="J104" s="194">
        <f>BK104</f>
        <v>0</v>
      </c>
      <c r="K104" s="42"/>
      <c r="L104" s="46"/>
      <c r="M104" s="97"/>
      <c r="N104" s="195"/>
      <c r="O104" s="98"/>
      <c r="P104" s="196">
        <f>P105+P229</f>
        <v>0</v>
      </c>
      <c r="Q104" s="98"/>
      <c r="R104" s="196">
        <f>R105+R229</f>
        <v>45.567300799999998</v>
      </c>
      <c r="S104" s="98"/>
      <c r="T104" s="196">
        <f>T105+T229</f>
        <v>0</v>
      </c>
      <c r="U104" s="99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71</v>
      </c>
      <c r="AU104" s="19" t="s">
        <v>172</v>
      </c>
      <c r="BK104" s="197">
        <f>BK105+BK229</f>
        <v>0</v>
      </c>
    </row>
    <row r="105" s="12" customFormat="1" ht="25.92" customHeight="1">
      <c r="A105" s="12"/>
      <c r="B105" s="198"/>
      <c r="C105" s="199"/>
      <c r="D105" s="200" t="s">
        <v>71</v>
      </c>
      <c r="E105" s="201" t="s">
        <v>194</v>
      </c>
      <c r="F105" s="201" t="s">
        <v>195</v>
      </c>
      <c r="G105" s="199"/>
      <c r="H105" s="199"/>
      <c r="I105" s="202"/>
      <c r="J105" s="203">
        <f>BK105</f>
        <v>0</v>
      </c>
      <c r="K105" s="199"/>
      <c r="L105" s="204"/>
      <c r="M105" s="205"/>
      <c r="N105" s="206"/>
      <c r="O105" s="206"/>
      <c r="P105" s="207">
        <f>P106+P142+P178+P190+P209+P226</f>
        <v>0</v>
      </c>
      <c r="Q105" s="206"/>
      <c r="R105" s="207">
        <f>R106+R142+R178+R190+R209+R226</f>
        <v>40.291629189999995</v>
      </c>
      <c r="S105" s="206"/>
      <c r="T105" s="207">
        <f>T106+T142+T178+T190+T209+T226</f>
        <v>0</v>
      </c>
      <c r="U105" s="208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79</v>
      </c>
      <c r="AT105" s="210" t="s">
        <v>71</v>
      </c>
      <c r="AU105" s="210" t="s">
        <v>72</v>
      </c>
      <c r="AY105" s="209" t="s">
        <v>196</v>
      </c>
      <c r="BK105" s="211">
        <f>BK106+BK142+BK178+BK190+BK209+BK226</f>
        <v>0</v>
      </c>
    </row>
    <row r="106" s="12" customFormat="1" ht="22.8" customHeight="1">
      <c r="A106" s="12"/>
      <c r="B106" s="198"/>
      <c r="C106" s="199"/>
      <c r="D106" s="200" t="s">
        <v>71</v>
      </c>
      <c r="E106" s="212" t="s">
        <v>79</v>
      </c>
      <c r="F106" s="212" t="s">
        <v>361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SUM(P107:P141)</f>
        <v>0</v>
      </c>
      <c r="Q106" s="206"/>
      <c r="R106" s="207">
        <f>SUM(R107:R141)</f>
        <v>3.0000000000000001E-05</v>
      </c>
      <c r="S106" s="206"/>
      <c r="T106" s="207">
        <f>SUM(T107:T141)</f>
        <v>0</v>
      </c>
      <c r="U106" s="208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79</v>
      </c>
      <c r="AT106" s="210" t="s">
        <v>71</v>
      </c>
      <c r="AU106" s="210" t="s">
        <v>79</v>
      </c>
      <c r="AY106" s="209" t="s">
        <v>196</v>
      </c>
      <c r="BK106" s="211">
        <f>SUM(BK107:BK141)</f>
        <v>0</v>
      </c>
    </row>
    <row r="107" s="2" customFormat="1" ht="24.15" customHeight="1">
      <c r="A107" s="40"/>
      <c r="B107" s="41"/>
      <c r="C107" s="214" t="s">
        <v>79</v>
      </c>
      <c r="D107" s="214" t="s">
        <v>198</v>
      </c>
      <c r="E107" s="215" t="s">
        <v>362</v>
      </c>
      <c r="F107" s="216" t="s">
        <v>363</v>
      </c>
      <c r="G107" s="217" t="s">
        <v>364</v>
      </c>
      <c r="H107" s="218">
        <v>1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3.0000000000000001E-05</v>
      </c>
      <c r="R107" s="223">
        <f>Q107*H107</f>
        <v>3.0000000000000001E-05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3334</v>
      </c>
    </row>
    <row r="108" s="2" customFormat="1" ht="37.8" customHeight="1">
      <c r="A108" s="40"/>
      <c r="B108" s="41"/>
      <c r="C108" s="214" t="s">
        <v>81</v>
      </c>
      <c r="D108" s="214" t="s">
        <v>198</v>
      </c>
      <c r="E108" s="215" t="s">
        <v>366</v>
      </c>
      <c r="F108" s="216" t="s">
        <v>367</v>
      </c>
      <c r="G108" s="217" t="s">
        <v>368</v>
      </c>
      <c r="H108" s="218">
        <v>8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3335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370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2" customFormat="1" ht="24.15" customHeight="1">
      <c r="A110" s="40"/>
      <c r="B110" s="41"/>
      <c r="C110" s="214" t="s">
        <v>155</v>
      </c>
      <c r="D110" s="214" t="s">
        <v>198</v>
      </c>
      <c r="E110" s="215" t="s">
        <v>371</v>
      </c>
      <c r="F110" s="216" t="s">
        <v>372</v>
      </c>
      <c r="G110" s="217" t="s">
        <v>244</v>
      </c>
      <c r="H110" s="218">
        <v>60.877000000000002</v>
      </c>
      <c r="I110" s="219"/>
      <c r="J110" s="220">
        <f>ROUND(I110*H110,2)</f>
        <v>0</v>
      </c>
      <c r="K110" s="216" t="s">
        <v>202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3336</v>
      </c>
    </row>
    <row r="111" s="2" customFormat="1">
      <c r="A111" s="40"/>
      <c r="B111" s="41"/>
      <c r="C111" s="42"/>
      <c r="D111" s="227" t="s">
        <v>205</v>
      </c>
      <c r="E111" s="42"/>
      <c r="F111" s="228" t="s">
        <v>374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81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3337</v>
      </c>
      <c r="G112" s="233"/>
      <c r="H112" s="237">
        <v>60.877000000000002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79</v>
      </c>
      <c r="AY112" s="243" t="s">
        <v>196</v>
      </c>
    </row>
    <row r="113" s="2" customFormat="1" ht="44.25" customHeight="1">
      <c r="A113" s="40"/>
      <c r="B113" s="41"/>
      <c r="C113" s="214" t="s">
        <v>203</v>
      </c>
      <c r="D113" s="214" t="s">
        <v>198</v>
      </c>
      <c r="E113" s="215" t="s">
        <v>376</v>
      </c>
      <c r="F113" s="216" t="s">
        <v>377</v>
      </c>
      <c r="G113" s="217" t="s">
        <v>201</v>
      </c>
      <c r="H113" s="218">
        <v>16.835000000000001</v>
      </c>
      <c r="I113" s="219"/>
      <c r="J113" s="220">
        <f>ROUND(I113*H113,2)</f>
        <v>0</v>
      </c>
      <c r="K113" s="216" t="s">
        <v>202</v>
      </c>
      <c r="L113" s="46"/>
      <c r="M113" s="221" t="s">
        <v>19</v>
      </c>
      <c r="N113" s="222" t="s">
        <v>43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3338</v>
      </c>
    </row>
    <row r="114" s="2" customFormat="1">
      <c r="A114" s="40"/>
      <c r="B114" s="41"/>
      <c r="C114" s="42"/>
      <c r="D114" s="227" t="s">
        <v>205</v>
      </c>
      <c r="E114" s="42"/>
      <c r="F114" s="228" t="s">
        <v>379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6"/>
      <c r="U114" s="87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205</v>
      </c>
      <c r="AU114" s="19" t="s">
        <v>81</v>
      </c>
    </row>
    <row r="115" s="13" customFormat="1">
      <c r="A115" s="13"/>
      <c r="B115" s="232"/>
      <c r="C115" s="233"/>
      <c r="D115" s="234" t="s">
        <v>212</v>
      </c>
      <c r="E115" s="235" t="s">
        <v>19</v>
      </c>
      <c r="F115" s="236" t="s">
        <v>3339</v>
      </c>
      <c r="G115" s="233"/>
      <c r="H115" s="237">
        <v>9.4909999999999997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33</v>
      </c>
      <c r="AX115" s="13" t="s">
        <v>72</v>
      </c>
      <c r="AY115" s="243" t="s">
        <v>196</v>
      </c>
    </row>
    <row r="116" s="13" customFormat="1">
      <c r="A116" s="13"/>
      <c r="B116" s="232"/>
      <c r="C116" s="233"/>
      <c r="D116" s="234" t="s">
        <v>212</v>
      </c>
      <c r="E116" s="235" t="s">
        <v>19</v>
      </c>
      <c r="F116" s="236" t="s">
        <v>3340</v>
      </c>
      <c r="G116" s="233"/>
      <c r="H116" s="237">
        <v>7.3440000000000003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1"/>
      <c r="U116" s="242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212</v>
      </c>
      <c r="AU116" s="243" t="s">
        <v>81</v>
      </c>
      <c r="AV116" s="13" t="s">
        <v>81</v>
      </c>
      <c r="AW116" s="13" t="s">
        <v>33</v>
      </c>
      <c r="AX116" s="13" t="s">
        <v>72</v>
      </c>
      <c r="AY116" s="243" t="s">
        <v>196</v>
      </c>
    </row>
    <row r="117" s="14" customFormat="1">
      <c r="A117" s="14"/>
      <c r="B117" s="254"/>
      <c r="C117" s="255"/>
      <c r="D117" s="234" t="s">
        <v>212</v>
      </c>
      <c r="E117" s="256" t="s">
        <v>19</v>
      </c>
      <c r="F117" s="257" t="s">
        <v>233</v>
      </c>
      <c r="G117" s="255"/>
      <c r="H117" s="258">
        <v>16.835000000000001</v>
      </c>
      <c r="I117" s="259"/>
      <c r="J117" s="255"/>
      <c r="K117" s="255"/>
      <c r="L117" s="260"/>
      <c r="M117" s="261"/>
      <c r="N117" s="262"/>
      <c r="O117" s="262"/>
      <c r="P117" s="262"/>
      <c r="Q117" s="262"/>
      <c r="R117" s="262"/>
      <c r="S117" s="262"/>
      <c r="T117" s="262"/>
      <c r="U117" s="263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64" t="s">
        <v>212</v>
      </c>
      <c r="AU117" s="264" t="s">
        <v>81</v>
      </c>
      <c r="AV117" s="14" t="s">
        <v>203</v>
      </c>
      <c r="AW117" s="14" t="s">
        <v>33</v>
      </c>
      <c r="AX117" s="14" t="s">
        <v>79</v>
      </c>
      <c r="AY117" s="264" t="s">
        <v>196</v>
      </c>
    </row>
    <row r="118" s="2" customFormat="1" ht="44.25" customHeight="1">
      <c r="A118" s="40"/>
      <c r="B118" s="41"/>
      <c r="C118" s="214" t="s">
        <v>225</v>
      </c>
      <c r="D118" s="214" t="s">
        <v>198</v>
      </c>
      <c r="E118" s="215" t="s">
        <v>381</v>
      </c>
      <c r="F118" s="216" t="s">
        <v>382</v>
      </c>
      <c r="G118" s="217" t="s">
        <v>201</v>
      </c>
      <c r="H118" s="218">
        <v>5.5759999999999996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3341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384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13" customFormat="1">
      <c r="A120" s="13"/>
      <c r="B120" s="232"/>
      <c r="C120" s="233"/>
      <c r="D120" s="234" t="s">
        <v>212</v>
      </c>
      <c r="E120" s="235" t="s">
        <v>19</v>
      </c>
      <c r="F120" s="236" t="s">
        <v>3342</v>
      </c>
      <c r="G120" s="233"/>
      <c r="H120" s="237">
        <v>5.5759999999999996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212</v>
      </c>
      <c r="AU120" s="243" t="s">
        <v>81</v>
      </c>
      <c r="AV120" s="13" t="s">
        <v>81</v>
      </c>
      <c r="AW120" s="13" t="s">
        <v>33</v>
      </c>
      <c r="AX120" s="13" t="s">
        <v>79</v>
      </c>
      <c r="AY120" s="243" t="s">
        <v>196</v>
      </c>
    </row>
    <row r="121" s="2" customFormat="1" ht="62.7" customHeight="1">
      <c r="A121" s="40"/>
      <c r="B121" s="41"/>
      <c r="C121" s="214" t="s">
        <v>234</v>
      </c>
      <c r="D121" s="214" t="s">
        <v>198</v>
      </c>
      <c r="E121" s="215" t="s">
        <v>386</v>
      </c>
      <c r="F121" s="216" t="s">
        <v>387</v>
      </c>
      <c r="G121" s="217" t="s">
        <v>201</v>
      </c>
      <c r="H121" s="218">
        <v>32.344999999999999</v>
      </c>
      <c r="I121" s="219"/>
      <c r="J121" s="220">
        <f>ROUND(I121*H121,2)</f>
        <v>0</v>
      </c>
      <c r="K121" s="216" t="s">
        <v>202</v>
      </c>
      <c r="L121" s="46"/>
      <c r="M121" s="221" t="s">
        <v>19</v>
      </c>
      <c r="N121" s="222" t="s">
        <v>43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3">
        <f>S121*H121</f>
        <v>0</v>
      </c>
      <c r="U121" s="224" t="s">
        <v>19</v>
      </c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203</v>
      </c>
      <c r="AT121" s="225" t="s">
        <v>198</v>
      </c>
      <c r="AU121" s="225" t="s">
        <v>81</v>
      </c>
      <c r="AY121" s="19" t="s">
        <v>196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79</v>
      </c>
      <c r="BK121" s="226">
        <f>ROUND(I121*H121,2)</f>
        <v>0</v>
      </c>
      <c r="BL121" s="19" t="s">
        <v>203</v>
      </c>
      <c r="BM121" s="225" t="s">
        <v>3343</v>
      </c>
    </row>
    <row r="122" s="2" customFormat="1">
      <c r="A122" s="40"/>
      <c r="B122" s="41"/>
      <c r="C122" s="42"/>
      <c r="D122" s="227" t="s">
        <v>205</v>
      </c>
      <c r="E122" s="42"/>
      <c r="F122" s="228" t="s">
        <v>389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6"/>
      <c r="U122" s="87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205</v>
      </c>
      <c r="AU122" s="19" t="s">
        <v>81</v>
      </c>
    </row>
    <row r="123" s="2" customFormat="1" ht="66.75" customHeight="1">
      <c r="A123" s="40"/>
      <c r="B123" s="41"/>
      <c r="C123" s="214" t="s">
        <v>241</v>
      </c>
      <c r="D123" s="214" t="s">
        <v>198</v>
      </c>
      <c r="E123" s="215" t="s">
        <v>390</v>
      </c>
      <c r="F123" s="216" t="s">
        <v>391</v>
      </c>
      <c r="G123" s="217" t="s">
        <v>201</v>
      </c>
      <c r="H123" s="218">
        <v>32.344999999999999</v>
      </c>
      <c r="I123" s="219"/>
      <c r="J123" s="220">
        <f>ROUND(I123*H123,2)</f>
        <v>0</v>
      </c>
      <c r="K123" s="216" t="s">
        <v>202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81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3344</v>
      </c>
    </row>
    <row r="124" s="2" customFormat="1">
      <c r="A124" s="40"/>
      <c r="B124" s="41"/>
      <c r="C124" s="42"/>
      <c r="D124" s="227" t="s">
        <v>205</v>
      </c>
      <c r="E124" s="42"/>
      <c r="F124" s="228" t="s">
        <v>393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81</v>
      </c>
    </row>
    <row r="125" s="2" customFormat="1" ht="44.25" customHeight="1">
      <c r="A125" s="40"/>
      <c r="B125" s="41"/>
      <c r="C125" s="214" t="s">
        <v>217</v>
      </c>
      <c r="D125" s="214" t="s">
        <v>198</v>
      </c>
      <c r="E125" s="215" t="s">
        <v>394</v>
      </c>
      <c r="F125" s="216" t="s">
        <v>395</v>
      </c>
      <c r="G125" s="217" t="s">
        <v>201</v>
      </c>
      <c r="H125" s="218">
        <v>32.344999999999999</v>
      </c>
      <c r="I125" s="219"/>
      <c r="J125" s="220">
        <f>ROUND(I125*H125,2)</f>
        <v>0</v>
      </c>
      <c r="K125" s="216" t="s">
        <v>202</v>
      </c>
      <c r="L125" s="46"/>
      <c r="M125" s="221" t="s">
        <v>19</v>
      </c>
      <c r="N125" s="222" t="s">
        <v>43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3">
        <f>S125*H125</f>
        <v>0</v>
      </c>
      <c r="U125" s="224" t="s">
        <v>19</v>
      </c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203</v>
      </c>
      <c r="AT125" s="225" t="s">
        <v>198</v>
      </c>
      <c r="AU125" s="225" t="s">
        <v>81</v>
      </c>
      <c r="AY125" s="19" t="s">
        <v>196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79</v>
      </c>
      <c r="BK125" s="226">
        <f>ROUND(I125*H125,2)</f>
        <v>0</v>
      </c>
      <c r="BL125" s="19" t="s">
        <v>203</v>
      </c>
      <c r="BM125" s="225" t="s">
        <v>3345</v>
      </c>
    </row>
    <row r="126" s="2" customFormat="1">
      <c r="A126" s="40"/>
      <c r="B126" s="41"/>
      <c r="C126" s="42"/>
      <c r="D126" s="227" t="s">
        <v>205</v>
      </c>
      <c r="E126" s="42"/>
      <c r="F126" s="228" t="s">
        <v>397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6"/>
      <c r="U126" s="87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205</v>
      </c>
      <c r="AU126" s="19" t="s">
        <v>81</v>
      </c>
    </row>
    <row r="127" s="13" customFormat="1">
      <c r="A127" s="13"/>
      <c r="B127" s="232"/>
      <c r="C127" s="233"/>
      <c r="D127" s="234" t="s">
        <v>212</v>
      </c>
      <c r="E127" s="235" t="s">
        <v>19</v>
      </c>
      <c r="F127" s="236" t="s">
        <v>3346</v>
      </c>
      <c r="G127" s="233"/>
      <c r="H127" s="237">
        <v>12.175000000000001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1"/>
      <c r="U127" s="242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212</v>
      </c>
      <c r="AU127" s="243" t="s">
        <v>81</v>
      </c>
      <c r="AV127" s="13" t="s">
        <v>81</v>
      </c>
      <c r="AW127" s="13" t="s">
        <v>33</v>
      </c>
      <c r="AX127" s="13" t="s">
        <v>72</v>
      </c>
      <c r="AY127" s="243" t="s">
        <v>196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3347</v>
      </c>
      <c r="G128" s="233"/>
      <c r="H128" s="237">
        <v>20.170000000000002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72</v>
      </c>
      <c r="AY128" s="243" t="s">
        <v>196</v>
      </c>
    </row>
    <row r="129" s="14" customFormat="1">
      <c r="A129" s="14"/>
      <c r="B129" s="254"/>
      <c r="C129" s="255"/>
      <c r="D129" s="234" t="s">
        <v>212</v>
      </c>
      <c r="E129" s="256" t="s">
        <v>19</v>
      </c>
      <c r="F129" s="257" t="s">
        <v>233</v>
      </c>
      <c r="G129" s="255"/>
      <c r="H129" s="258">
        <v>32.344999999999999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2"/>
      <c r="U129" s="263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4" t="s">
        <v>212</v>
      </c>
      <c r="AU129" s="264" t="s">
        <v>81</v>
      </c>
      <c r="AV129" s="14" t="s">
        <v>203</v>
      </c>
      <c r="AW129" s="14" t="s">
        <v>33</v>
      </c>
      <c r="AX129" s="14" t="s">
        <v>79</v>
      </c>
      <c r="AY129" s="264" t="s">
        <v>196</v>
      </c>
    </row>
    <row r="130" s="2" customFormat="1" ht="44.25" customHeight="1">
      <c r="A130" s="40"/>
      <c r="B130" s="41"/>
      <c r="C130" s="214" t="s">
        <v>254</v>
      </c>
      <c r="D130" s="214" t="s">
        <v>198</v>
      </c>
      <c r="E130" s="215" t="s">
        <v>400</v>
      </c>
      <c r="F130" s="216" t="s">
        <v>401</v>
      </c>
      <c r="G130" s="217" t="s">
        <v>237</v>
      </c>
      <c r="H130" s="218">
        <v>54.987000000000002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3348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403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13" customFormat="1">
      <c r="A132" s="13"/>
      <c r="B132" s="232"/>
      <c r="C132" s="233"/>
      <c r="D132" s="234" t="s">
        <v>212</v>
      </c>
      <c r="E132" s="233"/>
      <c r="F132" s="236" t="s">
        <v>3349</v>
      </c>
      <c r="G132" s="233"/>
      <c r="H132" s="237">
        <v>54.987000000000002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1"/>
      <c r="U132" s="242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212</v>
      </c>
      <c r="AU132" s="243" t="s">
        <v>81</v>
      </c>
      <c r="AV132" s="13" t="s">
        <v>81</v>
      </c>
      <c r="AW132" s="13" t="s">
        <v>4</v>
      </c>
      <c r="AX132" s="13" t="s">
        <v>79</v>
      </c>
      <c r="AY132" s="243" t="s">
        <v>196</v>
      </c>
    </row>
    <row r="133" s="2" customFormat="1" ht="37.8" customHeight="1">
      <c r="A133" s="40"/>
      <c r="B133" s="41"/>
      <c r="C133" s="214" t="s">
        <v>263</v>
      </c>
      <c r="D133" s="214" t="s">
        <v>198</v>
      </c>
      <c r="E133" s="215" t="s">
        <v>405</v>
      </c>
      <c r="F133" s="216" t="s">
        <v>406</v>
      </c>
      <c r="G133" s="217" t="s">
        <v>201</v>
      </c>
      <c r="H133" s="218">
        <v>32.344999999999999</v>
      </c>
      <c r="I133" s="219"/>
      <c r="J133" s="220">
        <f>ROUND(I133*H133,2)</f>
        <v>0</v>
      </c>
      <c r="K133" s="216" t="s">
        <v>202</v>
      </c>
      <c r="L133" s="46"/>
      <c r="M133" s="221" t="s">
        <v>19</v>
      </c>
      <c r="N133" s="222" t="s">
        <v>43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203</v>
      </c>
      <c r="AT133" s="225" t="s">
        <v>198</v>
      </c>
      <c r="AU133" s="225" t="s">
        <v>81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203</v>
      </c>
      <c r="BM133" s="225" t="s">
        <v>3350</v>
      </c>
    </row>
    <row r="134" s="2" customFormat="1">
      <c r="A134" s="40"/>
      <c r="B134" s="41"/>
      <c r="C134" s="42"/>
      <c r="D134" s="227" t="s">
        <v>205</v>
      </c>
      <c r="E134" s="42"/>
      <c r="F134" s="228" t="s">
        <v>408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205</v>
      </c>
      <c r="AU134" s="19" t="s">
        <v>81</v>
      </c>
    </row>
    <row r="135" s="2" customFormat="1" ht="44.25" customHeight="1">
      <c r="A135" s="40"/>
      <c r="B135" s="41"/>
      <c r="C135" s="214" t="s">
        <v>269</v>
      </c>
      <c r="D135" s="214" t="s">
        <v>198</v>
      </c>
      <c r="E135" s="215" t="s">
        <v>409</v>
      </c>
      <c r="F135" s="216" t="s">
        <v>410</v>
      </c>
      <c r="G135" s="217" t="s">
        <v>201</v>
      </c>
      <c r="H135" s="218">
        <v>2.2410000000000001</v>
      </c>
      <c r="I135" s="219"/>
      <c r="J135" s="220">
        <f>ROUND(I135*H135,2)</f>
        <v>0</v>
      </c>
      <c r="K135" s="216" t="s">
        <v>202</v>
      </c>
      <c r="L135" s="46"/>
      <c r="M135" s="221" t="s">
        <v>19</v>
      </c>
      <c r="N135" s="222" t="s">
        <v>43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3">
        <f>S135*H135</f>
        <v>0</v>
      </c>
      <c r="U135" s="224" t="s">
        <v>19</v>
      </c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203</v>
      </c>
      <c r="AT135" s="225" t="s">
        <v>198</v>
      </c>
      <c r="AU135" s="225" t="s">
        <v>81</v>
      </c>
      <c r="AY135" s="19" t="s">
        <v>196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79</v>
      </c>
      <c r="BK135" s="226">
        <f>ROUND(I135*H135,2)</f>
        <v>0</v>
      </c>
      <c r="BL135" s="19" t="s">
        <v>203</v>
      </c>
      <c r="BM135" s="225" t="s">
        <v>3351</v>
      </c>
    </row>
    <row r="136" s="2" customFormat="1">
      <c r="A136" s="40"/>
      <c r="B136" s="41"/>
      <c r="C136" s="42"/>
      <c r="D136" s="227" t="s">
        <v>205</v>
      </c>
      <c r="E136" s="42"/>
      <c r="F136" s="228" t="s">
        <v>412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6"/>
      <c r="U136" s="87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205</v>
      </c>
      <c r="AU136" s="19" t="s">
        <v>81</v>
      </c>
    </row>
    <row r="137" s="15" customFormat="1">
      <c r="A137" s="15"/>
      <c r="B137" s="268"/>
      <c r="C137" s="269"/>
      <c r="D137" s="234" t="s">
        <v>212</v>
      </c>
      <c r="E137" s="270" t="s">
        <v>19</v>
      </c>
      <c r="F137" s="271" t="s">
        <v>413</v>
      </c>
      <c r="G137" s="269"/>
      <c r="H137" s="270" t="s">
        <v>19</v>
      </c>
      <c r="I137" s="272"/>
      <c r="J137" s="269"/>
      <c r="K137" s="269"/>
      <c r="L137" s="273"/>
      <c r="M137" s="274"/>
      <c r="N137" s="275"/>
      <c r="O137" s="275"/>
      <c r="P137" s="275"/>
      <c r="Q137" s="275"/>
      <c r="R137" s="275"/>
      <c r="S137" s="275"/>
      <c r="T137" s="275"/>
      <c r="U137" s="276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77" t="s">
        <v>212</v>
      </c>
      <c r="AU137" s="277" t="s">
        <v>81</v>
      </c>
      <c r="AV137" s="15" t="s">
        <v>79</v>
      </c>
      <c r="AW137" s="15" t="s">
        <v>33</v>
      </c>
      <c r="AX137" s="15" t="s">
        <v>72</v>
      </c>
      <c r="AY137" s="277" t="s">
        <v>196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3352</v>
      </c>
      <c r="G138" s="233"/>
      <c r="H138" s="237">
        <v>2.2410000000000001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79</v>
      </c>
      <c r="AY138" s="243" t="s">
        <v>196</v>
      </c>
    </row>
    <row r="139" s="2" customFormat="1" ht="33" customHeight="1">
      <c r="A139" s="40"/>
      <c r="B139" s="41"/>
      <c r="C139" s="214" t="s">
        <v>8</v>
      </c>
      <c r="D139" s="214" t="s">
        <v>198</v>
      </c>
      <c r="E139" s="215" t="s">
        <v>415</v>
      </c>
      <c r="F139" s="216" t="s">
        <v>416</v>
      </c>
      <c r="G139" s="217" t="s">
        <v>244</v>
      </c>
      <c r="H139" s="218">
        <v>31.637</v>
      </c>
      <c r="I139" s="219"/>
      <c r="J139" s="220">
        <f>ROUND(I139*H139,2)</f>
        <v>0</v>
      </c>
      <c r="K139" s="216" t="s">
        <v>202</v>
      </c>
      <c r="L139" s="46"/>
      <c r="M139" s="221" t="s">
        <v>19</v>
      </c>
      <c r="N139" s="222" t="s">
        <v>43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203</v>
      </c>
      <c r="AT139" s="225" t="s">
        <v>198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203</v>
      </c>
      <c r="BM139" s="225" t="s">
        <v>3353</v>
      </c>
    </row>
    <row r="140" s="2" customFormat="1">
      <c r="A140" s="40"/>
      <c r="B140" s="41"/>
      <c r="C140" s="42"/>
      <c r="D140" s="227" t="s">
        <v>205</v>
      </c>
      <c r="E140" s="42"/>
      <c r="F140" s="228" t="s">
        <v>418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81</v>
      </c>
    </row>
    <row r="141" s="13" customFormat="1">
      <c r="A141" s="13"/>
      <c r="B141" s="232"/>
      <c r="C141" s="233"/>
      <c r="D141" s="234" t="s">
        <v>212</v>
      </c>
      <c r="E141" s="235" t="s">
        <v>19</v>
      </c>
      <c r="F141" s="236" t="s">
        <v>3354</v>
      </c>
      <c r="G141" s="233"/>
      <c r="H141" s="237">
        <v>31.637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1"/>
      <c r="U141" s="242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212</v>
      </c>
      <c r="AU141" s="243" t="s">
        <v>81</v>
      </c>
      <c r="AV141" s="13" t="s">
        <v>81</v>
      </c>
      <c r="AW141" s="13" t="s">
        <v>33</v>
      </c>
      <c r="AX141" s="13" t="s">
        <v>79</v>
      </c>
      <c r="AY141" s="243" t="s">
        <v>196</v>
      </c>
    </row>
    <row r="142" s="12" customFormat="1" ht="22.8" customHeight="1">
      <c r="A142" s="12"/>
      <c r="B142" s="198"/>
      <c r="C142" s="199"/>
      <c r="D142" s="200" t="s">
        <v>71</v>
      </c>
      <c r="E142" s="212" t="s">
        <v>81</v>
      </c>
      <c r="F142" s="212" t="s">
        <v>197</v>
      </c>
      <c r="G142" s="199"/>
      <c r="H142" s="199"/>
      <c r="I142" s="202"/>
      <c r="J142" s="213">
        <f>BK142</f>
        <v>0</v>
      </c>
      <c r="K142" s="199"/>
      <c r="L142" s="204"/>
      <c r="M142" s="205"/>
      <c r="N142" s="206"/>
      <c r="O142" s="206"/>
      <c r="P142" s="207">
        <f>SUM(P143:P177)</f>
        <v>0</v>
      </c>
      <c r="Q142" s="206"/>
      <c r="R142" s="207">
        <f>SUM(R143:R177)</f>
        <v>37.556378529999996</v>
      </c>
      <c r="S142" s="206"/>
      <c r="T142" s="207">
        <f>SUM(T143:T177)</f>
        <v>0</v>
      </c>
      <c r="U142" s="208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9" t="s">
        <v>79</v>
      </c>
      <c r="AT142" s="210" t="s">
        <v>71</v>
      </c>
      <c r="AU142" s="210" t="s">
        <v>79</v>
      </c>
      <c r="AY142" s="209" t="s">
        <v>196</v>
      </c>
      <c r="BK142" s="211">
        <f>SUM(BK143:BK177)</f>
        <v>0</v>
      </c>
    </row>
    <row r="143" s="2" customFormat="1" ht="37.8" customHeight="1">
      <c r="A143" s="40"/>
      <c r="B143" s="41"/>
      <c r="C143" s="214" t="s">
        <v>282</v>
      </c>
      <c r="D143" s="214" t="s">
        <v>198</v>
      </c>
      <c r="E143" s="215" t="s">
        <v>420</v>
      </c>
      <c r="F143" s="216" t="s">
        <v>421</v>
      </c>
      <c r="G143" s="217" t="s">
        <v>201</v>
      </c>
      <c r="H143" s="218">
        <v>1.6579999999999999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2.1600000000000001</v>
      </c>
      <c r="R143" s="223">
        <f>Q143*H143</f>
        <v>3.58128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3355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423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3356</v>
      </c>
      <c r="G145" s="233"/>
      <c r="H145" s="237">
        <v>1.6579999999999999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79</v>
      </c>
      <c r="AY145" s="243" t="s">
        <v>196</v>
      </c>
    </row>
    <row r="146" s="2" customFormat="1" ht="33" customHeight="1">
      <c r="A146" s="40"/>
      <c r="B146" s="41"/>
      <c r="C146" s="214" t="s">
        <v>288</v>
      </c>
      <c r="D146" s="214" t="s">
        <v>198</v>
      </c>
      <c r="E146" s="215" t="s">
        <v>425</v>
      </c>
      <c r="F146" s="216" t="s">
        <v>426</v>
      </c>
      <c r="G146" s="217" t="s">
        <v>201</v>
      </c>
      <c r="H146" s="218">
        <v>1.585</v>
      </c>
      <c r="I146" s="219"/>
      <c r="J146" s="220">
        <f>ROUND(I146*H146,2)</f>
        <v>0</v>
      </c>
      <c r="K146" s="216" t="s">
        <v>202</v>
      </c>
      <c r="L146" s="46"/>
      <c r="M146" s="221" t="s">
        <v>19</v>
      </c>
      <c r="N146" s="222" t="s">
        <v>43</v>
      </c>
      <c r="O146" s="86"/>
      <c r="P146" s="223">
        <f>O146*H146</f>
        <v>0</v>
      </c>
      <c r="Q146" s="223">
        <v>2.5018699999999998</v>
      </c>
      <c r="R146" s="223">
        <f>Q146*H146</f>
        <v>3.9654639499999997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203</v>
      </c>
      <c r="AT146" s="225" t="s">
        <v>198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203</v>
      </c>
      <c r="BM146" s="225" t="s">
        <v>3357</v>
      </c>
    </row>
    <row r="147" s="2" customFormat="1">
      <c r="A147" s="40"/>
      <c r="B147" s="41"/>
      <c r="C147" s="42"/>
      <c r="D147" s="227" t="s">
        <v>205</v>
      </c>
      <c r="E147" s="42"/>
      <c r="F147" s="228" t="s">
        <v>428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6"/>
      <c r="U147" s="87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81</v>
      </c>
    </row>
    <row r="148" s="13" customFormat="1">
      <c r="A148" s="13"/>
      <c r="B148" s="232"/>
      <c r="C148" s="233"/>
      <c r="D148" s="234" t="s">
        <v>212</v>
      </c>
      <c r="E148" s="235" t="s">
        <v>19</v>
      </c>
      <c r="F148" s="236" t="s">
        <v>3358</v>
      </c>
      <c r="G148" s="233"/>
      <c r="H148" s="237">
        <v>1.585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1"/>
      <c r="U148" s="242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212</v>
      </c>
      <c r="AU148" s="243" t="s">
        <v>81</v>
      </c>
      <c r="AV148" s="13" t="s">
        <v>81</v>
      </c>
      <c r="AW148" s="13" t="s">
        <v>33</v>
      </c>
      <c r="AX148" s="13" t="s">
        <v>79</v>
      </c>
      <c r="AY148" s="243" t="s">
        <v>196</v>
      </c>
    </row>
    <row r="149" s="2" customFormat="1" ht="16.5" customHeight="1">
      <c r="A149" s="40"/>
      <c r="B149" s="41"/>
      <c r="C149" s="214" t="s">
        <v>294</v>
      </c>
      <c r="D149" s="214" t="s">
        <v>198</v>
      </c>
      <c r="E149" s="215" t="s">
        <v>430</v>
      </c>
      <c r="F149" s="216" t="s">
        <v>431</v>
      </c>
      <c r="G149" s="217" t="s">
        <v>244</v>
      </c>
      <c r="H149" s="218">
        <v>2.1480000000000001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0.0029399999999999999</v>
      </c>
      <c r="R149" s="223">
        <f>Q149*H149</f>
        <v>0.0063151200000000005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3359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433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13" customFormat="1">
      <c r="A151" s="13"/>
      <c r="B151" s="232"/>
      <c r="C151" s="233"/>
      <c r="D151" s="234" t="s">
        <v>212</v>
      </c>
      <c r="E151" s="235" t="s">
        <v>19</v>
      </c>
      <c r="F151" s="236" t="s">
        <v>3360</v>
      </c>
      <c r="G151" s="233"/>
      <c r="H151" s="237">
        <v>2.1480000000000001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212</v>
      </c>
      <c r="AU151" s="243" t="s">
        <v>81</v>
      </c>
      <c r="AV151" s="13" t="s">
        <v>81</v>
      </c>
      <c r="AW151" s="13" t="s">
        <v>33</v>
      </c>
      <c r="AX151" s="13" t="s">
        <v>79</v>
      </c>
      <c r="AY151" s="243" t="s">
        <v>196</v>
      </c>
    </row>
    <row r="152" s="2" customFormat="1" ht="16.5" customHeight="1">
      <c r="A152" s="40"/>
      <c r="B152" s="41"/>
      <c r="C152" s="214" t="s">
        <v>266</v>
      </c>
      <c r="D152" s="214" t="s">
        <v>198</v>
      </c>
      <c r="E152" s="215" t="s">
        <v>435</v>
      </c>
      <c r="F152" s="216" t="s">
        <v>436</v>
      </c>
      <c r="G152" s="217" t="s">
        <v>244</v>
      </c>
      <c r="H152" s="218">
        <v>2.1480000000000001</v>
      </c>
      <c r="I152" s="219"/>
      <c r="J152" s="220">
        <f>ROUND(I152*H152,2)</f>
        <v>0</v>
      </c>
      <c r="K152" s="216" t="s">
        <v>202</v>
      </c>
      <c r="L152" s="46"/>
      <c r="M152" s="221" t="s">
        <v>19</v>
      </c>
      <c r="N152" s="222" t="s">
        <v>43</v>
      </c>
      <c r="O152" s="86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3">
        <f>S152*H152</f>
        <v>0</v>
      </c>
      <c r="U152" s="224" t="s">
        <v>19</v>
      </c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203</v>
      </c>
      <c r="AT152" s="225" t="s">
        <v>198</v>
      </c>
      <c r="AU152" s="225" t="s">
        <v>81</v>
      </c>
      <c r="AY152" s="19" t="s">
        <v>196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79</v>
      </c>
      <c r="BK152" s="226">
        <f>ROUND(I152*H152,2)</f>
        <v>0</v>
      </c>
      <c r="BL152" s="19" t="s">
        <v>203</v>
      </c>
      <c r="BM152" s="225" t="s">
        <v>3361</v>
      </c>
    </row>
    <row r="153" s="2" customFormat="1">
      <c r="A153" s="40"/>
      <c r="B153" s="41"/>
      <c r="C153" s="42"/>
      <c r="D153" s="227" t="s">
        <v>205</v>
      </c>
      <c r="E153" s="42"/>
      <c r="F153" s="228" t="s">
        <v>438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6"/>
      <c r="U153" s="87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205</v>
      </c>
      <c r="AU153" s="19" t="s">
        <v>81</v>
      </c>
    </row>
    <row r="154" s="2" customFormat="1" ht="24.15" customHeight="1">
      <c r="A154" s="40"/>
      <c r="B154" s="41"/>
      <c r="C154" s="214" t="s">
        <v>307</v>
      </c>
      <c r="D154" s="214" t="s">
        <v>198</v>
      </c>
      <c r="E154" s="215" t="s">
        <v>439</v>
      </c>
      <c r="F154" s="216" t="s">
        <v>440</v>
      </c>
      <c r="G154" s="217" t="s">
        <v>237</v>
      </c>
      <c r="H154" s="218">
        <v>0.050000000000000003</v>
      </c>
      <c r="I154" s="219"/>
      <c r="J154" s="220">
        <f>ROUND(I154*H154,2)</f>
        <v>0</v>
      </c>
      <c r="K154" s="216" t="s">
        <v>202</v>
      </c>
      <c r="L154" s="46"/>
      <c r="M154" s="221" t="s">
        <v>19</v>
      </c>
      <c r="N154" s="222" t="s">
        <v>43</v>
      </c>
      <c r="O154" s="86"/>
      <c r="P154" s="223">
        <f>O154*H154</f>
        <v>0</v>
      </c>
      <c r="Q154" s="223">
        <v>1.06277</v>
      </c>
      <c r="R154" s="223">
        <f>Q154*H154</f>
        <v>0.053138500000000005</v>
      </c>
      <c r="S154" s="223">
        <v>0</v>
      </c>
      <c r="T154" s="223">
        <f>S154*H154</f>
        <v>0</v>
      </c>
      <c r="U154" s="224" t="s">
        <v>19</v>
      </c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203</v>
      </c>
      <c r="AT154" s="225" t="s">
        <v>198</v>
      </c>
      <c r="AU154" s="225" t="s">
        <v>81</v>
      </c>
      <c r="AY154" s="19" t="s">
        <v>196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79</v>
      </c>
      <c r="BK154" s="226">
        <f>ROUND(I154*H154,2)</f>
        <v>0</v>
      </c>
      <c r="BL154" s="19" t="s">
        <v>203</v>
      </c>
      <c r="BM154" s="225" t="s">
        <v>3362</v>
      </c>
    </row>
    <row r="155" s="2" customFormat="1">
      <c r="A155" s="40"/>
      <c r="B155" s="41"/>
      <c r="C155" s="42"/>
      <c r="D155" s="227" t="s">
        <v>205</v>
      </c>
      <c r="E155" s="42"/>
      <c r="F155" s="228" t="s">
        <v>442</v>
      </c>
      <c r="G155" s="42"/>
      <c r="H155" s="42"/>
      <c r="I155" s="229"/>
      <c r="J155" s="42"/>
      <c r="K155" s="42"/>
      <c r="L155" s="46"/>
      <c r="M155" s="230"/>
      <c r="N155" s="231"/>
      <c r="O155" s="86"/>
      <c r="P155" s="86"/>
      <c r="Q155" s="86"/>
      <c r="R155" s="86"/>
      <c r="S155" s="86"/>
      <c r="T155" s="86"/>
      <c r="U155" s="87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205</v>
      </c>
      <c r="AU155" s="19" t="s">
        <v>81</v>
      </c>
    </row>
    <row r="156" s="15" customFormat="1">
      <c r="A156" s="15"/>
      <c r="B156" s="268"/>
      <c r="C156" s="269"/>
      <c r="D156" s="234" t="s">
        <v>212</v>
      </c>
      <c r="E156" s="270" t="s">
        <v>19</v>
      </c>
      <c r="F156" s="271" t="s">
        <v>443</v>
      </c>
      <c r="G156" s="269"/>
      <c r="H156" s="270" t="s">
        <v>19</v>
      </c>
      <c r="I156" s="272"/>
      <c r="J156" s="269"/>
      <c r="K156" s="269"/>
      <c r="L156" s="273"/>
      <c r="M156" s="274"/>
      <c r="N156" s="275"/>
      <c r="O156" s="275"/>
      <c r="P156" s="275"/>
      <c r="Q156" s="275"/>
      <c r="R156" s="275"/>
      <c r="S156" s="275"/>
      <c r="T156" s="275"/>
      <c r="U156" s="276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7" t="s">
        <v>212</v>
      </c>
      <c r="AU156" s="277" t="s">
        <v>81</v>
      </c>
      <c r="AV156" s="15" t="s">
        <v>79</v>
      </c>
      <c r="AW156" s="15" t="s">
        <v>33</v>
      </c>
      <c r="AX156" s="15" t="s">
        <v>72</v>
      </c>
      <c r="AY156" s="277" t="s">
        <v>196</v>
      </c>
    </row>
    <row r="157" s="13" customFormat="1">
      <c r="A157" s="13"/>
      <c r="B157" s="232"/>
      <c r="C157" s="233"/>
      <c r="D157" s="234" t="s">
        <v>212</v>
      </c>
      <c r="E157" s="235" t="s">
        <v>19</v>
      </c>
      <c r="F157" s="236" t="s">
        <v>3363</v>
      </c>
      <c r="G157" s="233"/>
      <c r="H157" s="237">
        <v>0.042000000000000003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1"/>
      <c r="U157" s="242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212</v>
      </c>
      <c r="AU157" s="243" t="s">
        <v>81</v>
      </c>
      <c r="AV157" s="13" t="s">
        <v>81</v>
      </c>
      <c r="AW157" s="13" t="s">
        <v>33</v>
      </c>
      <c r="AX157" s="13" t="s">
        <v>79</v>
      </c>
      <c r="AY157" s="243" t="s">
        <v>196</v>
      </c>
    </row>
    <row r="158" s="13" customFormat="1">
      <c r="A158" s="13"/>
      <c r="B158" s="232"/>
      <c r="C158" s="233"/>
      <c r="D158" s="234" t="s">
        <v>212</v>
      </c>
      <c r="E158" s="233"/>
      <c r="F158" s="236" t="s">
        <v>3364</v>
      </c>
      <c r="G158" s="233"/>
      <c r="H158" s="237">
        <v>0.050000000000000003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4</v>
      </c>
      <c r="AX158" s="13" t="s">
        <v>79</v>
      </c>
      <c r="AY158" s="243" t="s">
        <v>196</v>
      </c>
    </row>
    <row r="159" s="2" customFormat="1" ht="24.15" customHeight="1">
      <c r="A159" s="40"/>
      <c r="B159" s="41"/>
      <c r="C159" s="214" t="s">
        <v>313</v>
      </c>
      <c r="D159" s="214" t="s">
        <v>198</v>
      </c>
      <c r="E159" s="215" t="s">
        <v>446</v>
      </c>
      <c r="F159" s="216" t="s">
        <v>447</v>
      </c>
      <c r="G159" s="217" t="s">
        <v>201</v>
      </c>
      <c r="H159" s="218">
        <v>4.3300000000000001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2.5018699999999998</v>
      </c>
      <c r="R159" s="223">
        <f>Q159*H159</f>
        <v>10.8330971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3365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449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13" customFormat="1">
      <c r="A161" s="13"/>
      <c r="B161" s="232"/>
      <c r="C161" s="233"/>
      <c r="D161" s="234" t="s">
        <v>212</v>
      </c>
      <c r="E161" s="235" t="s">
        <v>19</v>
      </c>
      <c r="F161" s="236" t="s">
        <v>3366</v>
      </c>
      <c r="G161" s="233"/>
      <c r="H161" s="237">
        <v>4.3300000000000001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1"/>
      <c r="U161" s="242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212</v>
      </c>
      <c r="AU161" s="243" t="s">
        <v>81</v>
      </c>
      <c r="AV161" s="13" t="s">
        <v>81</v>
      </c>
      <c r="AW161" s="13" t="s">
        <v>33</v>
      </c>
      <c r="AX161" s="13" t="s">
        <v>79</v>
      </c>
      <c r="AY161" s="243" t="s">
        <v>196</v>
      </c>
    </row>
    <row r="162" s="2" customFormat="1" ht="16.5" customHeight="1">
      <c r="A162" s="40"/>
      <c r="B162" s="41"/>
      <c r="C162" s="214" t="s">
        <v>320</v>
      </c>
      <c r="D162" s="214" t="s">
        <v>198</v>
      </c>
      <c r="E162" s="215" t="s">
        <v>451</v>
      </c>
      <c r="F162" s="216" t="s">
        <v>452</v>
      </c>
      <c r="G162" s="217" t="s">
        <v>244</v>
      </c>
      <c r="H162" s="218">
        <v>28.864000000000001</v>
      </c>
      <c r="I162" s="219"/>
      <c r="J162" s="220">
        <f>ROUND(I162*H162,2)</f>
        <v>0</v>
      </c>
      <c r="K162" s="216" t="s">
        <v>202</v>
      </c>
      <c r="L162" s="46"/>
      <c r="M162" s="221" t="s">
        <v>19</v>
      </c>
      <c r="N162" s="222" t="s">
        <v>43</v>
      </c>
      <c r="O162" s="86"/>
      <c r="P162" s="223">
        <f>O162*H162</f>
        <v>0</v>
      </c>
      <c r="Q162" s="223">
        <v>0.0026900000000000001</v>
      </c>
      <c r="R162" s="223">
        <f>Q162*H162</f>
        <v>0.077644160000000004</v>
      </c>
      <c r="S162" s="223">
        <v>0</v>
      </c>
      <c r="T162" s="223">
        <f>S162*H162</f>
        <v>0</v>
      </c>
      <c r="U162" s="224" t="s">
        <v>19</v>
      </c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203</v>
      </c>
      <c r="AT162" s="225" t="s">
        <v>198</v>
      </c>
      <c r="AU162" s="225" t="s">
        <v>81</v>
      </c>
      <c r="AY162" s="19" t="s">
        <v>196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79</v>
      </c>
      <c r="BK162" s="226">
        <f>ROUND(I162*H162,2)</f>
        <v>0</v>
      </c>
      <c r="BL162" s="19" t="s">
        <v>203</v>
      </c>
      <c r="BM162" s="225" t="s">
        <v>3367</v>
      </c>
    </row>
    <row r="163" s="2" customFormat="1">
      <c r="A163" s="40"/>
      <c r="B163" s="41"/>
      <c r="C163" s="42"/>
      <c r="D163" s="227" t="s">
        <v>205</v>
      </c>
      <c r="E163" s="42"/>
      <c r="F163" s="228" t="s">
        <v>454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6"/>
      <c r="U163" s="87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205</v>
      </c>
      <c r="AU163" s="19" t="s">
        <v>81</v>
      </c>
    </row>
    <row r="164" s="13" customFormat="1">
      <c r="A164" s="13"/>
      <c r="B164" s="232"/>
      <c r="C164" s="233"/>
      <c r="D164" s="234" t="s">
        <v>212</v>
      </c>
      <c r="E164" s="235" t="s">
        <v>19</v>
      </c>
      <c r="F164" s="236" t="s">
        <v>3368</v>
      </c>
      <c r="G164" s="233"/>
      <c r="H164" s="237">
        <v>28.864000000000001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1"/>
      <c r="U164" s="242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212</v>
      </c>
      <c r="AU164" s="243" t="s">
        <v>81</v>
      </c>
      <c r="AV164" s="13" t="s">
        <v>81</v>
      </c>
      <c r="AW164" s="13" t="s">
        <v>33</v>
      </c>
      <c r="AX164" s="13" t="s">
        <v>79</v>
      </c>
      <c r="AY164" s="243" t="s">
        <v>196</v>
      </c>
    </row>
    <row r="165" s="2" customFormat="1" ht="16.5" customHeight="1">
      <c r="A165" s="40"/>
      <c r="B165" s="41"/>
      <c r="C165" s="214" t="s">
        <v>325</v>
      </c>
      <c r="D165" s="214" t="s">
        <v>198</v>
      </c>
      <c r="E165" s="215" t="s">
        <v>456</v>
      </c>
      <c r="F165" s="216" t="s">
        <v>457</v>
      </c>
      <c r="G165" s="217" t="s">
        <v>244</v>
      </c>
      <c r="H165" s="218">
        <v>28.864000000000001</v>
      </c>
      <c r="I165" s="219"/>
      <c r="J165" s="220">
        <f>ROUND(I165*H165,2)</f>
        <v>0</v>
      </c>
      <c r="K165" s="216" t="s">
        <v>202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203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203</v>
      </c>
      <c r="BM165" s="225" t="s">
        <v>3369</v>
      </c>
    </row>
    <row r="166" s="2" customFormat="1">
      <c r="A166" s="40"/>
      <c r="B166" s="41"/>
      <c r="C166" s="42"/>
      <c r="D166" s="227" t="s">
        <v>205</v>
      </c>
      <c r="E166" s="42"/>
      <c r="F166" s="228" t="s">
        <v>459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81</v>
      </c>
    </row>
    <row r="167" s="2" customFormat="1" ht="33" customHeight="1">
      <c r="A167" s="40"/>
      <c r="B167" s="41"/>
      <c r="C167" s="214" t="s">
        <v>7</v>
      </c>
      <c r="D167" s="214" t="s">
        <v>198</v>
      </c>
      <c r="E167" s="215" t="s">
        <v>1159</v>
      </c>
      <c r="F167" s="216" t="s">
        <v>1160</v>
      </c>
      <c r="G167" s="217" t="s">
        <v>201</v>
      </c>
      <c r="H167" s="218">
        <v>7.5</v>
      </c>
      <c r="I167" s="219"/>
      <c r="J167" s="220">
        <f>ROUND(I167*H167,2)</f>
        <v>0</v>
      </c>
      <c r="K167" s="216" t="s">
        <v>202</v>
      </c>
      <c r="L167" s="46"/>
      <c r="M167" s="221" t="s">
        <v>19</v>
      </c>
      <c r="N167" s="222" t="s">
        <v>43</v>
      </c>
      <c r="O167" s="86"/>
      <c r="P167" s="223">
        <f>O167*H167</f>
        <v>0</v>
      </c>
      <c r="Q167" s="223">
        <v>2.5018699999999998</v>
      </c>
      <c r="R167" s="223">
        <f>Q167*H167</f>
        <v>18.764025</v>
      </c>
      <c r="S167" s="223">
        <v>0</v>
      </c>
      <c r="T167" s="223">
        <f>S167*H167</f>
        <v>0</v>
      </c>
      <c r="U167" s="224" t="s">
        <v>19</v>
      </c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203</v>
      </c>
      <c r="AT167" s="225" t="s">
        <v>198</v>
      </c>
      <c r="AU167" s="225" t="s">
        <v>81</v>
      </c>
      <c r="AY167" s="19" t="s">
        <v>196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79</v>
      </c>
      <c r="BK167" s="226">
        <f>ROUND(I167*H167,2)</f>
        <v>0</v>
      </c>
      <c r="BL167" s="19" t="s">
        <v>203</v>
      </c>
      <c r="BM167" s="225" t="s">
        <v>3370</v>
      </c>
    </row>
    <row r="168" s="2" customFormat="1">
      <c r="A168" s="40"/>
      <c r="B168" s="41"/>
      <c r="C168" s="42"/>
      <c r="D168" s="227" t="s">
        <v>205</v>
      </c>
      <c r="E168" s="42"/>
      <c r="F168" s="228" t="s">
        <v>1162</v>
      </c>
      <c r="G168" s="42"/>
      <c r="H168" s="42"/>
      <c r="I168" s="229"/>
      <c r="J168" s="42"/>
      <c r="K168" s="42"/>
      <c r="L168" s="46"/>
      <c r="M168" s="230"/>
      <c r="N168" s="231"/>
      <c r="O168" s="86"/>
      <c r="P168" s="86"/>
      <c r="Q168" s="86"/>
      <c r="R168" s="86"/>
      <c r="S168" s="86"/>
      <c r="T168" s="86"/>
      <c r="U168" s="87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205</v>
      </c>
      <c r="AU168" s="19" t="s">
        <v>81</v>
      </c>
    </row>
    <row r="169" s="13" customFormat="1">
      <c r="A169" s="13"/>
      <c r="B169" s="232"/>
      <c r="C169" s="233"/>
      <c r="D169" s="234" t="s">
        <v>212</v>
      </c>
      <c r="E169" s="235" t="s">
        <v>19</v>
      </c>
      <c r="F169" s="236" t="s">
        <v>3371</v>
      </c>
      <c r="G169" s="233"/>
      <c r="H169" s="237">
        <v>7.5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1"/>
      <c r="U169" s="242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212</v>
      </c>
      <c r="AU169" s="243" t="s">
        <v>81</v>
      </c>
      <c r="AV169" s="13" t="s">
        <v>81</v>
      </c>
      <c r="AW169" s="13" t="s">
        <v>33</v>
      </c>
      <c r="AX169" s="13" t="s">
        <v>79</v>
      </c>
      <c r="AY169" s="243" t="s">
        <v>196</v>
      </c>
    </row>
    <row r="170" s="2" customFormat="1" ht="16.5" customHeight="1">
      <c r="A170" s="40"/>
      <c r="B170" s="41"/>
      <c r="C170" s="214" t="s">
        <v>334</v>
      </c>
      <c r="D170" s="214" t="s">
        <v>198</v>
      </c>
      <c r="E170" s="215" t="s">
        <v>1168</v>
      </c>
      <c r="F170" s="216" t="s">
        <v>1169</v>
      </c>
      <c r="G170" s="217" t="s">
        <v>244</v>
      </c>
      <c r="H170" s="218">
        <v>30</v>
      </c>
      <c r="I170" s="219"/>
      <c r="J170" s="220">
        <f>ROUND(I170*H170,2)</f>
        <v>0</v>
      </c>
      <c r="K170" s="216" t="s">
        <v>202</v>
      </c>
      <c r="L170" s="46"/>
      <c r="M170" s="221" t="s">
        <v>19</v>
      </c>
      <c r="N170" s="222" t="s">
        <v>43</v>
      </c>
      <c r="O170" s="86"/>
      <c r="P170" s="223">
        <f>O170*H170</f>
        <v>0</v>
      </c>
      <c r="Q170" s="223">
        <v>0.00264</v>
      </c>
      <c r="R170" s="223">
        <f>Q170*H170</f>
        <v>0.079199999999999993</v>
      </c>
      <c r="S170" s="223">
        <v>0</v>
      </c>
      <c r="T170" s="223">
        <f>S170*H170</f>
        <v>0</v>
      </c>
      <c r="U170" s="224" t="s">
        <v>19</v>
      </c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203</v>
      </c>
      <c r="AT170" s="225" t="s">
        <v>198</v>
      </c>
      <c r="AU170" s="225" t="s">
        <v>81</v>
      </c>
      <c r="AY170" s="19" t="s">
        <v>196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79</v>
      </c>
      <c r="BK170" s="226">
        <f>ROUND(I170*H170,2)</f>
        <v>0</v>
      </c>
      <c r="BL170" s="19" t="s">
        <v>203</v>
      </c>
      <c r="BM170" s="225" t="s">
        <v>3372</v>
      </c>
    </row>
    <row r="171" s="2" customFormat="1">
      <c r="A171" s="40"/>
      <c r="B171" s="41"/>
      <c r="C171" s="42"/>
      <c r="D171" s="227" t="s">
        <v>205</v>
      </c>
      <c r="E171" s="42"/>
      <c r="F171" s="228" t="s">
        <v>1171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6"/>
      <c r="U171" s="87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205</v>
      </c>
      <c r="AU171" s="19" t="s">
        <v>81</v>
      </c>
    </row>
    <row r="172" s="13" customFormat="1">
      <c r="A172" s="13"/>
      <c r="B172" s="232"/>
      <c r="C172" s="233"/>
      <c r="D172" s="234" t="s">
        <v>212</v>
      </c>
      <c r="E172" s="235" t="s">
        <v>19</v>
      </c>
      <c r="F172" s="236" t="s">
        <v>3373</v>
      </c>
      <c r="G172" s="233"/>
      <c r="H172" s="237">
        <v>30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1"/>
      <c r="U172" s="242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212</v>
      </c>
      <c r="AU172" s="243" t="s">
        <v>81</v>
      </c>
      <c r="AV172" s="13" t="s">
        <v>81</v>
      </c>
      <c r="AW172" s="13" t="s">
        <v>33</v>
      </c>
      <c r="AX172" s="13" t="s">
        <v>79</v>
      </c>
      <c r="AY172" s="243" t="s">
        <v>196</v>
      </c>
    </row>
    <row r="173" s="2" customFormat="1" ht="16.5" customHeight="1">
      <c r="A173" s="40"/>
      <c r="B173" s="41"/>
      <c r="C173" s="214" t="s">
        <v>339</v>
      </c>
      <c r="D173" s="214" t="s">
        <v>198</v>
      </c>
      <c r="E173" s="215" t="s">
        <v>1178</v>
      </c>
      <c r="F173" s="216" t="s">
        <v>1179</v>
      </c>
      <c r="G173" s="217" t="s">
        <v>244</v>
      </c>
      <c r="H173" s="218">
        <v>30</v>
      </c>
      <c r="I173" s="219"/>
      <c r="J173" s="220">
        <f>ROUND(I173*H173,2)</f>
        <v>0</v>
      </c>
      <c r="K173" s="216" t="s">
        <v>202</v>
      </c>
      <c r="L173" s="46"/>
      <c r="M173" s="221" t="s">
        <v>19</v>
      </c>
      <c r="N173" s="222" t="s">
        <v>43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3">
        <f>S173*H173</f>
        <v>0</v>
      </c>
      <c r="U173" s="224" t="s">
        <v>19</v>
      </c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203</v>
      </c>
      <c r="AT173" s="225" t="s">
        <v>198</v>
      </c>
      <c r="AU173" s="225" t="s">
        <v>81</v>
      </c>
      <c r="AY173" s="19" t="s">
        <v>196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79</v>
      </c>
      <c r="BK173" s="226">
        <f>ROUND(I173*H173,2)</f>
        <v>0</v>
      </c>
      <c r="BL173" s="19" t="s">
        <v>203</v>
      </c>
      <c r="BM173" s="225" t="s">
        <v>3374</v>
      </c>
    </row>
    <row r="174" s="2" customFormat="1">
      <c r="A174" s="40"/>
      <c r="B174" s="41"/>
      <c r="C174" s="42"/>
      <c r="D174" s="227" t="s">
        <v>205</v>
      </c>
      <c r="E174" s="42"/>
      <c r="F174" s="228" t="s">
        <v>1181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6"/>
      <c r="U174" s="87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205</v>
      </c>
      <c r="AU174" s="19" t="s">
        <v>81</v>
      </c>
    </row>
    <row r="175" s="2" customFormat="1" ht="21.75" customHeight="1">
      <c r="A175" s="40"/>
      <c r="B175" s="41"/>
      <c r="C175" s="214" t="s">
        <v>475</v>
      </c>
      <c r="D175" s="214" t="s">
        <v>198</v>
      </c>
      <c r="E175" s="215" t="s">
        <v>3207</v>
      </c>
      <c r="F175" s="216" t="s">
        <v>3208</v>
      </c>
      <c r="G175" s="217" t="s">
        <v>237</v>
      </c>
      <c r="H175" s="218">
        <v>0.185</v>
      </c>
      <c r="I175" s="219"/>
      <c r="J175" s="220">
        <f>ROUND(I175*H175,2)</f>
        <v>0</v>
      </c>
      <c r="K175" s="216" t="s">
        <v>202</v>
      </c>
      <c r="L175" s="46"/>
      <c r="M175" s="221" t="s">
        <v>19</v>
      </c>
      <c r="N175" s="222" t="s">
        <v>43</v>
      </c>
      <c r="O175" s="86"/>
      <c r="P175" s="223">
        <f>O175*H175</f>
        <v>0</v>
      </c>
      <c r="Q175" s="223">
        <v>1.0606199999999999</v>
      </c>
      <c r="R175" s="223">
        <f>Q175*H175</f>
        <v>0.19621469999999999</v>
      </c>
      <c r="S175" s="223">
        <v>0</v>
      </c>
      <c r="T175" s="223">
        <f>S175*H175</f>
        <v>0</v>
      </c>
      <c r="U175" s="224" t="s">
        <v>19</v>
      </c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203</v>
      </c>
      <c r="AT175" s="225" t="s">
        <v>198</v>
      </c>
      <c r="AU175" s="225" t="s">
        <v>81</v>
      </c>
      <c r="AY175" s="19" t="s">
        <v>196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79</v>
      </c>
      <c r="BK175" s="226">
        <f>ROUND(I175*H175,2)</f>
        <v>0</v>
      </c>
      <c r="BL175" s="19" t="s">
        <v>203</v>
      </c>
      <c r="BM175" s="225" t="s">
        <v>3375</v>
      </c>
    </row>
    <row r="176" s="2" customFormat="1">
      <c r="A176" s="40"/>
      <c r="B176" s="41"/>
      <c r="C176" s="42"/>
      <c r="D176" s="227" t="s">
        <v>205</v>
      </c>
      <c r="E176" s="42"/>
      <c r="F176" s="228" t="s">
        <v>3210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6"/>
      <c r="U176" s="87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205</v>
      </c>
      <c r="AU176" s="19" t="s">
        <v>81</v>
      </c>
    </row>
    <row r="177" s="13" customFormat="1">
      <c r="A177" s="13"/>
      <c r="B177" s="232"/>
      <c r="C177" s="233"/>
      <c r="D177" s="234" t="s">
        <v>212</v>
      </c>
      <c r="E177" s="235" t="s">
        <v>19</v>
      </c>
      <c r="F177" s="236" t="s">
        <v>3376</v>
      </c>
      <c r="G177" s="233"/>
      <c r="H177" s="237">
        <v>0.185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1"/>
      <c r="U177" s="242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212</v>
      </c>
      <c r="AU177" s="243" t="s">
        <v>81</v>
      </c>
      <c r="AV177" s="13" t="s">
        <v>81</v>
      </c>
      <c r="AW177" s="13" t="s">
        <v>33</v>
      </c>
      <c r="AX177" s="13" t="s">
        <v>79</v>
      </c>
      <c r="AY177" s="243" t="s">
        <v>196</v>
      </c>
    </row>
    <row r="178" s="12" customFormat="1" ht="22.8" customHeight="1">
      <c r="A178" s="12"/>
      <c r="B178" s="198"/>
      <c r="C178" s="199"/>
      <c r="D178" s="200" t="s">
        <v>71</v>
      </c>
      <c r="E178" s="212" t="s">
        <v>155</v>
      </c>
      <c r="F178" s="212" t="s">
        <v>460</v>
      </c>
      <c r="G178" s="199"/>
      <c r="H178" s="199"/>
      <c r="I178" s="202"/>
      <c r="J178" s="213">
        <f>BK178</f>
        <v>0</v>
      </c>
      <c r="K178" s="199"/>
      <c r="L178" s="204"/>
      <c r="M178" s="205"/>
      <c r="N178" s="206"/>
      <c r="O178" s="206"/>
      <c r="P178" s="207">
        <f>SUM(P179:P189)</f>
        <v>0</v>
      </c>
      <c r="Q178" s="206"/>
      <c r="R178" s="207">
        <f>SUM(R179:R189)</f>
        <v>1.3879579599999998</v>
      </c>
      <c r="S178" s="206"/>
      <c r="T178" s="207">
        <f>SUM(T179:T189)</f>
        <v>0</v>
      </c>
      <c r="U178" s="208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9" t="s">
        <v>79</v>
      </c>
      <c r="AT178" s="210" t="s">
        <v>71</v>
      </c>
      <c r="AU178" s="210" t="s">
        <v>79</v>
      </c>
      <c r="AY178" s="209" t="s">
        <v>196</v>
      </c>
      <c r="BK178" s="211">
        <f>SUM(BK179:BK189)</f>
        <v>0</v>
      </c>
    </row>
    <row r="179" s="2" customFormat="1" ht="33" customHeight="1">
      <c r="A179" s="40"/>
      <c r="B179" s="41"/>
      <c r="C179" s="214" t="s">
        <v>482</v>
      </c>
      <c r="D179" s="214" t="s">
        <v>198</v>
      </c>
      <c r="E179" s="215" t="s">
        <v>461</v>
      </c>
      <c r="F179" s="216" t="s">
        <v>462</v>
      </c>
      <c r="G179" s="217" t="s">
        <v>201</v>
      </c>
      <c r="H179" s="218">
        <v>0.44800000000000001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2.5018699999999998</v>
      </c>
      <c r="R179" s="223">
        <f>Q179*H179</f>
        <v>1.1208377599999999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203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203</v>
      </c>
      <c r="BM179" s="225" t="s">
        <v>3377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464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13" customFormat="1">
      <c r="A181" s="13"/>
      <c r="B181" s="232"/>
      <c r="C181" s="233"/>
      <c r="D181" s="234" t="s">
        <v>212</v>
      </c>
      <c r="E181" s="235" t="s">
        <v>19</v>
      </c>
      <c r="F181" s="236" t="s">
        <v>3378</v>
      </c>
      <c r="G181" s="233"/>
      <c r="H181" s="237">
        <v>0.44800000000000001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1"/>
      <c r="U181" s="242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212</v>
      </c>
      <c r="AU181" s="243" t="s">
        <v>81</v>
      </c>
      <c r="AV181" s="13" t="s">
        <v>81</v>
      </c>
      <c r="AW181" s="13" t="s">
        <v>33</v>
      </c>
      <c r="AX181" s="13" t="s">
        <v>79</v>
      </c>
      <c r="AY181" s="243" t="s">
        <v>196</v>
      </c>
    </row>
    <row r="182" s="2" customFormat="1" ht="24.15" customHeight="1">
      <c r="A182" s="40"/>
      <c r="B182" s="41"/>
      <c r="C182" s="214" t="s">
        <v>487</v>
      </c>
      <c r="D182" s="214" t="s">
        <v>198</v>
      </c>
      <c r="E182" s="215" t="s">
        <v>466</v>
      </c>
      <c r="F182" s="216" t="s">
        <v>467</v>
      </c>
      <c r="G182" s="217" t="s">
        <v>244</v>
      </c>
      <c r="H182" s="218">
        <v>7.4740000000000002</v>
      </c>
      <c r="I182" s="219"/>
      <c r="J182" s="220">
        <f>ROUND(I182*H182,2)</f>
        <v>0</v>
      </c>
      <c r="K182" s="216" t="s">
        <v>202</v>
      </c>
      <c r="L182" s="46"/>
      <c r="M182" s="221" t="s">
        <v>19</v>
      </c>
      <c r="N182" s="222" t="s">
        <v>43</v>
      </c>
      <c r="O182" s="86"/>
      <c r="P182" s="223">
        <f>O182*H182</f>
        <v>0</v>
      </c>
      <c r="Q182" s="223">
        <v>0.0027499999999999998</v>
      </c>
      <c r="R182" s="223">
        <f>Q182*H182</f>
        <v>0.020553499999999999</v>
      </c>
      <c r="S182" s="223">
        <v>0</v>
      </c>
      <c r="T182" s="223">
        <f>S182*H182</f>
        <v>0</v>
      </c>
      <c r="U182" s="224" t="s">
        <v>19</v>
      </c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203</v>
      </c>
      <c r="AT182" s="225" t="s">
        <v>198</v>
      </c>
      <c r="AU182" s="225" t="s">
        <v>81</v>
      </c>
      <c r="AY182" s="19" t="s">
        <v>196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79</v>
      </c>
      <c r="BK182" s="226">
        <f>ROUND(I182*H182,2)</f>
        <v>0</v>
      </c>
      <c r="BL182" s="19" t="s">
        <v>203</v>
      </c>
      <c r="BM182" s="225" t="s">
        <v>3379</v>
      </c>
    </row>
    <row r="183" s="2" customFormat="1">
      <c r="A183" s="40"/>
      <c r="B183" s="41"/>
      <c r="C183" s="42"/>
      <c r="D183" s="227" t="s">
        <v>205</v>
      </c>
      <c r="E183" s="42"/>
      <c r="F183" s="228" t="s">
        <v>469</v>
      </c>
      <c r="G183" s="42"/>
      <c r="H183" s="42"/>
      <c r="I183" s="229"/>
      <c r="J183" s="42"/>
      <c r="K183" s="42"/>
      <c r="L183" s="46"/>
      <c r="M183" s="230"/>
      <c r="N183" s="231"/>
      <c r="O183" s="86"/>
      <c r="P183" s="86"/>
      <c r="Q183" s="86"/>
      <c r="R183" s="86"/>
      <c r="S183" s="86"/>
      <c r="T183" s="86"/>
      <c r="U183" s="87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205</v>
      </c>
      <c r="AU183" s="19" t="s">
        <v>81</v>
      </c>
    </row>
    <row r="184" s="13" customFormat="1">
      <c r="A184" s="13"/>
      <c r="B184" s="232"/>
      <c r="C184" s="233"/>
      <c r="D184" s="234" t="s">
        <v>212</v>
      </c>
      <c r="E184" s="235" t="s">
        <v>19</v>
      </c>
      <c r="F184" s="236" t="s">
        <v>3380</v>
      </c>
      <c r="G184" s="233"/>
      <c r="H184" s="237">
        <v>7.4740000000000002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1"/>
      <c r="U184" s="242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212</v>
      </c>
      <c r="AU184" s="243" t="s">
        <v>81</v>
      </c>
      <c r="AV184" s="13" t="s">
        <v>81</v>
      </c>
      <c r="AW184" s="13" t="s">
        <v>33</v>
      </c>
      <c r="AX184" s="13" t="s">
        <v>79</v>
      </c>
      <c r="AY184" s="243" t="s">
        <v>196</v>
      </c>
    </row>
    <row r="185" s="2" customFormat="1" ht="24.15" customHeight="1">
      <c r="A185" s="40"/>
      <c r="B185" s="41"/>
      <c r="C185" s="214" t="s">
        <v>493</v>
      </c>
      <c r="D185" s="214" t="s">
        <v>198</v>
      </c>
      <c r="E185" s="215" t="s">
        <v>471</v>
      </c>
      <c r="F185" s="216" t="s">
        <v>472</v>
      </c>
      <c r="G185" s="217" t="s">
        <v>244</v>
      </c>
      <c r="H185" s="218">
        <v>7.4740000000000002</v>
      </c>
      <c r="I185" s="219"/>
      <c r="J185" s="220">
        <f>ROUND(I185*H185,2)</f>
        <v>0</v>
      </c>
      <c r="K185" s="216" t="s">
        <v>202</v>
      </c>
      <c r="L185" s="46"/>
      <c r="M185" s="221" t="s">
        <v>19</v>
      </c>
      <c r="N185" s="222" t="s">
        <v>43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3">
        <f>S185*H185</f>
        <v>0</v>
      </c>
      <c r="U185" s="224" t="s">
        <v>19</v>
      </c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203</v>
      </c>
      <c r="AT185" s="225" t="s">
        <v>198</v>
      </c>
      <c r="AU185" s="225" t="s">
        <v>81</v>
      </c>
      <c r="AY185" s="19" t="s">
        <v>196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79</v>
      </c>
      <c r="BK185" s="226">
        <f>ROUND(I185*H185,2)</f>
        <v>0</v>
      </c>
      <c r="BL185" s="19" t="s">
        <v>203</v>
      </c>
      <c r="BM185" s="225" t="s">
        <v>3381</v>
      </c>
    </row>
    <row r="186" s="2" customFormat="1">
      <c r="A186" s="40"/>
      <c r="B186" s="41"/>
      <c r="C186" s="42"/>
      <c r="D186" s="227" t="s">
        <v>205</v>
      </c>
      <c r="E186" s="42"/>
      <c r="F186" s="228" t="s">
        <v>474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6"/>
      <c r="U186" s="87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81</v>
      </c>
    </row>
    <row r="187" s="2" customFormat="1" ht="37.8" customHeight="1">
      <c r="A187" s="40"/>
      <c r="B187" s="41"/>
      <c r="C187" s="214" t="s">
        <v>497</v>
      </c>
      <c r="D187" s="214" t="s">
        <v>198</v>
      </c>
      <c r="E187" s="215" t="s">
        <v>476</v>
      </c>
      <c r="F187" s="216" t="s">
        <v>477</v>
      </c>
      <c r="G187" s="217" t="s">
        <v>237</v>
      </c>
      <c r="H187" s="218">
        <v>0.23499999999999999</v>
      </c>
      <c r="I187" s="219"/>
      <c r="J187" s="220">
        <f>ROUND(I187*H187,2)</f>
        <v>0</v>
      </c>
      <c r="K187" s="216" t="s">
        <v>202</v>
      </c>
      <c r="L187" s="46"/>
      <c r="M187" s="221" t="s">
        <v>19</v>
      </c>
      <c r="N187" s="222" t="s">
        <v>43</v>
      </c>
      <c r="O187" s="86"/>
      <c r="P187" s="223">
        <f>O187*H187</f>
        <v>0</v>
      </c>
      <c r="Q187" s="223">
        <v>1.04922</v>
      </c>
      <c r="R187" s="223">
        <f>Q187*H187</f>
        <v>0.2465667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203</v>
      </c>
      <c r="AT187" s="225" t="s">
        <v>198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203</v>
      </c>
      <c r="BM187" s="225" t="s">
        <v>3382</v>
      </c>
    </row>
    <row r="188" s="2" customFormat="1">
      <c r="A188" s="40"/>
      <c r="B188" s="41"/>
      <c r="C188" s="42"/>
      <c r="D188" s="227" t="s">
        <v>205</v>
      </c>
      <c r="E188" s="42"/>
      <c r="F188" s="228" t="s">
        <v>479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6"/>
      <c r="U188" s="87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81</v>
      </c>
    </row>
    <row r="189" s="13" customFormat="1">
      <c r="A189" s="13"/>
      <c r="B189" s="232"/>
      <c r="C189" s="233"/>
      <c r="D189" s="234" t="s">
        <v>212</v>
      </c>
      <c r="E189" s="235" t="s">
        <v>19</v>
      </c>
      <c r="F189" s="236" t="s">
        <v>3383</v>
      </c>
      <c r="G189" s="233"/>
      <c r="H189" s="237">
        <v>0.23499999999999999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1"/>
      <c r="U189" s="242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212</v>
      </c>
      <c r="AU189" s="243" t="s">
        <v>81</v>
      </c>
      <c r="AV189" s="13" t="s">
        <v>81</v>
      </c>
      <c r="AW189" s="13" t="s">
        <v>33</v>
      </c>
      <c r="AX189" s="13" t="s">
        <v>79</v>
      </c>
      <c r="AY189" s="243" t="s">
        <v>196</v>
      </c>
    </row>
    <row r="190" s="12" customFormat="1" ht="22.8" customHeight="1">
      <c r="A190" s="12"/>
      <c r="B190" s="198"/>
      <c r="C190" s="199"/>
      <c r="D190" s="200" t="s">
        <v>71</v>
      </c>
      <c r="E190" s="212" t="s">
        <v>234</v>
      </c>
      <c r="F190" s="212" t="s">
        <v>481</v>
      </c>
      <c r="G190" s="199"/>
      <c r="H190" s="199"/>
      <c r="I190" s="202"/>
      <c r="J190" s="213">
        <f>BK190</f>
        <v>0</v>
      </c>
      <c r="K190" s="199"/>
      <c r="L190" s="204"/>
      <c r="M190" s="205"/>
      <c r="N190" s="206"/>
      <c r="O190" s="206"/>
      <c r="P190" s="207">
        <f>SUM(P191:P208)</f>
        <v>0</v>
      </c>
      <c r="Q190" s="206"/>
      <c r="R190" s="207">
        <f>SUM(R191:R208)</f>
        <v>1.3140726999999999</v>
      </c>
      <c r="S190" s="206"/>
      <c r="T190" s="207">
        <f>SUM(T191:T208)</f>
        <v>0</v>
      </c>
      <c r="U190" s="208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79</v>
      </c>
      <c r="AT190" s="210" t="s">
        <v>71</v>
      </c>
      <c r="AU190" s="210" t="s">
        <v>79</v>
      </c>
      <c r="AY190" s="209" t="s">
        <v>196</v>
      </c>
      <c r="BK190" s="211">
        <f>SUM(BK191:BK208)</f>
        <v>0</v>
      </c>
    </row>
    <row r="191" s="2" customFormat="1" ht="24.15" customHeight="1">
      <c r="A191" s="40"/>
      <c r="B191" s="41"/>
      <c r="C191" s="214" t="s">
        <v>503</v>
      </c>
      <c r="D191" s="214" t="s">
        <v>198</v>
      </c>
      <c r="E191" s="215" t="s">
        <v>483</v>
      </c>
      <c r="F191" s="216" t="s">
        <v>484</v>
      </c>
      <c r="G191" s="217" t="s">
        <v>244</v>
      </c>
      <c r="H191" s="218">
        <v>2.1059999999999999</v>
      </c>
      <c r="I191" s="219"/>
      <c r="J191" s="220">
        <f>ROUND(I191*H191,2)</f>
        <v>0</v>
      </c>
      <c r="K191" s="216" t="s">
        <v>202</v>
      </c>
      <c r="L191" s="46"/>
      <c r="M191" s="221" t="s">
        <v>19</v>
      </c>
      <c r="N191" s="222" t="s">
        <v>43</v>
      </c>
      <c r="O191" s="86"/>
      <c r="P191" s="223">
        <f>O191*H191</f>
        <v>0</v>
      </c>
      <c r="Q191" s="223">
        <v>0.00025999999999999998</v>
      </c>
      <c r="R191" s="223">
        <f>Q191*H191</f>
        <v>0.00054755999999999989</v>
      </c>
      <c r="S191" s="223">
        <v>0</v>
      </c>
      <c r="T191" s="223">
        <f>S191*H191</f>
        <v>0</v>
      </c>
      <c r="U191" s="224" t="s">
        <v>19</v>
      </c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203</v>
      </c>
      <c r="AT191" s="225" t="s">
        <v>198</v>
      </c>
      <c r="AU191" s="225" t="s">
        <v>81</v>
      </c>
      <c r="AY191" s="19" t="s">
        <v>196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79</v>
      </c>
      <c r="BK191" s="226">
        <f>ROUND(I191*H191,2)</f>
        <v>0</v>
      </c>
      <c r="BL191" s="19" t="s">
        <v>203</v>
      </c>
      <c r="BM191" s="225" t="s">
        <v>3384</v>
      </c>
    </row>
    <row r="192" s="2" customFormat="1">
      <c r="A192" s="40"/>
      <c r="B192" s="41"/>
      <c r="C192" s="42"/>
      <c r="D192" s="227" t="s">
        <v>205</v>
      </c>
      <c r="E192" s="42"/>
      <c r="F192" s="228" t="s">
        <v>486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6"/>
      <c r="U192" s="87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205</v>
      </c>
      <c r="AU192" s="19" t="s">
        <v>81</v>
      </c>
    </row>
    <row r="193" s="2" customFormat="1" ht="33" customHeight="1">
      <c r="A193" s="40"/>
      <c r="B193" s="41"/>
      <c r="C193" s="214" t="s">
        <v>508</v>
      </c>
      <c r="D193" s="214" t="s">
        <v>198</v>
      </c>
      <c r="E193" s="215" t="s">
        <v>488</v>
      </c>
      <c r="F193" s="216" t="s">
        <v>489</v>
      </c>
      <c r="G193" s="217" t="s">
        <v>244</v>
      </c>
      <c r="H193" s="218">
        <v>2.1059999999999999</v>
      </c>
      <c r="I193" s="219"/>
      <c r="J193" s="220">
        <f>ROUND(I193*H193,2)</f>
        <v>0</v>
      </c>
      <c r="K193" s="216" t="s">
        <v>202</v>
      </c>
      <c r="L193" s="46"/>
      <c r="M193" s="221" t="s">
        <v>19</v>
      </c>
      <c r="N193" s="222" t="s">
        <v>43</v>
      </c>
      <c r="O193" s="86"/>
      <c r="P193" s="223">
        <f>O193*H193</f>
        <v>0</v>
      </c>
      <c r="Q193" s="223">
        <v>0.0043800000000000002</v>
      </c>
      <c r="R193" s="223">
        <f>Q193*H193</f>
        <v>0.0092242799999999996</v>
      </c>
      <c r="S193" s="223">
        <v>0</v>
      </c>
      <c r="T193" s="223">
        <f>S193*H193</f>
        <v>0</v>
      </c>
      <c r="U193" s="224" t="s">
        <v>19</v>
      </c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203</v>
      </c>
      <c r="AT193" s="225" t="s">
        <v>198</v>
      </c>
      <c r="AU193" s="225" t="s">
        <v>81</v>
      </c>
      <c r="AY193" s="19" t="s">
        <v>196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79</v>
      </c>
      <c r="BK193" s="226">
        <f>ROUND(I193*H193,2)</f>
        <v>0</v>
      </c>
      <c r="BL193" s="19" t="s">
        <v>203</v>
      </c>
      <c r="BM193" s="225" t="s">
        <v>3385</v>
      </c>
    </row>
    <row r="194" s="2" customFormat="1">
      <c r="A194" s="40"/>
      <c r="B194" s="41"/>
      <c r="C194" s="42"/>
      <c r="D194" s="227" t="s">
        <v>205</v>
      </c>
      <c r="E194" s="42"/>
      <c r="F194" s="228" t="s">
        <v>491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6"/>
      <c r="U194" s="87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205</v>
      </c>
      <c r="AU194" s="19" t="s">
        <v>81</v>
      </c>
    </row>
    <row r="195" s="13" customFormat="1">
      <c r="A195" s="13"/>
      <c r="B195" s="232"/>
      <c r="C195" s="233"/>
      <c r="D195" s="234" t="s">
        <v>212</v>
      </c>
      <c r="E195" s="235" t="s">
        <v>19</v>
      </c>
      <c r="F195" s="236" t="s">
        <v>3386</v>
      </c>
      <c r="G195" s="233"/>
      <c r="H195" s="237">
        <v>2.1059999999999999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1"/>
      <c r="U195" s="242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212</v>
      </c>
      <c r="AU195" s="243" t="s">
        <v>81</v>
      </c>
      <c r="AV195" s="13" t="s">
        <v>81</v>
      </c>
      <c r="AW195" s="13" t="s">
        <v>33</v>
      </c>
      <c r="AX195" s="13" t="s">
        <v>79</v>
      </c>
      <c r="AY195" s="243" t="s">
        <v>196</v>
      </c>
    </row>
    <row r="196" s="2" customFormat="1" ht="24.15" customHeight="1">
      <c r="A196" s="40"/>
      <c r="B196" s="41"/>
      <c r="C196" s="214" t="s">
        <v>515</v>
      </c>
      <c r="D196" s="214" t="s">
        <v>198</v>
      </c>
      <c r="E196" s="215" t="s">
        <v>494</v>
      </c>
      <c r="F196" s="216" t="s">
        <v>495</v>
      </c>
      <c r="G196" s="217" t="s">
        <v>244</v>
      </c>
      <c r="H196" s="218">
        <v>2.1059999999999999</v>
      </c>
      <c r="I196" s="219"/>
      <c r="J196" s="220">
        <f>ROUND(I196*H196,2)</f>
        <v>0</v>
      </c>
      <c r="K196" s="216" t="s">
        <v>19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0.035200000000000002</v>
      </c>
      <c r="R196" s="223">
        <f>Q196*H196</f>
        <v>0.074131199999999994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203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203</v>
      </c>
      <c r="BM196" s="225" t="s">
        <v>3387</v>
      </c>
    </row>
    <row r="197" s="13" customFormat="1">
      <c r="A197" s="13"/>
      <c r="B197" s="232"/>
      <c r="C197" s="233"/>
      <c r="D197" s="234" t="s">
        <v>212</v>
      </c>
      <c r="E197" s="235" t="s">
        <v>19</v>
      </c>
      <c r="F197" s="236" t="s">
        <v>3386</v>
      </c>
      <c r="G197" s="233"/>
      <c r="H197" s="237">
        <v>2.1059999999999999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1"/>
      <c r="U197" s="242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212</v>
      </c>
      <c r="AU197" s="243" t="s">
        <v>81</v>
      </c>
      <c r="AV197" s="13" t="s">
        <v>81</v>
      </c>
      <c r="AW197" s="13" t="s">
        <v>33</v>
      </c>
      <c r="AX197" s="13" t="s">
        <v>79</v>
      </c>
      <c r="AY197" s="243" t="s">
        <v>196</v>
      </c>
    </row>
    <row r="198" s="2" customFormat="1" ht="33" customHeight="1">
      <c r="A198" s="40"/>
      <c r="B198" s="41"/>
      <c r="C198" s="214" t="s">
        <v>278</v>
      </c>
      <c r="D198" s="214" t="s">
        <v>198</v>
      </c>
      <c r="E198" s="215" t="s">
        <v>498</v>
      </c>
      <c r="F198" s="216" t="s">
        <v>499</v>
      </c>
      <c r="G198" s="217" t="s">
        <v>201</v>
      </c>
      <c r="H198" s="218">
        <v>0.53400000000000003</v>
      </c>
      <c r="I198" s="219"/>
      <c r="J198" s="220">
        <f>ROUND(I198*H198,2)</f>
        <v>0</v>
      </c>
      <c r="K198" s="216" t="s">
        <v>202</v>
      </c>
      <c r="L198" s="46"/>
      <c r="M198" s="221" t="s">
        <v>19</v>
      </c>
      <c r="N198" s="222" t="s">
        <v>43</v>
      </c>
      <c r="O198" s="86"/>
      <c r="P198" s="223">
        <f>O198*H198</f>
        <v>0</v>
      </c>
      <c r="Q198" s="223">
        <v>2.3010199999999998</v>
      </c>
      <c r="R198" s="223">
        <f>Q198*H198</f>
        <v>1.2287446799999999</v>
      </c>
      <c r="S198" s="223">
        <v>0</v>
      </c>
      <c r="T198" s="223">
        <f>S198*H198</f>
        <v>0</v>
      </c>
      <c r="U198" s="224" t="s">
        <v>19</v>
      </c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203</v>
      </c>
      <c r="AT198" s="225" t="s">
        <v>198</v>
      </c>
      <c r="AU198" s="225" t="s">
        <v>81</v>
      </c>
      <c r="AY198" s="19" t="s">
        <v>196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79</v>
      </c>
      <c r="BK198" s="226">
        <f>ROUND(I198*H198,2)</f>
        <v>0</v>
      </c>
      <c r="BL198" s="19" t="s">
        <v>203</v>
      </c>
      <c r="BM198" s="225" t="s">
        <v>3388</v>
      </c>
    </row>
    <row r="199" s="2" customFormat="1">
      <c r="A199" s="40"/>
      <c r="B199" s="41"/>
      <c r="C199" s="42"/>
      <c r="D199" s="227" t="s">
        <v>205</v>
      </c>
      <c r="E199" s="42"/>
      <c r="F199" s="228" t="s">
        <v>501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6"/>
      <c r="U199" s="87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205</v>
      </c>
      <c r="AU199" s="19" t="s">
        <v>81</v>
      </c>
    </row>
    <row r="200" s="13" customFormat="1">
      <c r="A200" s="13"/>
      <c r="B200" s="232"/>
      <c r="C200" s="233"/>
      <c r="D200" s="234" t="s">
        <v>212</v>
      </c>
      <c r="E200" s="235" t="s">
        <v>19</v>
      </c>
      <c r="F200" s="236" t="s">
        <v>3389</v>
      </c>
      <c r="G200" s="233"/>
      <c r="H200" s="237">
        <v>0.53400000000000003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1"/>
      <c r="U200" s="242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212</v>
      </c>
      <c r="AU200" s="243" t="s">
        <v>81</v>
      </c>
      <c r="AV200" s="13" t="s">
        <v>81</v>
      </c>
      <c r="AW200" s="13" t="s">
        <v>33</v>
      </c>
      <c r="AX200" s="13" t="s">
        <v>79</v>
      </c>
      <c r="AY200" s="243" t="s">
        <v>196</v>
      </c>
    </row>
    <row r="201" s="2" customFormat="1" ht="33" customHeight="1">
      <c r="A201" s="40"/>
      <c r="B201" s="41"/>
      <c r="C201" s="214" t="s">
        <v>526</v>
      </c>
      <c r="D201" s="214" t="s">
        <v>198</v>
      </c>
      <c r="E201" s="215" t="s">
        <v>504</v>
      </c>
      <c r="F201" s="216" t="s">
        <v>505</v>
      </c>
      <c r="G201" s="217" t="s">
        <v>201</v>
      </c>
      <c r="H201" s="218">
        <v>0.53400000000000003</v>
      </c>
      <c r="I201" s="219"/>
      <c r="J201" s="220">
        <f>ROUND(I201*H201,2)</f>
        <v>0</v>
      </c>
      <c r="K201" s="216" t="s">
        <v>202</v>
      </c>
      <c r="L201" s="46"/>
      <c r="M201" s="221" t="s">
        <v>19</v>
      </c>
      <c r="N201" s="222" t="s">
        <v>43</v>
      </c>
      <c r="O201" s="86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3">
        <f>S201*H201</f>
        <v>0</v>
      </c>
      <c r="U201" s="224" t="s">
        <v>19</v>
      </c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203</v>
      </c>
      <c r="AT201" s="225" t="s">
        <v>198</v>
      </c>
      <c r="AU201" s="225" t="s">
        <v>81</v>
      </c>
      <c r="AY201" s="19" t="s">
        <v>196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79</v>
      </c>
      <c r="BK201" s="226">
        <f>ROUND(I201*H201,2)</f>
        <v>0</v>
      </c>
      <c r="BL201" s="19" t="s">
        <v>203</v>
      </c>
      <c r="BM201" s="225" t="s">
        <v>3390</v>
      </c>
    </row>
    <row r="202" s="2" customFormat="1">
      <c r="A202" s="40"/>
      <c r="B202" s="41"/>
      <c r="C202" s="42"/>
      <c r="D202" s="227" t="s">
        <v>205</v>
      </c>
      <c r="E202" s="42"/>
      <c r="F202" s="228" t="s">
        <v>507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6"/>
      <c r="U202" s="87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205</v>
      </c>
      <c r="AU202" s="19" t="s">
        <v>81</v>
      </c>
    </row>
    <row r="203" s="2" customFormat="1" ht="24.15" customHeight="1">
      <c r="A203" s="40"/>
      <c r="B203" s="41"/>
      <c r="C203" s="214" t="s">
        <v>530</v>
      </c>
      <c r="D203" s="214" t="s">
        <v>198</v>
      </c>
      <c r="E203" s="215" t="s">
        <v>1816</v>
      </c>
      <c r="F203" s="216" t="s">
        <v>1817</v>
      </c>
      <c r="G203" s="217" t="s">
        <v>244</v>
      </c>
      <c r="H203" s="218">
        <v>8.9060000000000006</v>
      </c>
      <c r="I203" s="219"/>
      <c r="J203" s="220">
        <f>ROUND(I203*H203,2)</f>
        <v>0</v>
      </c>
      <c r="K203" s="216" t="s">
        <v>202</v>
      </c>
      <c r="L203" s="46"/>
      <c r="M203" s="221" t="s">
        <v>19</v>
      </c>
      <c r="N203" s="222" t="s">
        <v>43</v>
      </c>
      <c r="O203" s="86"/>
      <c r="P203" s="223">
        <f>O203*H203</f>
        <v>0</v>
      </c>
      <c r="Q203" s="223">
        <v>0.00012999999999999999</v>
      </c>
      <c r="R203" s="223">
        <f>Q203*H203</f>
        <v>0.00115778</v>
      </c>
      <c r="S203" s="223">
        <v>0</v>
      </c>
      <c r="T203" s="223">
        <f>S203*H203</f>
        <v>0</v>
      </c>
      <c r="U203" s="224" t="s">
        <v>19</v>
      </c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203</v>
      </c>
      <c r="AT203" s="225" t="s">
        <v>198</v>
      </c>
      <c r="AU203" s="225" t="s">
        <v>81</v>
      </c>
      <c r="AY203" s="19" t="s">
        <v>196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79</v>
      </c>
      <c r="BK203" s="226">
        <f>ROUND(I203*H203,2)</f>
        <v>0</v>
      </c>
      <c r="BL203" s="19" t="s">
        <v>203</v>
      </c>
      <c r="BM203" s="225" t="s">
        <v>3391</v>
      </c>
    </row>
    <row r="204" s="2" customFormat="1">
      <c r="A204" s="40"/>
      <c r="B204" s="41"/>
      <c r="C204" s="42"/>
      <c r="D204" s="227" t="s">
        <v>205</v>
      </c>
      <c r="E204" s="42"/>
      <c r="F204" s="228" t="s">
        <v>1819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6"/>
      <c r="U204" s="87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205</v>
      </c>
      <c r="AU204" s="19" t="s">
        <v>81</v>
      </c>
    </row>
    <row r="205" s="13" customFormat="1">
      <c r="A205" s="13"/>
      <c r="B205" s="232"/>
      <c r="C205" s="233"/>
      <c r="D205" s="234" t="s">
        <v>212</v>
      </c>
      <c r="E205" s="235" t="s">
        <v>19</v>
      </c>
      <c r="F205" s="236" t="s">
        <v>3392</v>
      </c>
      <c r="G205" s="233"/>
      <c r="H205" s="237">
        <v>8.9060000000000006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1"/>
      <c r="U205" s="242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212</v>
      </c>
      <c r="AU205" s="243" t="s">
        <v>81</v>
      </c>
      <c r="AV205" s="13" t="s">
        <v>81</v>
      </c>
      <c r="AW205" s="13" t="s">
        <v>33</v>
      </c>
      <c r="AX205" s="13" t="s">
        <v>79</v>
      </c>
      <c r="AY205" s="243" t="s">
        <v>196</v>
      </c>
    </row>
    <row r="206" s="2" customFormat="1" ht="37.8" customHeight="1">
      <c r="A206" s="40"/>
      <c r="B206" s="41"/>
      <c r="C206" s="214" t="s">
        <v>535</v>
      </c>
      <c r="D206" s="214" t="s">
        <v>198</v>
      </c>
      <c r="E206" s="215" t="s">
        <v>509</v>
      </c>
      <c r="F206" s="216" t="s">
        <v>510</v>
      </c>
      <c r="G206" s="217" t="s">
        <v>209</v>
      </c>
      <c r="H206" s="218">
        <v>13.359999999999999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2.0000000000000002E-05</v>
      </c>
      <c r="R206" s="223">
        <f>Q206*H206</f>
        <v>0.00026719999999999999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203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203</v>
      </c>
      <c r="BM206" s="225" t="s">
        <v>3393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512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13" customFormat="1">
      <c r="A208" s="13"/>
      <c r="B208" s="232"/>
      <c r="C208" s="233"/>
      <c r="D208" s="234" t="s">
        <v>212</v>
      </c>
      <c r="E208" s="235" t="s">
        <v>19</v>
      </c>
      <c r="F208" s="236" t="s">
        <v>3394</v>
      </c>
      <c r="G208" s="233"/>
      <c r="H208" s="237">
        <v>13.359999999999999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1"/>
      <c r="U208" s="242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212</v>
      </c>
      <c r="AU208" s="243" t="s">
        <v>81</v>
      </c>
      <c r="AV208" s="13" t="s">
        <v>81</v>
      </c>
      <c r="AW208" s="13" t="s">
        <v>33</v>
      </c>
      <c r="AX208" s="13" t="s">
        <v>79</v>
      </c>
      <c r="AY208" s="243" t="s">
        <v>196</v>
      </c>
    </row>
    <row r="209" s="12" customFormat="1" ht="22.8" customHeight="1">
      <c r="A209" s="12"/>
      <c r="B209" s="198"/>
      <c r="C209" s="199"/>
      <c r="D209" s="200" t="s">
        <v>71</v>
      </c>
      <c r="E209" s="212" t="s">
        <v>254</v>
      </c>
      <c r="F209" s="212" t="s">
        <v>514</v>
      </c>
      <c r="G209" s="199"/>
      <c r="H209" s="199"/>
      <c r="I209" s="202"/>
      <c r="J209" s="213">
        <f>BK209</f>
        <v>0</v>
      </c>
      <c r="K209" s="199"/>
      <c r="L209" s="204"/>
      <c r="M209" s="205"/>
      <c r="N209" s="206"/>
      <c r="O209" s="206"/>
      <c r="P209" s="207">
        <f>SUM(P210:P225)</f>
        <v>0</v>
      </c>
      <c r="Q209" s="206"/>
      <c r="R209" s="207">
        <f>SUM(R210:R225)</f>
        <v>0.033189999999999997</v>
      </c>
      <c r="S209" s="206"/>
      <c r="T209" s="207">
        <f>SUM(T210:T225)</f>
        <v>0</v>
      </c>
      <c r="U209" s="208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09" t="s">
        <v>79</v>
      </c>
      <c r="AT209" s="210" t="s">
        <v>71</v>
      </c>
      <c r="AU209" s="210" t="s">
        <v>79</v>
      </c>
      <c r="AY209" s="209" t="s">
        <v>196</v>
      </c>
      <c r="BK209" s="211">
        <f>SUM(BK210:BK225)</f>
        <v>0</v>
      </c>
    </row>
    <row r="210" s="2" customFormat="1" ht="37.8" customHeight="1">
      <c r="A210" s="40"/>
      <c r="B210" s="41"/>
      <c r="C210" s="214" t="s">
        <v>540</v>
      </c>
      <c r="D210" s="214" t="s">
        <v>198</v>
      </c>
      <c r="E210" s="215" t="s">
        <v>516</v>
      </c>
      <c r="F210" s="216" t="s">
        <v>517</v>
      </c>
      <c r="G210" s="217" t="s">
        <v>244</v>
      </c>
      <c r="H210" s="218">
        <v>27.91</v>
      </c>
      <c r="I210" s="219"/>
      <c r="J210" s="220">
        <f>ROUND(I210*H210,2)</f>
        <v>0</v>
      </c>
      <c r="K210" s="216" t="s">
        <v>202</v>
      </c>
      <c r="L210" s="46"/>
      <c r="M210" s="221" t="s">
        <v>19</v>
      </c>
      <c r="N210" s="222" t="s">
        <v>43</v>
      </c>
      <c r="O210" s="86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3">
        <f>S210*H210</f>
        <v>0</v>
      </c>
      <c r="U210" s="224" t="s">
        <v>19</v>
      </c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203</v>
      </c>
      <c r="AT210" s="225" t="s">
        <v>198</v>
      </c>
      <c r="AU210" s="225" t="s">
        <v>81</v>
      </c>
      <c r="AY210" s="19" t="s">
        <v>196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79</v>
      </c>
      <c r="BK210" s="226">
        <f>ROUND(I210*H210,2)</f>
        <v>0</v>
      </c>
      <c r="BL210" s="19" t="s">
        <v>203</v>
      </c>
      <c r="BM210" s="225" t="s">
        <v>3395</v>
      </c>
    </row>
    <row r="211" s="2" customFormat="1">
      <c r="A211" s="40"/>
      <c r="B211" s="41"/>
      <c r="C211" s="42"/>
      <c r="D211" s="227" t="s">
        <v>205</v>
      </c>
      <c r="E211" s="42"/>
      <c r="F211" s="228" t="s">
        <v>519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6"/>
      <c r="U211" s="87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205</v>
      </c>
      <c r="AU211" s="19" t="s">
        <v>81</v>
      </c>
    </row>
    <row r="212" s="13" customFormat="1">
      <c r="A212" s="13"/>
      <c r="B212" s="232"/>
      <c r="C212" s="233"/>
      <c r="D212" s="234" t="s">
        <v>212</v>
      </c>
      <c r="E212" s="235" t="s">
        <v>19</v>
      </c>
      <c r="F212" s="236" t="s">
        <v>3396</v>
      </c>
      <c r="G212" s="233"/>
      <c r="H212" s="237">
        <v>8.7100000000000009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1"/>
      <c r="U212" s="242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212</v>
      </c>
      <c r="AU212" s="243" t="s">
        <v>81</v>
      </c>
      <c r="AV212" s="13" t="s">
        <v>81</v>
      </c>
      <c r="AW212" s="13" t="s">
        <v>33</v>
      </c>
      <c r="AX212" s="13" t="s">
        <v>72</v>
      </c>
      <c r="AY212" s="243" t="s">
        <v>196</v>
      </c>
    </row>
    <row r="213" s="13" customFormat="1">
      <c r="A213" s="13"/>
      <c r="B213" s="232"/>
      <c r="C213" s="233"/>
      <c r="D213" s="234" t="s">
        <v>212</v>
      </c>
      <c r="E213" s="235" t="s">
        <v>19</v>
      </c>
      <c r="F213" s="236" t="s">
        <v>3397</v>
      </c>
      <c r="G213" s="233"/>
      <c r="H213" s="237">
        <v>19.199999999999999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1"/>
      <c r="U213" s="242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212</v>
      </c>
      <c r="AU213" s="243" t="s">
        <v>81</v>
      </c>
      <c r="AV213" s="13" t="s">
        <v>81</v>
      </c>
      <c r="AW213" s="13" t="s">
        <v>33</v>
      </c>
      <c r="AX213" s="13" t="s">
        <v>72</v>
      </c>
      <c r="AY213" s="243" t="s">
        <v>196</v>
      </c>
    </row>
    <row r="214" s="14" customFormat="1">
      <c r="A214" s="14"/>
      <c r="B214" s="254"/>
      <c r="C214" s="255"/>
      <c r="D214" s="234" t="s">
        <v>212</v>
      </c>
      <c r="E214" s="256" t="s">
        <v>19</v>
      </c>
      <c r="F214" s="257" t="s">
        <v>233</v>
      </c>
      <c r="G214" s="255"/>
      <c r="H214" s="258">
        <v>27.91</v>
      </c>
      <c r="I214" s="259"/>
      <c r="J214" s="255"/>
      <c r="K214" s="255"/>
      <c r="L214" s="260"/>
      <c r="M214" s="261"/>
      <c r="N214" s="262"/>
      <c r="O214" s="262"/>
      <c r="P214" s="262"/>
      <c r="Q214" s="262"/>
      <c r="R214" s="262"/>
      <c r="S214" s="262"/>
      <c r="T214" s="262"/>
      <c r="U214" s="263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4" t="s">
        <v>212</v>
      </c>
      <c r="AU214" s="264" t="s">
        <v>81</v>
      </c>
      <c r="AV214" s="14" t="s">
        <v>203</v>
      </c>
      <c r="AW214" s="14" t="s">
        <v>33</v>
      </c>
      <c r="AX214" s="14" t="s">
        <v>79</v>
      </c>
      <c r="AY214" s="264" t="s">
        <v>196</v>
      </c>
    </row>
    <row r="215" s="2" customFormat="1" ht="24.15" customHeight="1">
      <c r="A215" s="40"/>
      <c r="B215" s="41"/>
      <c r="C215" s="214" t="s">
        <v>547</v>
      </c>
      <c r="D215" s="214" t="s">
        <v>198</v>
      </c>
      <c r="E215" s="215" t="s">
        <v>522</v>
      </c>
      <c r="F215" s="216" t="s">
        <v>523</v>
      </c>
      <c r="G215" s="217" t="s">
        <v>222</v>
      </c>
      <c r="H215" s="218">
        <v>1</v>
      </c>
      <c r="I215" s="219"/>
      <c r="J215" s="220">
        <f>ROUND(I215*H215,2)</f>
        <v>0</v>
      </c>
      <c r="K215" s="216" t="s">
        <v>202</v>
      </c>
      <c r="L215" s="46"/>
      <c r="M215" s="221" t="s">
        <v>19</v>
      </c>
      <c r="N215" s="222" t="s">
        <v>43</v>
      </c>
      <c r="O215" s="86"/>
      <c r="P215" s="223">
        <f>O215*H215</f>
        <v>0</v>
      </c>
      <c r="Q215" s="223">
        <v>0.00011</v>
      </c>
      <c r="R215" s="223">
        <f>Q215*H215</f>
        <v>0.00011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203</v>
      </c>
      <c r="AT215" s="225" t="s">
        <v>198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203</v>
      </c>
      <c r="BM215" s="225" t="s">
        <v>3398</v>
      </c>
    </row>
    <row r="216" s="2" customFormat="1">
      <c r="A216" s="40"/>
      <c r="B216" s="41"/>
      <c r="C216" s="42"/>
      <c r="D216" s="227" t="s">
        <v>205</v>
      </c>
      <c r="E216" s="42"/>
      <c r="F216" s="228" t="s">
        <v>525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6"/>
      <c r="U216" s="87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205</v>
      </c>
      <c r="AU216" s="19" t="s">
        <v>81</v>
      </c>
    </row>
    <row r="217" s="2" customFormat="1" ht="24.15" customHeight="1">
      <c r="A217" s="40"/>
      <c r="B217" s="41"/>
      <c r="C217" s="244" t="s">
        <v>552</v>
      </c>
      <c r="D217" s="244" t="s">
        <v>214</v>
      </c>
      <c r="E217" s="245" t="s">
        <v>527</v>
      </c>
      <c r="F217" s="246" t="s">
        <v>528</v>
      </c>
      <c r="G217" s="247" t="s">
        <v>222</v>
      </c>
      <c r="H217" s="248">
        <v>1</v>
      </c>
      <c r="I217" s="249"/>
      <c r="J217" s="250">
        <f>ROUND(I217*H217,2)</f>
        <v>0</v>
      </c>
      <c r="K217" s="246" t="s">
        <v>202</v>
      </c>
      <c r="L217" s="251"/>
      <c r="M217" s="252" t="s">
        <v>19</v>
      </c>
      <c r="N217" s="253" t="s">
        <v>43</v>
      </c>
      <c r="O217" s="86"/>
      <c r="P217" s="223">
        <f>O217*H217</f>
        <v>0</v>
      </c>
      <c r="Q217" s="223">
        <v>0.012500000000000001</v>
      </c>
      <c r="R217" s="223">
        <f>Q217*H217</f>
        <v>0.012500000000000001</v>
      </c>
      <c r="S217" s="223">
        <v>0</v>
      </c>
      <c r="T217" s="223">
        <f>S217*H217</f>
        <v>0</v>
      </c>
      <c r="U217" s="224" t="s">
        <v>19</v>
      </c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217</v>
      </c>
      <c r="AT217" s="225" t="s">
        <v>214</v>
      </c>
      <c r="AU217" s="225" t="s">
        <v>81</v>
      </c>
      <c r="AY217" s="19" t="s">
        <v>196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79</v>
      </c>
      <c r="BK217" s="226">
        <f>ROUND(I217*H217,2)</f>
        <v>0</v>
      </c>
      <c r="BL217" s="19" t="s">
        <v>203</v>
      </c>
      <c r="BM217" s="225" t="s">
        <v>3399</v>
      </c>
    </row>
    <row r="218" s="2" customFormat="1" ht="37.8" customHeight="1">
      <c r="A218" s="40"/>
      <c r="B218" s="41"/>
      <c r="C218" s="214" t="s">
        <v>557</v>
      </c>
      <c r="D218" s="214" t="s">
        <v>198</v>
      </c>
      <c r="E218" s="215" t="s">
        <v>531</v>
      </c>
      <c r="F218" s="216" t="s">
        <v>532</v>
      </c>
      <c r="G218" s="217" t="s">
        <v>222</v>
      </c>
      <c r="H218" s="218">
        <v>18</v>
      </c>
      <c r="I218" s="219"/>
      <c r="J218" s="220">
        <f>ROUND(I218*H218,2)</f>
        <v>0</v>
      </c>
      <c r="K218" s="216" t="s">
        <v>19</v>
      </c>
      <c r="L218" s="46"/>
      <c r="M218" s="221" t="s">
        <v>19</v>
      </c>
      <c r="N218" s="222" t="s">
        <v>43</v>
      </c>
      <c r="O218" s="86"/>
      <c r="P218" s="223">
        <f>O218*H218</f>
        <v>0</v>
      </c>
      <c r="Q218" s="223">
        <v>4.0000000000000003E-05</v>
      </c>
      <c r="R218" s="223">
        <f>Q218*H218</f>
        <v>0.00072000000000000005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203</v>
      </c>
      <c r="AT218" s="225" t="s">
        <v>198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203</v>
      </c>
      <c r="BM218" s="225" t="s">
        <v>3400</v>
      </c>
    </row>
    <row r="219" s="13" customFormat="1">
      <c r="A219" s="13"/>
      <c r="B219" s="232"/>
      <c r="C219" s="233"/>
      <c r="D219" s="234" t="s">
        <v>212</v>
      </c>
      <c r="E219" s="235" t="s">
        <v>19</v>
      </c>
      <c r="F219" s="236" t="s">
        <v>3401</v>
      </c>
      <c r="G219" s="233"/>
      <c r="H219" s="237">
        <v>18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1"/>
      <c r="U219" s="242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212</v>
      </c>
      <c r="AU219" s="243" t="s">
        <v>81</v>
      </c>
      <c r="AV219" s="13" t="s">
        <v>81</v>
      </c>
      <c r="AW219" s="13" t="s">
        <v>33</v>
      </c>
      <c r="AX219" s="13" t="s">
        <v>79</v>
      </c>
      <c r="AY219" s="243" t="s">
        <v>196</v>
      </c>
    </row>
    <row r="220" s="2" customFormat="1" ht="37.8" customHeight="1">
      <c r="A220" s="40"/>
      <c r="B220" s="41"/>
      <c r="C220" s="214" t="s">
        <v>562</v>
      </c>
      <c r="D220" s="214" t="s">
        <v>198</v>
      </c>
      <c r="E220" s="215" t="s">
        <v>1381</v>
      </c>
      <c r="F220" s="216" t="s">
        <v>3402</v>
      </c>
      <c r="G220" s="217" t="s">
        <v>222</v>
      </c>
      <c r="H220" s="218">
        <v>24</v>
      </c>
      <c r="I220" s="219"/>
      <c r="J220" s="220">
        <f>ROUND(I220*H220,2)</f>
        <v>0</v>
      </c>
      <c r="K220" s="216" t="s">
        <v>19</v>
      </c>
      <c r="L220" s="46"/>
      <c r="M220" s="221" t="s">
        <v>19</v>
      </c>
      <c r="N220" s="222" t="s">
        <v>43</v>
      </c>
      <c r="O220" s="86"/>
      <c r="P220" s="223">
        <f>O220*H220</f>
        <v>0</v>
      </c>
      <c r="Q220" s="223">
        <v>8.0000000000000007E-05</v>
      </c>
      <c r="R220" s="223">
        <f>Q220*H220</f>
        <v>0.0019200000000000003</v>
      </c>
      <c r="S220" s="223">
        <v>0</v>
      </c>
      <c r="T220" s="223">
        <f>S220*H220</f>
        <v>0</v>
      </c>
      <c r="U220" s="224" t="s">
        <v>19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203</v>
      </c>
      <c r="AT220" s="225" t="s">
        <v>198</v>
      </c>
      <c r="AU220" s="225" t="s">
        <v>81</v>
      </c>
      <c r="AY220" s="19" t="s">
        <v>196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79</v>
      </c>
      <c r="BK220" s="226">
        <f>ROUND(I220*H220,2)</f>
        <v>0</v>
      </c>
      <c r="BL220" s="19" t="s">
        <v>203</v>
      </c>
      <c r="BM220" s="225" t="s">
        <v>3403</v>
      </c>
    </row>
    <row r="221" s="13" customFormat="1">
      <c r="A221" s="13"/>
      <c r="B221" s="232"/>
      <c r="C221" s="233"/>
      <c r="D221" s="234" t="s">
        <v>212</v>
      </c>
      <c r="E221" s="235" t="s">
        <v>19</v>
      </c>
      <c r="F221" s="236" t="s">
        <v>3404</v>
      </c>
      <c r="G221" s="233"/>
      <c r="H221" s="237">
        <v>24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1"/>
      <c r="U221" s="242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212</v>
      </c>
      <c r="AU221" s="243" t="s">
        <v>81</v>
      </c>
      <c r="AV221" s="13" t="s">
        <v>81</v>
      </c>
      <c r="AW221" s="13" t="s">
        <v>33</v>
      </c>
      <c r="AX221" s="13" t="s">
        <v>79</v>
      </c>
      <c r="AY221" s="243" t="s">
        <v>196</v>
      </c>
    </row>
    <row r="222" s="2" customFormat="1" ht="33" customHeight="1">
      <c r="A222" s="40"/>
      <c r="B222" s="41"/>
      <c r="C222" s="214" t="s">
        <v>565</v>
      </c>
      <c r="D222" s="214" t="s">
        <v>198</v>
      </c>
      <c r="E222" s="215" t="s">
        <v>536</v>
      </c>
      <c r="F222" s="216" t="s">
        <v>537</v>
      </c>
      <c r="G222" s="217" t="s">
        <v>222</v>
      </c>
      <c r="H222" s="218">
        <v>18</v>
      </c>
      <c r="I222" s="219"/>
      <c r="J222" s="220">
        <f>ROUND(I222*H222,2)</f>
        <v>0</v>
      </c>
      <c r="K222" s="216" t="s">
        <v>202</v>
      </c>
      <c r="L222" s="46"/>
      <c r="M222" s="221" t="s">
        <v>19</v>
      </c>
      <c r="N222" s="222" t="s">
        <v>43</v>
      </c>
      <c r="O222" s="86"/>
      <c r="P222" s="223">
        <f>O222*H222</f>
        <v>0</v>
      </c>
      <c r="Q222" s="223">
        <v>9.0000000000000006E-05</v>
      </c>
      <c r="R222" s="223">
        <f>Q222*H222</f>
        <v>0.0016200000000000001</v>
      </c>
      <c r="S222" s="223">
        <v>0</v>
      </c>
      <c r="T222" s="223">
        <f>S222*H222</f>
        <v>0</v>
      </c>
      <c r="U222" s="224" t="s">
        <v>19</v>
      </c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203</v>
      </c>
      <c r="AT222" s="225" t="s">
        <v>198</v>
      </c>
      <c r="AU222" s="225" t="s">
        <v>81</v>
      </c>
      <c r="AY222" s="19" t="s">
        <v>196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79</v>
      </c>
      <c r="BK222" s="226">
        <f>ROUND(I222*H222,2)</f>
        <v>0</v>
      </c>
      <c r="BL222" s="19" t="s">
        <v>203</v>
      </c>
      <c r="BM222" s="225" t="s">
        <v>3405</v>
      </c>
    </row>
    <row r="223" s="2" customFormat="1">
      <c r="A223" s="40"/>
      <c r="B223" s="41"/>
      <c r="C223" s="42"/>
      <c r="D223" s="227" t="s">
        <v>205</v>
      </c>
      <c r="E223" s="42"/>
      <c r="F223" s="228" t="s">
        <v>539</v>
      </c>
      <c r="G223" s="42"/>
      <c r="H223" s="42"/>
      <c r="I223" s="229"/>
      <c r="J223" s="42"/>
      <c r="K223" s="42"/>
      <c r="L223" s="46"/>
      <c r="M223" s="230"/>
      <c r="N223" s="231"/>
      <c r="O223" s="86"/>
      <c r="P223" s="86"/>
      <c r="Q223" s="86"/>
      <c r="R223" s="86"/>
      <c r="S223" s="86"/>
      <c r="T223" s="86"/>
      <c r="U223" s="87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205</v>
      </c>
      <c r="AU223" s="19" t="s">
        <v>81</v>
      </c>
    </row>
    <row r="224" s="2" customFormat="1" ht="33" customHeight="1">
      <c r="A224" s="40"/>
      <c r="B224" s="41"/>
      <c r="C224" s="214" t="s">
        <v>571</v>
      </c>
      <c r="D224" s="214" t="s">
        <v>198</v>
      </c>
      <c r="E224" s="215" t="s">
        <v>3406</v>
      </c>
      <c r="F224" s="216" t="s">
        <v>3407</v>
      </c>
      <c r="G224" s="217" t="s">
        <v>222</v>
      </c>
      <c r="H224" s="218">
        <v>24</v>
      </c>
      <c r="I224" s="219"/>
      <c r="J224" s="220">
        <f>ROUND(I224*H224,2)</f>
        <v>0</v>
      </c>
      <c r="K224" s="216" t="s">
        <v>202</v>
      </c>
      <c r="L224" s="46"/>
      <c r="M224" s="221" t="s">
        <v>19</v>
      </c>
      <c r="N224" s="222" t="s">
        <v>43</v>
      </c>
      <c r="O224" s="86"/>
      <c r="P224" s="223">
        <f>O224*H224</f>
        <v>0</v>
      </c>
      <c r="Q224" s="223">
        <v>0.00068000000000000005</v>
      </c>
      <c r="R224" s="223">
        <f>Q224*H224</f>
        <v>0.016320000000000001</v>
      </c>
      <c r="S224" s="223">
        <v>0</v>
      </c>
      <c r="T224" s="223">
        <f>S224*H224</f>
        <v>0</v>
      </c>
      <c r="U224" s="224" t="s">
        <v>19</v>
      </c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203</v>
      </c>
      <c r="AT224" s="225" t="s">
        <v>198</v>
      </c>
      <c r="AU224" s="225" t="s">
        <v>81</v>
      </c>
      <c r="AY224" s="19" t="s">
        <v>196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79</v>
      </c>
      <c r="BK224" s="226">
        <f>ROUND(I224*H224,2)</f>
        <v>0</v>
      </c>
      <c r="BL224" s="19" t="s">
        <v>203</v>
      </c>
      <c r="BM224" s="225" t="s">
        <v>3408</v>
      </c>
    </row>
    <row r="225" s="2" customFormat="1">
      <c r="A225" s="40"/>
      <c r="B225" s="41"/>
      <c r="C225" s="42"/>
      <c r="D225" s="227" t="s">
        <v>205</v>
      </c>
      <c r="E225" s="42"/>
      <c r="F225" s="228" t="s">
        <v>3409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6"/>
      <c r="U225" s="87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205</v>
      </c>
      <c r="AU225" s="19" t="s">
        <v>81</v>
      </c>
    </row>
    <row r="226" s="12" customFormat="1" ht="22.8" customHeight="1">
      <c r="A226" s="12"/>
      <c r="B226" s="198"/>
      <c r="C226" s="199"/>
      <c r="D226" s="200" t="s">
        <v>71</v>
      </c>
      <c r="E226" s="212" t="s">
        <v>252</v>
      </c>
      <c r="F226" s="212" t="s">
        <v>253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SUM(P227:P228)</f>
        <v>0</v>
      </c>
      <c r="Q226" s="206"/>
      <c r="R226" s="207">
        <f>SUM(R227:R228)</f>
        <v>0</v>
      </c>
      <c r="S226" s="206"/>
      <c r="T226" s="207">
        <f>SUM(T227:T228)</f>
        <v>0</v>
      </c>
      <c r="U226" s="208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79</v>
      </c>
      <c r="AT226" s="210" t="s">
        <v>71</v>
      </c>
      <c r="AU226" s="210" t="s">
        <v>79</v>
      </c>
      <c r="AY226" s="209" t="s">
        <v>196</v>
      </c>
      <c r="BK226" s="211">
        <f>SUM(BK227:BK228)</f>
        <v>0</v>
      </c>
    </row>
    <row r="227" s="2" customFormat="1" ht="55.5" customHeight="1">
      <c r="A227" s="40"/>
      <c r="B227" s="41"/>
      <c r="C227" s="214" t="s">
        <v>576</v>
      </c>
      <c r="D227" s="214" t="s">
        <v>198</v>
      </c>
      <c r="E227" s="215" t="s">
        <v>541</v>
      </c>
      <c r="F227" s="216" t="s">
        <v>542</v>
      </c>
      <c r="G227" s="217" t="s">
        <v>237</v>
      </c>
      <c r="H227" s="218">
        <v>40.292000000000002</v>
      </c>
      <c r="I227" s="219"/>
      <c r="J227" s="220">
        <f>ROUND(I227*H227,2)</f>
        <v>0</v>
      </c>
      <c r="K227" s="216" t="s">
        <v>202</v>
      </c>
      <c r="L227" s="46"/>
      <c r="M227" s="221" t="s">
        <v>19</v>
      </c>
      <c r="N227" s="222" t="s">
        <v>43</v>
      </c>
      <c r="O227" s="86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3">
        <f>S227*H227</f>
        <v>0</v>
      </c>
      <c r="U227" s="224" t="s">
        <v>19</v>
      </c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203</v>
      </c>
      <c r="AT227" s="225" t="s">
        <v>198</v>
      </c>
      <c r="AU227" s="225" t="s">
        <v>81</v>
      </c>
      <c r="AY227" s="19" t="s">
        <v>196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79</v>
      </c>
      <c r="BK227" s="226">
        <f>ROUND(I227*H227,2)</f>
        <v>0</v>
      </c>
      <c r="BL227" s="19" t="s">
        <v>203</v>
      </c>
      <c r="BM227" s="225" t="s">
        <v>3410</v>
      </c>
    </row>
    <row r="228" s="2" customFormat="1">
      <c r="A228" s="40"/>
      <c r="B228" s="41"/>
      <c r="C228" s="42"/>
      <c r="D228" s="227" t="s">
        <v>205</v>
      </c>
      <c r="E228" s="42"/>
      <c r="F228" s="228" t="s">
        <v>544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6"/>
      <c r="U228" s="87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205</v>
      </c>
      <c r="AU228" s="19" t="s">
        <v>81</v>
      </c>
    </row>
    <row r="229" s="12" customFormat="1" ht="25.92" customHeight="1">
      <c r="A229" s="12"/>
      <c r="B229" s="198"/>
      <c r="C229" s="199"/>
      <c r="D229" s="200" t="s">
        <v>71</v>
      </c>
      <c r="E229" s="201" t="s">
        <v>259</v>
      </c>
      <c r="F229" s="201" t="s">
        <v>260</v>
      </c>
      <c r="G229" s="199"/>
      <c r="H229" s="199"/>
      <c r="I229" s="202"/>
      <c r="J229" s="203">
        <f>BK229</f>
        <v>0</v>
      </c>
      <c r="K229" s="199"/>
      <c r="L229" s="204"/>
      <c r="M229" s="205"/>
      <c r="N229" s="206"/>
      <c r="O229" s="206"/>
      <c r="P229" s="207">
        <f>P230+P251+P288+P306+P376+P386+P399+P434+P466+P476+P502</f>
        <v>0</v>
      </c>
      <c r="Q229" s="206"/>
      <c r="R229" s="207">
        <f>R230+R251+R288+R306+R376+R386+R399+R434+R466+R476+R502</f>
        <v>5.2756716100000016</v>
      </c>
      <c r="S229" s="206"/>
      <c r="T229" s="207">
        <f>T230+T251+T288+T306+T376+T386+T399+T434+T466+T476+T502</f>
        <v>0</v>
      </c>
      <c r="U229" s="208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81</v>
      </c>
      <c r="AT229" s="210" t="s">
        <v>71</v>
      </c>
      <c r="AU229" s="210" t="s">
        <v>72</v>
      </c>
      <c r="AY229" s="209" t="s">
        <v>196</v>
      </c>
      <c r="BK229" s="211">
        <f>BK230+BK251+BK288+BK306+BK376+BK386+BK399+BK434+BK466+BK476+BK502</f>
        <v>0</v>
      </c>
    </row>
    <row r="230" s="12" customFormat="1" ht="22.8" customHeight="1">
      <c r="A230" s="12"/>
      <c r="B230" s="198"/>
      <c r="C230" s="199"/>
      <c r="D230" s="200" t="s">
        <v>71</v>
      </c>
      <c r="E230" s="212" t="s">
        <v>545</v>
      </c>
      <c r="F230" s="212" t="s">
        <v>546</v>
      </c>
      <c r="G230" s="199"/>
      <c r="H230" s="199"/>
      <c r="I230" s="202"/>
      <c r="J230" s="213">
        <f>BK230</f>
        <v>0</v>
      </c>
      <c r="K230" s="199"/>
      <c r="L230" s="204"/>
      <c r="M230" s="205"/>
      <c r="N230" s="206"/>
      <c r="O230" s="206"/>
      <c r="P230" s="207">
        <f>SUM(P231:P250)</f>
        <v>0</v>
      </c>
      <c r="Q230" s="206"/>
      <c r="R230" s="207">
        <f>SUM(R231:R250)</f>
        <v>0.130302</v>
      </c>
      <c r="S230" s="206"/>
      <c r="T230" s="207">
        <f>SUM(T231:T250)</f>
        <v>0</v>
      </c>
      <c r="U230" s="208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81</v>
      </c>
      <c r="AT230" s="210" t="s">
        <v>71</v>
      </c>
      <c r="AU230" s="210" t="s">
        <v>79</v>
      </c>
      <c r="AY230" s="209" t="s">
        <v>196</v>
      </c>
      <c r="BK230" s="211">
        <f>SUM(BK231:BK250)</f>
        <v>0</v>
      </c>
    </row>
    <row r="231" s="2" customFormat="1" ht="37.8" customHeight="1">
      <c r="A231" s="40"/>
      <c r="B231" s="41"/>
      <c r="C231" s="214" t="s">
        <v>582</v>
      </c>
      <c r="D231" s="214" t="s">
        <v>198</v>
      </c>
      <c r="E231" s="215" t="s">
        <v>548</v>
      </c>
      <c r="F231" s="216" t="s">
        <v>549</v>
      </c>
      <c r="G231" s="217" t="s">
        <v>244</v>
      </c>
      <c r="H231" s="218">
        <v>8.9060000000000006</v>
      </c>
      <c r="I231" s="219"/>
      <c r="J231" s="220">
        <f>ROUND(I231*H231,2)</f>
        <v>0</v>
      </c>
      <c r="K231" s="216" t="s">
        <v>202</v>
      </c>
      <c r="L231" s="46"/>
      <c r="M231" s="221" t="s">
        <v>19</v>
      </c>
      <c r="N231" s="222" t="s">
        <v>43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266</v>
      </c>
      <c r="AT231" s="225" t="s">
        <v>198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266</v>
      </c>
      <c r="BM231" s="225" t="s">
        <v>3411</v>
      </c>
    </row>
    <row r="232" s="2" customFormat="1">
      <c r="A232" s="40"/>
      <c r="B232" s="41"/>
      <c r="C232" s="42"/>
      <c r="D232" s="227" t="s">
        <v>205</v>
      </c>
      <c r="E232" s="42"/>
      <c r="F232" s="228" t="s">
        <v>551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6"/>
      <c r="U232" s="87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205</v>
      </c>
      <c r="AU232" s="19" t="s">
        <v>81</v>
      </c>
    </row>
    <row r="233" s="2" customFormat="1" ht="16.5" customHeight="1">
      <c r="A233" s="40"/>
      <c r="B233" s="41"/>
      <c r="C233" s="244" t="s">
        <v>585</v>
      </c>
      <c r="D233" s="244" t="s">
        <v>214</v>
      </c>
      <c r="E233" s="245" t="s">
        <v>553</v>
      </c>
      <c r="F233" s="246" t="s">
        <v>554</v>
      </c>
      <c r="G233" s="247" t="s">
        <v>237</v>
      </c>
      <c r="H233" s="248">
        <v>0.0030000000000000001</v>
      </c>
      <c r="I233" s="249"/>
      <c r="J233" s="250">
        <f>ROUND(I233*H233,2)</f>
        <v>0</v>
      </c>
      <c r="K233" s="246" t="s">
        <v>202</v>
      </c>
      <c r="L233" s="251"/>
      <c r="M233" s="252" t="s">
        <v>19</v>
      </c>
      <c r="N233" s="253" t="s">
        <v>43</v>
      </c>
      <c r="O233" s="86"/>
      <c r="P233" s="223">
        <f>O233*H233</f>
        <v>0</v>
      </c>
      <c r="Q233" s="223">
        <v>1</v>
      </c>
      <c r="R233" s="223">
        <f>Q233*H233</f>
        <v>0.0030000000000000001</v>
      </c>
      <c r="S233" s="223">
        <v>0</v>
      </c>
      <c r="T233" s="223">
        <f>S233*H233</f>
        <v>0</v>
      </c>
      <c r="U233" s="224" t="s">
        <v>19</v>
      </c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278</v>
      </c>
      <c r="AT233" s="225" t="s">
        <v>214</v>
      </c>
      <c r="AU233" s="225" t="s">
        <v>81</v>
      </c>
      <c r="AY233" s="19" t="s">
        <v>196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79</v>
      </c>
      <c r="BK233" s="226">
        <f>ROUND(I233*H233,2)</f>
        <v>0</v>
      </c>
      <c r="BL233" s="19" t="s">
        <v>266</v>
      </c>
      <c r="BM233" s="225" t="s">
        <v>3412</v>
      </c>
    </row>
    <row r="234" s="13" customFormat="1">
      <c r="A234" s="13"/>
      <c r="B234" s="232"/>
      <c r="C234" s="233"/>
      <c r="D234" s="234" t="s">
        <v>212</v>
      </c>
      <c r="E234" s="233"/>
      <c r="F234" s="236" t="s">
        <v>3413</v>
      </c>
      <c r="G234" s="233"/>
      <c r="H234" s="237">
        <v>0.0030000000000000001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1"/>
      <c r="U234" s="242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212</v>
      </c>
      <c r="AU234" s="243" t="s">
        <v>81</v>
      </c>
      <c r="AV234" s="13" t="s">
        <v>81</v>
      </c>
      <c r="AW234" s="13" t="s">
        <v>4</v>
      </c>
      <c r="AX234" s="13" t="s">
        <v>79</v>
      </c>
      <c r="AY234" s="243" t="s">
        <v>196</v>
      </c>
    </row>
    <row r="235" s="2" customFormat="1" ht="37.8" customHeight="1">
      <c r="A235" s="40"/>
      <c r="B235" s="41"/>
      <c r="C235" s="214" t="s">
        <v>592</v>
      </c>
      <c r="D235" s="214" t="s">
        <v>198</v>
      </c>
      <c r="E235" s="215" t="s">
        <v>558</v>
      </c>
      <c r="F235" s="216" t="s">
        <v>559</v>
      </c>
      <c r="G235" s="217" t="s">
        <v>244</v>
      </c>
      <c r="H235" s="218">
        <v>9.25</v>
      </c>
      <c r="I235" s="219"/>
      <c r="J235" s="220">
        <f>ROUND(I235*H235,2)</f>
        <v>0</v>
      </c>
      <c r="K235" s="216" t="s">
        <v>202</v>
      </c>
      <c r="L235" s="46"/>
      <c r="M235" s="221" t="s">
        <v>19</v>
      </c>
      <c r="N235" s="222" t="s">
        <v>43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266</v>
      </c>
      <c r="AT235" s="225" t="s">
        <v>198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266</v>
      </c>
      <c r="BM235" s="225" t="s">
        <v>3414</v>
      </c>
    </row>
    <row r="236" s="2" customFormat="1">
      <c r="A236" s="40"/>
      <c r="B236" s="41"/>
      <c r="C236" s="42"/>
      <c r="D236" s="227" t="s">
        <v>205</v>
      </c>
      <c r="E236" s="42"/>
      <c r="F236" s="228" t="s">
        <v>561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6"/>
      <c r="U236" s="87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205</v>
      </c>
      <c r="AU236" s="19" t="s">
        <v>81</v>
      </c>
    </row>
    <row r="237" s="2" customFormat="1" ht="16.5" customHeight="1">
      <c r="A237" s="40"/>
      <c r="B237" s="41"/>
      <c r="C237" s="244" t="s">
        <v>598</v>
      </c>
      <c r="D237" s="244" t="s">
        <v>214</v>
      </c>
      <c r="E237" s="245" t="s">
        <v>553</v>
      </c>
      <c r="F237" s="246" t="s">
        <v>554</v>
      </c>
      <c r="G237" s="247" t="s">
        <v>237</v>
      </c>
      <c r="H237" s="248">
        <v>0.0030000000000000001</v>
      </c>
      <c r="I237" s="249"/>
      <c r="J237" s="250">
        <f>ROUND(I237*H237,2)</f>
        <v>0</v>
      </c>
      <c r="K237" s="246" t="s">
        <v>202</v>
      </c>
      <c r="L237" s="251"/>
      <c r="M237" s="252" t="s">
        <v>19</v>
      </c>
      <c r="N237" s="253" t="s">
        <v>43</v>
      </c>
      <c r="O237" s="86"/>
      <c r="P237" s="223">
        <f>O237*H237</f>
        <v>0</v>
      </c>
      <c r="Q237" s="223">
        <v>1</v>
      </c>
      <c r="R237" s="223">
        <f>Q237*H237</f>
        <v>0.0030000000000000001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278</v>
      </c>
      <c r="AT237" s="225" t="s">
        <v>214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266</v>
      </c>
      <c r="BM237" s="225" t="s">
        <v>3415</v>
      </c>
    </row>
    <row r="238" s="13" customFormat="1">
      <c r="A238" s="13"/>
      <c r="B238" s="232"/>
      <c r="C238" s="233"/>
      <c r="D238" s="234" t="s">
        <v>212</v>
      </c>
      <c r="E238" s="233"/>
      <c r="F238" s="236" t="s">
        <v>3416</v>
      </c>
      <c r="G238" s="233"/>
      <c r="H238" s="237">
        <v>0.0030000000000000001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1"/>
      <c r="U238" s="242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212</v>
      </c>
      <c r="AU238" s="243" t="s">
        <v>81</v>
      </c>
      <c r="AV238" s="13" t="s">
        <v>81</v>
      </c>
      <c r="AW238" s="13" t="s">
        <v>4</v>
      </c>
      <c r="AX238" s="13" t="s">
        <v>79</v>
      </c>
      <c r="AY238" s="243" t="s">
        <v>196</v>
      </c>
    </row>
    <row r="239" s="2" customFormat="1" ht="24.15" customHeight="1">
      <c r="A239" s="40"/>
      <c r="B239" s="41"/>
      <c r="C239" s="214" t="s">
        <v>604</v>
      </c>
      <c r="D239" s="214" t="s">
        <v>198</v>
      </c>
      <c r="E239" s="215" t="s">
        <v>566</v>
      </c>
      <c r="F239" s="216" t="s">
        <v>567</v>
      </c>
      <c r="G239" s="217" t="s">
        <v>244</v>
      </c>
      <c r="H239" s="218">
        <v>8.9060000000000006</v>
      </c>
      <c r="I239" s="219"/>
      <c r="J239" s="220">
        <f>ROUND(I239*H239,2)</f>
        <v>0</v>
      </c>
      <c r="K239" s="216" t="s">
        <v>202</v>
      </c>
      <c r="L239" s="46"/>
      <c r="M239" s="221" t="s">
        <v>19</v>
      </c>
      <c r="N239" s="222" t="s">
        <v>43</v>
      </c>
      <c r="O239" s="86"/>
      <c r="P239" s="223">
        <f>O239*H239</f>
        <v>0</v>
      </c>
      <c r="Q239" s="223">
        <v>0.00040000000000000002</v>
      </c>
      <c r="R239" s="223">
        <f>Q239*H239</f>
        <v>0.0035624000000000003</v>
      </c>
      <c r="S239" s="223">
        <v>0</v>
      </c>
      <c r="T239" s="223">
        <f>S239*H239</f>
        <v>0</v>
      </c>
      <c r="U239" s="224" t="s">
        <v>19</v>
      </c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266</v>
      </c>
      <c r="AT239" s="225" t="s">
        <v>198</v>
      </c>
      <c r="AU239" s="225" t="s">
        <v>81</v>
      </c>
      <c r="AY239" s="19" t="s">
        <v>196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79</v>
      </c>
      <c r="BK239" s="226">
        <f>ROUND(I239*H239,2)</f>
        <v>0</v>
      </c>
      <c r="BL239" s="19" t="s">
        <v>266</v>
      </c>
      <c r="BM239" s="225" t="s">
        <v>3417</v>
      </c>
    </row>
    <row r="240" s="2" customFormat="1">
      <c r="A240" s="40"/>
      <c r="B240" s="41"/>
      <c r="C240" s="42"/>
      <c r="D240" s="227" t="s">
        <v>205</v>
      </c>
      <c r="E240" s="42"/>
      <c r="F240" s="228" t="s">
        <v>569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6"/>
      <c r="U240" s="87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205</v>
      </c>
      <c r="AU240" s="19" t="s">
        <v>81</v>
      </c>
    </row>
    <row r="241" s="13" customFormat="1">
      <c r="A241" s="13"/>
      <c r="B241" s="232"/>
      <c r="C241" s="233"/>
      <c r="D241" s="234" t="s">
        <v>212</v>
      </c>
      <c r="E241" s="235" t="s">
        <v>19</v>
      </c>
      <c r="F241" s="236" t="s">
        <v>3392</v>
      </c>
      <c r="G241" s="233"/>
      <c r="H241" s="237">
        <v>8.9060000000000006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1"/>
      <c r="U241" s="242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212</v>
      </c>
      <c r="AU241" s="243" t="s">
        <v>81</v>
      </c>
      <c r="AV241" s="13" t="s">
        <v>81</v>
      </c>
      <c r="AW241" s="13" t="s">
        <v>33</v>
      </c>
      <c r="AX241" s="13" t="s">
        <v>79</v>
      </c>
      <c r="AY241" s="243" t="s">
        <v>196</v>
      </c>
    </row>
    <row r="242" s="2" customFormat="1" ht="49.05" customHeight="1">
      <c r="A242" s="40"/>
      <c r="B242" s="41"/>
      <c r="C242" s="244" t="s">
        <v>609</v>
      </c>
      <c r="D242" s="244" t="s">
        <v>214</v>
      </c>
      <c r="E242" s="245" t="s">
        <v>572</v>
      </c>
      <c r="F242" s="246" t="s">
        <v>573</v>
      </c>
      <c r="G242" s="247" t="s">
        <v>244</v>
      </c>
      <c r="H242" s="248">
        <v>10.380000000000001</v>
      </c>
      <c r="I242" s="249"/>
      <c r="J242" s="250">
        <f>ROUND(I242*H242,2)</f>
        <v>0</v>
      </c>
      <c r="K242" s="246" t="s">
        <v>202</v>
      </c>
      <c r="L242" s="251"/>
      <c r="M242" s="252" t="s">
        <v>19</v>
      </c>
      <c r="N242" s="253" t="s">
        <v>43</v>
      </c>
      <c r="O242" s="86"/>
      <c r="P242" s="223">
        <f>O242*H242</f>
        <v>0</v>
      </c>
      <c r="Q242" s="223">
        <v>0.0054000000000000003</v>
      </c>
      <c r="R242" s="223">
        <f>Q242*H242</f>
        <v>0.056052000000000005</v>
      </c>
      <c r="S242" s="223">
        <v>0</v>
      </c>
      <c r="T242" s="223">
        <f>S242*H242</f>
        <v>0</v>
      </c>
      <c r="U242" s="224" t="s">
        <v>19</v>
      </c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278</v>
      </c>
      <c r="AT242" s="225" t="s">
        <v>214</v>
      </c>
      <c r="AU242" s="225" t="s">
        <v>81</v>
      </c>
      <c r="AY242" s="19" t="s">
        <v>196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79</v>
      </c>
      <c r="BK242" s="226">
        <f>ROUND(I242*H242,2)</f>
        <v>0</v>
      </c>
      <c r="BL242" s="19" t="s">
        <v>266</v>
      </c>
      <c r="BM242" s="225" t="s">
        <v>3418</v>
      </c>
    </row>
    <row r="243" s="13" customFormat="1">
      <c r="A243" s="13"/>
      <c r="B243" s="232"/>
      <c r="C243" s="233"/>
      <c r="D243" s="234" t="s">
        <v>212</v>
      </c>
      <c r="E243" s="233"/>
      <c r="F243" s="236" t="s">
        <v>3419</v>
      </c>
      <c r="G243" s="233"/>
      <c r="H243" s="237">
        <v>10.380000000000001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1"/>
      <c r="U243" s="242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212</v>
      </c>
      <c r="AU243" s="243" t="s">
        <v>81</v>
      </c>
      <c r="AV243" s="13" t="s">
        <v>81</v>
      </c>
      <c r="AW243" s="13" t="s">
        <v>4</v>
      </c>
      <c r="AX243" s="13" t="s">
        <v>79</v>
      </c>
      <c r="AY243" s="243" t="s">
        <v>196</v>
      </c>
    </row>
    <row r="244" s="2" customFormat="1" ht="24.15" customHeight="1">
      <c r="A244" s="40"/>
      <c r="B244" s="41"/>
      <c r="C244" s="214" t="s">
        <v>612</v>
      </c>
      <c r="D244" s="214" t="s">
        <v>198</v>
      </c>
      <c r="E244" s="215" t="s">
        <v>577</v>
      </c>
      <c r="F244" s="216" t="s">
        <v>578</v>
      </c>
      <c r="G244" s="217" t="s">
        <v>244</v>
      </c>
      <c r="H244" s="218">
        <v>9.25</v>
      </c>
      <c r="I244" s="219"/>
      <c r="J244" s="220">
        <f>ROUND(I244*H244,2)</f>
        <v>0</v>
      </c>
      <c r="K244" s="216" t="s">
        <v>202</v>
      </c>
      <c r="L244" s="46"/>
      <c r="M244" s="221" t="s">
        <v>19</v>
      </c>
      <c r="N244" s="222" t="s">
        <v>43</v>
      </c>
      <c r="O244" s="86"/>
      <c r="P244" s="223">
        <f>O244*H244</f>
        <v>0</v>
      </c>
      <c r="Q244" s="223">
        <v>0.00040000000000000002</v>
      </c>
      <c r="R244" s="223">
        <f>Q244*H244</f>
        <v>0.0037000000000000002</v>
      </c>
      <c r="S244" s="223">
        <v>0</v>
      </c>
      <c r="T244" s="223">
        <f>S244*H244</f>
        <v>0</v>
      </c>
      <c r="U244" s="224" t="s">
        <v>19</v>
      </c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266</v>
      </c>
      <c r="AT244" s="225" t="s">
        <v>198</v>
      </c>
      <c r="AU244" s="225" t="s">
        <v>81</v>
      </c>
      <c r="AY244" s="19" t="s">
        <v>196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79</v>
      </c>
      <c r="BK244" s="226">
        <f>ROUND(I244*H244,2)</f>
        <v>0</v>
      </c>
      <c r="BL244" s="19" t="s">
        <v>266</v>
      </c>
      <c r="BM244" s="225" t="s">
        <v>3420</v>
      </c>
    </row>
    <row r="245" s="2" customFormat="1">
      <c r="A245" s="40"/>
      <c r="B245" s="41"/>
      <c r="C245" s="42"/>
      <c r="D245" s="227" t="s">
        <v>205</v>
      </c>
      <c r="E245" s="42"/>
      <c r="F245" s="228" t="s">
        <v>580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6"/>
      <c r="U245" s="87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205</v>
      </c>
      <c r="AU245" s="19" t="s">
        <v>81</v>
      </c>
    </row>
    <row r="246" s="13" customFormat="1">
      <c r="A246" s="13"/>
      <c r="B246" s="232"/>
      <c r="C246" s="233"/>
      <c r="D246" s="234" t="s">
        <v>212</v>
      </c>
      <c r="E246" s="235" t="s">
        <v>19</v>
      </c>
      <c r="F246" s="236" t="s">
        <v>3421</v>
      </c>
      <c r="G246" s="233"/>
      <c r="H246" s="237">
        <v>9.25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1"/>
      <c r="U246" s="242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212</v>
      </c>
      <c r="AU246" s="243" t="s">
        <v>81</v>
      </c>
      <c r="AV246" s="13" t="s">
        <v>81</v>
      </c>
      <c r="AW246" s="13" t="s">
        <v>33</v>
      </c>
      <c r="AX246" s="13" t="s">
        <v>79</v>
      </c>
      <c r="AY246" s="243" t="s">
        <v>196</v>
      </c>
    </row>
    <row r="247" s="2" customFormat="1" ht="49.05" customHeight="1">
      <c r="A247" s="40"/>
      <c r="B247" s="41"/>
      <c r="C247" s="244" t="s">
        <v>618</v>
      </c>
      <c r="D247" s="244" t="s">
        <v>214</v>
      </c>
      <c r="E247" s="245" t="s">
        <v>572</v>
      </c>
      <c r="F247" s="246" t="s">
        <v>573</v>
      </c>
      <c r="G247" s="247" t="s">
        <v>244</v>
      </c>
      <c r="H247" s="248">
        <v>11.294000000000001</v>
      </c>
      <c r="I247" s="249"/>
      <c r="J247" s="250">
        <f>ROUND(I247*H247,2)</f>
        <v>0</v>
      </c>
      <c r="K247" s="246" t="s">
        <v>202</v>
      </c>
      <c r="L247" s="251"/>
      <c r="M247" s="252" t="s">
        <v>19</v>
      </c>
      <c r="N247" s="253" t="s">
        <v>43</v>
      </c>
      <c r="O247" s="86"/>
      <c r="P247" s="223">
        <f>O247*H247</f>
        <v>0</v>
      </c>
      <c r="Q247" s="223">
        <v>0.0054000000000000003</v>
      </c>
      <c r="R247" s="223">
        <f>Q247*H247</f>
        <v>0.060987600000000003</v>
      </c>
      <c r="S247" s="223">
        <v>0</v>
      </c>
      <c r="T247" s="223">
        <f>S247*H247</f>
        <v>0</v>
      </c>
      <c r="U247" s="224" t="s">
        <v>19</v>
      </c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278</v>
      </c>
      <c r="AT247" s="225" t="s">
        <v>214</v>
      </c>
      <c r="AU247" s="225" t="s">
        <v>81</v>
      </c>
      <c r="AY247" s="19" t="s">
        <v>196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79</v>
      </c>
      <c r="BK247" s="226">
        <f>ROUND(I247*H247,2)</f>
        <v>0</v>
      </c>
      <c r="BL247" s="19" t="s">
        <v>266</v>
      </c>
      <c r="BM247" s="225" t="s">
        <v>3422</v>
      </c>
    </row>
    <row r="248" s="13" customFormat="1">
      <c r="A248" s="13"/>
      <c r="B248" s="232"/>
      <c r="C248" s="233"/>
      <c r="D248" s="234" t="s">
        <v>212</v>
      </c>
      <c r="E248" s="233"/>
      <c r="F248" s="236" t="s">
        <v>3423</v>
      </c>
      <c r="G248" s="233"/>
      <c r="H248" s="237">
        <v>11.294000000000001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212</v>
      </c>
      <c r="AU248" s="243" t="s">
        <v>81</v>
      </c>
      <c r="AV248" s="13" t="s">
        <v>81</v>
      </c>
      <c r="AW248" s="13" t="s">
        <v>4</v>
      </c>
      <c r="AX248" s="13" t="s">
        <v>79</v>
      </c>
      <c r="AY248" s="243" t="s">
        <v>196</v>
      </c>
    </row>
    <row r="249" s="2" customFormat="1" ht="49.05" customHeight="1">
      <c r="A249" s="40"/>
      <c r="B249" s="41"/>
      <c r="C249" s="214" t="s">
        <v>623</v>
      </c>
      <c r="D249" s="214" t="s">
        <v>198</v>
      </c>
      <c r="E249" s="215" t="s">
        <v>586</v>
      </c>
      <c r="F249" s="216" t="s">
        <v>587</v>
      </c>
      <c r="G249" s="217" t="s">
        <v>237</v>
      </c>
      <c r="H249" s="218">
        <v>0.13</v>
      </c>
      <c r="I249" s="219"/>
      <c r="J249" s="220">
        <f>ROUND(I249*H249,2)</f>
        <v>0</v>
      </c>
      <c r="K249" s="216" t="s">
        <v>202</v>
      </c>
      <c r="L249" s="46"/>
      <c r="M249" s="221" t="s">
        <v>19</v>
      </c>
      <c r="N249" s="222" t="s">
        <v>43</v>
      </c>
      <c r="O249" s="86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266</v>
      </c>
      <c r="AT249" s="225" t="s">
        <v>198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266</v>
      </c>
      <c r="BM249" s="225" t="s">
        <v>3424</v>
      </c>
    </row>
    <row r="250" s="2" customFormat="1">
      <c r="A250" s="40"/>
      <c r="B250" s="41"/>
      <c r="C250" s="42"/>
      <c r="D250" s="227" t="s">
        <v>205</v>
      </c>
      <c r="E250" s="42"/>
      <c r="F250" s="228" t="s">
        <v>589</v>
      </c>
      <c r="G250" s="42"/>
      <c r="H250" s="42"/>
      <c r="I250" s="229"/>
      <c r="J250" s="42"/>
      <c r="K250" s="42"/>
      <c r="L250" s="46"/>
      <c r="M250" s="230"/>
      <c r="N250" s="231"/>
      <c r="O250" s="86"/>
      <c r="P250" s="86"/>
      <c r="Q250" s="86"/>
      <c r="R250" s="86"/>
      <c r="S250" s="86"/>
      <c r="T250" s="86"/>
      <c r="U250" s="87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205</v>
      </c>
      <c r="AU250" s="19" t="s">
        <v>81</v>
      </c>
    </row>
    <row r="251" s="12" customFormat="1" ht="22.8" customHeight="1">
      <c r="A251" s="12"/>
      <c r="B251" s="198"/>
      <c r="C251" s="199"/>
      <c r="D251" s="200" t="s">
        <v>71</v>
      </c>
      <c r="E251" s="212" t="s">
        <v>590</v>
      </c>
      <c r="F251" s="212" t="s">
        <v>591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SUM(P252:P287)</f>
        <v>0</v>
      </c>
      <c r="Q251" s="206"/>
      <c r="R251" s="207">
        <f>SUM(R252:R287)</f>
        <v>0.40630965999999996</v>
      </c>
      <c r="S251" s="206"/>
      <c r="T251" s="207">
        <f>SUM(T252:T287)</f>
        <v>0</v>
      </c>
      <c r="U251" s="208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81</v>
      </c>
      <c r="AT251" s="210" t="s">
        <v>71</v>
      </c>
      <c r="AU251" s="210" t="s">
        <v>79</v>
      </c>
      <c r="AY251" s="209" t="s">
        <v>196</v>
      </c>
      <c r="BK251" s="211">
        <f>SUM(BK252:BK287)</f>
        <v>0</v>
      </c>
    </row>
    <row r="252" s="2" customFormat="1" ht="37.8" customHeight="1">
      <c r="A252" s="40"/>
      <c r="B252" s="41"/>
      <c r="C252" s="214" t="s">
        <v>629</v>
      </c>
      <c r="D252" s="214" t="s">
        <v>198</v>
      </c>
      <c r="E252" s="215" t="s">
        <v>593</v>
      </c>
      <c r="F252" s="216" t="s">
        <v>594</v>
      </c>
      <c r="G252" s="217" t="s">
        <v>244</v>
      </c>
      <c r="H252" s="218">
        <v>38.962000000000003</v>
      </c>
      <c r="I252" s="219"/>
      <c r="J252" s="220">
        <f>ROUND(I252*H252,2)</f>
        <v>0</v>
      </c>
      <c r="K252" s="216" t="s">
        <v>202</v>
      </c>
      <c r="L252" s="46"/>
      <c r="M252" s="221" t="s">
        <v>19</v>
      </c>
      <c r="N252" s="222" t="s">
        <v>43</v>
      </c>
      <c r="O252" s="86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3">
        <f>S252*H252</f>
        <v>0</v>
      </c>
      <c r="U252" s="224" t="s">
        <v>19</v>
      </c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266</v>
      </c>
      <c r="AT252" s="225" t="s">
        <v>198</v>
      </c>
      <c r="AU252" s="225" t="s">
        <v>81</v>
      </c>
      <c r="AY252" s="19" t="s">
        <v>196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79</v>
      </c>
      <c r="BK252" s="226">
        <f>ROUND(I252*H252,2)</f>
        <v>0</v>
      </c>
      <c r="BL252" s="19" t="s">
        <v>266</v>
      </c>
      <c r="BM252" s="225" t="s">
        <v>3425</v>
      </c>
    </row>
    <row r="253" s="2" customFormat="1">
      <c r="A253" s="40"/>
      <c r="B253" s="41"/>
      <c r="C253" s="42"/>
      <c r="D253" s="227" t="s">
        <v>205</v>
      </c>
      <c r="E253" s="42"/>
      <c r="F253" s="228" t="s">
        <v>596</v>
      </c>
      <c r="G253" s="42"/>
      <c r="H253" s="42"/>
      <c r="I253" s="229"/>
      <c r="J253" s="42"/>
      <c r="K253" s="42"/>
      <c r="L253" s="46"/>
      <c r="M253" s="230"/>
      <c r="N253" s="231"/>
      <c r="O253" s="86"/>
      <c r="P253" s="86"/>
      <c r="Q253" s="86"/>
      <c r="R253" s="86"/>
      <c r="S253" s="86"/>
      <c r="T253" s="86"/>
      <c r="U253" s="87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205</v>
      </c>
      <c r="AU253" s="19" t="s">
        <v>81</v>
      </c>
    </row>
    <row r="254" s="13" customFormat="1">
      <c r="A254" s="13"/>
      <c r="B254" s="232"/>
      <c r="C254" s="233"/>
      <c r="D254" s="234" t="s">
        <v>212</v>
      </c>
      <c r="E254" s="235" t="s">
        <v>19</v>
      </c>
      <c r="F254" s="236" t="s">
        <v>3426</v>
      </c>
      <c r="G254" s="233"/>
      <c r="H254" s="237">
        <v>8.5739999999999998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1"/>
      <c r="U254" s="242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212</v>
      </c>
      <c r="AU254" s="243" t="s">
        <v>81</v>
      </c>
      <c r="AV254" s="13" t="s">
        <v>81</v>
      </c>
      <c r="AW254" s="13" t="s">
        <v>33</v>
      </c>
      <c r="AX254" s="13" t="s">
        <v>72</v>
      </c>
      <c r="AY254" s="243" t="s">
        <v>196</v>
      </c>
    </row>
    <row r="255" s="13" customFormat="1">
      <c r="A255" s="13"/>
      <c r="B255" s="232"/>
      <c r="C255" s="233"/>
      <c r="D255" s="234" t="s">
        <v>212</v>
      </c>
      <c r="E255" s="235" t="s">
        <v>19</v>
      </c>
      <c r="F255" s="236" t="s">
        <v>3427</v>
      </c>
      <c r="G255" s="233"/>
      <c r="H255" s="237">
        <v>30.388000000000002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1"/>
      <c r="U255" s="242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212</v>
      </c>
      <c r="AU255" s="243" t="s">
        <v>81</v>
      </c>
      <c r="AV255" s="13" t="s">
        <v>81</v>
      </c>
      <c r="AW255" s="13" t="s">
        <v>33</v>
      </c>
      <c r="AX255" s="13" t="s">
        <v>72</v>
      </c>
      <c r="AY255" s="243" t="s">
        <v>196</v>
      </c>
    </row>
    <row r="256" s="14" customFormat="1">
      <c r="A256" s="14"/>
      <c r="B256" s="254"/>
      <c r="C256" s="255"/>
      <c r="D256" s="234" t="s">
        <v>212</v>
      </c>
      <c r="E256" s="256" t="s">
        <v>19</v>
      </c>
      <c r="F256" s="257" t="s">
        <v>233</v>
      </c>
      <c r="G256" s="255"/>
      <c r="H256" s="258">
        <v>38.962000000000003</v>
      </c>
      <c r="I256" s="259"/>
      <c r="J256" s="255"/>
      <c r="K256" s="255"/>
      <c r="L256" s="260"/>
      <c r="M256" s="261"/>
      <c r="N256" s="262"/>
      <c r="O256" s="262"/>
      <c r="P256" s="262"/>
      <c r="Q256" s="262"/>
      <c r="R256" s="262"/>
      <c r="S256" s="262"/>
      <c r="T256" s="262"/>
      <c r="U256" s="263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4" t="s">
        <v>212</v>
      </c>
      <c r="AU256" s="264" t="s">
        <v>81</v>
      </c>
      <c r="AV256" s="14" t="s">
        <v>203</v>
      </c>
      <c r="AW256" s="14" t="s">
        <v>33</v>
      </c>
      <c r="AX256" s="14" t="s">
        <v>79</v>
      </c>
      <c r="AY256" s="264" t="s">
        <v>196</v>
      </c>
    </row>
    <row r="257" s="2" customFormat="1" ht="16.5" customHeight="1">
      <c r="A257" s="40"/>
      <c r="B257" s="41"/>
      <c r="C257" s="244" t="s">
        <v>632</v>
      </c>
      <c r="D257" s="244" t="s">
        <v>214</v>
      </c>
      <c r="E257" s="245" t="s">
        <v>599</v>
      </c>
      <c r="F257" s="246" t="s">
        <v>600</v>
      </c>
      <c r="G257" s="247" t="s">
        <v>601</v>
      </c>
      <c r="H257" s="248">
        <v>46.753999999999998</v>
      </c>
      <c r="I257" s="249"/>
      <c r="J257" s="250">
        <f>ROUND(I257*H257,2)</f>
        <v>0</v>
      </c>
      <c r="K257" s="246" t="s">
        <v>202</v>
      </c>
      <c r="L257" s="251"/>
      <c r="M257" s="252" t="s">
        <v>19</v>
      </c>
      <c r="N257" s="253" t="s">
        <v>43</v>
      </c>
      <c r="O257" s="86"/>
      <c r="P257" s="223">
        <f>O257*H257</f>
        <v>0</v>
      </c>
      <c r="Q257" s="223">
        <v>0.001</v>
      </c>
      <c r="R257" s="223">
        <f>Q257*H257</f>
        <v>0.046753999999999997</v>
      </c>
      <c r="S257" s="223">
        <v>0</v>
      </c>
      <c r="T257" s="223">
        <f>S257*H257</f>
        <v>0</v>
      </c>
      <c r="U257" s="224" t="s">
        <v>19</v>
      </c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278</v>
      </c>
      <c r="AT257" s="225" t="s">
        <v>214</v>
      </c>
      <c r="AU257" s="225" t="s">
        <v>81</v>
      </c>
      <c r="AY257" s="19" t="s">
        <v>196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79</v>
      </c>
      <c r="BK257" s="226">
        <f>ROUND(I257*H257,2)</f>
        <v>0</v>
      </c>
      <c r="BL257" s="19" t="s">
        <v>266</v>
      </c>
      <c r="BM257" s="225" t="s">
        <v>3428</v>
      </c>
    </row>
    <row r="258" s="13" customFormat="1">
      <c r="A258" s="13"/>
      <c r="B258" s="232"/>
      <c r="C258" s="233"/>
      <c r="D258" s="234" t="s">
        <v>212</v>
      </c>
      <c r="E258" s="233"/>
      <c r="F258" s="236" t="s">
        <v>3429</v>
      </c>
      <c r="G258" s="233"/>
      <c r="H258" s="237">
        <v>46.753999999999998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1"/>
      <c r="U258" s="242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212</v>
      </c>
      <c r="AU258" s="243" t="s">
        <v>81</v>
      </c>
      <c r="AV258" s="13" t="s">
        <v>81</v>
      </c>
      <c r="AW258" s="13" t="s">
        <v>4</v>
      </c>
      <c r="AX258" s="13" t="s">
        <v>79</v>
      </c>
      <c r="AY258" s="243" t="s">
        <v>196</v>
      </c>
    </row>
    <row r="259" s="2" customFormat="1" ht="24.15" customHeight="1">
      <c r="A259" s="40"/>
      <c r="B259" s="41"/>
      <c r="C259" s="214" t="s">
        <v>637</v>
      </c>
      <c r="D259" s="214" t="s">
        <v>198</v>
      </c>
      <c r="E259" s="215" t="s">
        <v>605</v>
      </c>
      <c r="F259" s="216" t="s">
        <v>606</v>
      </c>
      <c r="G259" s="217" t="s">
        <v>244</v>
      </c>
      <c r="H259" s="218">
        <v>38.962000000000003</v>
      </c>
      <c r="I259" s="219"/>
      <c r="J259" s="220">
        <f>ROUND(I259*H259,2)</f>
        <v>0</v>
      </c>
      <c r="K259" s="216" t="s">
        <v>202</v>
      </c>
      <c r="L259" s="46"/>
      <c r="M259" s="221" t="s">
        <v>19</v>
      </c>
      <c r="N259" s="222" t="s">
        <v>43</v>
      </c>
      <c r="O259" s="86"/>
      <c r="P259" s="223">
        <f>O259*H259</f>
        <v>0</v>
      </c>
      <c r="Q259" s="223">
        <v>0.00088000000000000003</v>
      </c>
      <c r="R259" s="223">
        <f>Q259*H259</f>
        <v>0.034286560000000008</v>
      </c>
      <c r="S259" s="223">
        <v>0</v>
      </c>
      <c r="T259" s="223">
        <f>S259*H259</f>
        <v>0</v>
      </c>
      <c r="U259" s="224" t="s">
        <v>19</v>
      </c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266</v>
      </c>
      <c r="AT259" s="225" t="s">
        <v>198</v>
      </c>
      <c r="AU259" s="225" t="s">
        <v>81</v>
      </c>
      <c r="AY259" s="19" t="s">
        <v>196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79</v>
      </c>
      <c r="BK259" s="226">
        <f>ROUND(I259*H259,2)</f>
        <v>0</v>
      </c>
      <c r="BL259" s="19" t="s">
        <v>266</v>
      </c>
      <c r="BM259" s="225" t="s">
        <v>3430</v>
      </c>
    </row>
    <row r="260" s="2" customFormat="1">
      <c r="A260" s="40"/>
      <c r="B260" s="41"/>
      <c r="C260" s="42"/>
      <c r="D260" s="227" t="s">
        <v>205</v>
      </c>
      <c r="E260" s="42"/>
      <c r="F260" s="228" t="s">
        <v>608</v>
      </c>
      <c r="G260" s="42"/>
      <c r="H260" s="42"/>
      <c r="I260" s="229"/>
      <c r="J260" s="42"/>
      <c r="K260" s="42"/>
      <c r="L260" s="46"/>
      <c r="M260" s="230"/>
      <c r="N260" s="231"/>
      <c r="O260" s="86"/>
      <c r="P260" s="86"/>
      <c r="Q260" s="86"/>
      <c r="R260" s="86"/>
      <c r="S260" s="86"/>
      <c r="T260" s="86"/>
      <c r="U260" s="87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205</v>
      </c>
      <c r="AU260" s="19" t="s">
        <v>81</v>
      </c>
    </row>
    <row r="261" s="13" customFormat="1">
      <c r="A261" s="13"/>
      <c r="B261" s="232"/>
      <c r="C261" s="233"/>
      <c r="D261" s="234" t="s">
        <v>212</v>
      </c>
      <c r="E261" s="235" t="s">
        <v>19</v>
      </c>
      <c r="F261" s="236" t="s">
        <v>3426</v>
      </c>
      <c r="G261" s="233"/>
      <c r="H261" s="237">
        <v>8.5739999999999998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1"/>
      <c r="U261" s="242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212</v>
      </c>
      <c r="AU261" s="243" t="s">
        <v>81</v>
      </c>
      <c r="AV261" s="13" t="s">
        <v>81</v>
      </c>
      <c r="AW261" s="13" t="s">
        <v>33</v>
      </c>
      <c r="AX261" s="13" t="s">
        <v>72</v>
      </c>
      <c r="AY261" s="243" t="s">
        <v>196</v>
      </c>
    </row>
    <row r="262" s="13" customFormat="1">
      <c r="A262" s="13"/>
      <c r="B262" s="232"/>
      <c r="C262" s="233"/>
      <c r="D262" s="234" t="s">
        <v>212</v>
      </c>
      <c r="E262" s="235" t="s">
        <v>19</v>
      </c>
      <c r="F262" s="236" t="s">
        <v>3427</v>
      </c>
      <c r="G262" s="233"/>
      <c r="H262" s="237">
        <v>30.388000000000002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1"/>
      <c r="U262" s="242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212</v>
      </c>
      <c r="AU262" s="243" t="s">
        <v>81</v>
      </c>
      <c r="AV262" s="13" t="s">
        <v>81</v>
      </c>
      <c r="AW262" s="13" t="s">
        <v>33</v>
      </c>
      <c r="AX262" s="13" t="s">
        <v>72</v>
      </c>
      <c r="AY262" s="243" t="s">
        <v>196</v>
      </c>
    </row>
    <row r="263" s="14" customFormat="1">
      <c r="A263" s="14"/>
      <c r="B263" s="254"/>
      <c r="C263" s="255"/>
      <c r="D263" s="234" t="s">
        <v>212</v>
      </c>
      <c r="E263" s="256" t="s">
        <v>19</v>
      </c>
      <c r="F263" s="257" t="s">
        <v>233</v>
      </c>
      <c r="G263" s="255"/>
      <c r="H263" s="258">
        <v>38.962000000000003</v>
      </c>
      <c r="I263" s="259"/>
      <c r="J263" s="255"/>
      <c r="K263" s="255"/>
      <c r="L263" s="260"/>
      <c r="M263" s="261"/>
      <c r="N263" s="262"/>
      <c r="O263" s="262"/>
      <c r="P263" s="262"/>
      <c r="Q263" s="262"/>
      <c r="R263" s="262"/>
      <c r="S263" s="262"/>
      <c r="T263" s="262"/>
      <c r="U263" s="263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4" t="s">
        <v>212</v>
      </c>
      <c r="AU263" s="264" t="s">
        <v>81</v>
      </c>
      <c r="AV263" s="14" t="s">
        <v>203</v>
      </c>
      <c r="AW263" s="14" t="s">
        <v>33</v>
      </c>
      <c r="AX263" s="14" t="s">
        <v>79</v>
      </c>
      <c r="AY263" s="264" t="s">
        <v>196</v>
      </c>
    </row>
    <row r="264" s="2" customFormat="1" ht="49.05" customHeight="1">
      <c r="A264" s="40"/>
      <c r="B264" s="41"/>
      <c r="C264" s="244" t="s">
        <v>639</v>
      </c>
      <c r="D264" s="244" t="s">
        <v>214</v>
      </c>
      <c r="E264" s="245" t="s">
        <v>572</v>
      </c>
      <c r="F264" s="246" t="s">
        <v>573</v>
      </c>
      <c r="G264" s="247" t="s">
        <v>244</v>
      </c>
      <c r="H264" s="248">
        <v>45.409999999999997</v>
      </c>
      <c r="I264" s="249"/>
      <c r="J264" s="250">
        <f>ROUND(I264*H264,2)</f>
        <v>0</v>
      </c>
      <c r="K264" s="246" t="s">
        <v>202</v>
      </c>
      <c r="L264" s="251"/>
      <c r="M264" s="252" t="s">
        <v>19</v>
      </c>
      <c r="N264" s="253" t="s">
        <v>43</v>
      </c>
      <c r="O264" s="86"/>
      <c r="P264" s="223">
        <f>O264*H264</f>
        <v>0</v>
      </c>
      <c r="Q264" s="223">
        <v>0.0054000000000000003</v>
      </c>
      <c r="R264" s="223">
        <f>Q264*H264</f>
        <v>0.24521399999999999</v>
      </c>
      <c r="S264" s="223">
        <v>0</v>
      </c>
      <c r="T264" s="223">
        <f>S264*H264</f>
        <v>0</v>
      </c>
      <c r="U264" s="224" t="s">
        <v>19</v>
      </c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278</v>
      </c>
      <c r="AT264" s="225" t="s">
        <v>214</v>
      </c>
      <c r="AU264" s="225" t="s">
        <v>81</v>
      </c>
      <c r="AY264" s="19" t="s">
        <v>196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79</v>
      </c>
      <c r="BK264" s="226">
        <f>ROUND(I264*H264,2)</f>
        <v>0</v>
      </c>
      <c r="BL264" s="19" t="s">
        <v>266</v>
      </c>
      <c r="BM264" s="225" t="s">
        <v>3431</v>
      </c>
    </row>
    <row r="265" s="13" customFormat="1">
      <c r="A265" s="13"/>
      <c r="B265" s="232"/>
      <c r="C265" s="233"/>
      <c r="D265" s="234" t="s">
        <v>212</v>
      </c>
      <c r="E265" s="233"/>
      <c r="F265" s="236" t="s">
        <v>3432</v>
      </c>
      <c r="G265" s="233"/>
      <c r="H265" s="237">
        <v>45.409999999999997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1"/>
      <c r="U265" s="242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212</v>
      </c>
      <c r="AU265" s="243" t="s">
        <v>81</v>
      </c>
      <c r="AV265" s="13" t="s">
        <v>81</v>
      </c>
      <c r="AW265" s="13" t="s">
        <v>4</v>
      </c>
      <c r="AX265" s="13" t="s">
        <v>79</v>
      </c>
      <c r="AY265" s="243" t="s">
        <v>196</v>
      </c>
    </row>
    <row r="266" s="2" customFormat="1" ht="24.15" customHeight="1">
      <c r="A266" s="40"/>
      <c r="B266" s="41"/>
      <c r="C266" s="214" t="s">
        <v>645</v>
      </c>
      <c r="D266" s="214" t="s">
        <v>198</v>
      </c>
      <c r="E266" s="215" t="s">
        <v>613</v>
      </c>
      <c r="F266" s="216" t="s">
        <v>614</v>
      </c>
      <c r="G266" s="217" t="s">
        <v>244</v>
      </c>
      <c r="H266" s="218">
        <v>12.122</v>
      </c>
      <c r="I266" s="219"/>
      <c r="J266" s="220">
        <f>ROUND(I266*H266,2)</f>
        <v>0</v>
      </c>
      <c r="K266" s="216" t="s">
        <v>202</v>
      </c>
      <c r="L266" s="46"/>
      <c r="M266" s="221" t="s">
        <v>19</v>
      </c>
      <c r="N266" s="222" t="s">
        <v>43</v>
      </c>
      <c r="O266" s="86"/>
      <c r="P266" s="223">
        <f>O266*H266</f>
        <v>0</v>
      </c>
      <c r="Q266" s="223">
        <v>0.00072000000000000005</v>
      </c>
      <c r="R266" s="223">
        <f>Q266*H266</f>
        <v>0.0087278400000000006</v>
      </c>
      <c r="S266" s="223">
        <v>0</v>
      </c>
      <c r="T266" s="223">
        <f>S266*H266</f>
        <v>0</v>
      </c>
      <c r="U266" s="224" t="s">
        <v>19</v>
      </c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266</v>
      </c>
      <c r="AT266" s="225" t="s">
        <v>198</v>
      </c>
      <c r="AU266" s="225" t="s">
        <v>81</v>
      </c>
      <c r="AY266" s="19" t="s">
        <v>196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79</v>
      </c>
      <c r="BK266" s="226">
        <f>ROUND(I266*H266,2)</f>
        <v>0</v>
      </c>
      <c r="BL266" s="19" t="s">
        <v>266</v>
      </c>
      <c r="BM266" s="225" t="s">
        <v>3433</v>
      </c>
    </row>
    <row r="267" s="2" customFormat="1">
      <c r="A267" s="40"/>
      <c r="B267" s="41"/>
      <c r="C267" s="42"/>
      <c r="D267" s="227" t="s">
        <v>205</v>
      </c>
      <c r="E267" s="42"/>
      <c r="F267" s="228" t="s">
        <v>616</v>
      </c>
      <c r="G267" s="42"/>
      <c r="H267" s="42"/>
      <c r="I267" s="229"/>
      <c r="J267" s="42"/>
      <c r="K267" s="42"/>
      <c r="L267" s="46"/>
      <c r="M267" s="230"/>
      <c r="N267" s="231"/>
      <c r="O267" s="86"/>
      <c r="P267" s="86"/>
      <c r="Q267" s="86"/>
      <c r="R267" s="86"/>
      <c r="S267" s="86"/>
      <c r="T267" s="86"/>
      <c r="U267" s="87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205</v>
      </c>
      <c r="AU267" s="19" t="s">
        <v>81</v>
      </c>
    </row>
    <row r="268" s="13" customFormat="1">
      <c r="A268" s="13"/>
      <c r="B268" s="232"/>
      <c r="C268" s="233"/>
      <c r="D268" s="234" t="s">
        <v>212</v>
      </c>
      <c r="E268" s="235" t="s">
        <v>19</v>
      </c>
      <c r="F268" s="236" t="s">
        <v>3434</v>
      </c>
      <c r="G268" s="233"/>
      <c r="H268" s="237">
        <v>12.122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1"/>
      <c r="U268" s="242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212</v>
      </c>
      <c r="AU268" s="243" t="s">
        <v>81</v>
      </c>
      <c r="AV268" s="13" t="s">
        <v>81</v>
      </c>
      <c r="AW268" s="13" t="s">
        <v>33</v>
      </c>
      <c r="AX268" s="13" t="s">
        <v>79</v>
      </c>
      <c r="AY268" s="243" t="s">
        <v>196</v>
      </c>
    </row>
    <row r="269" s="2" customFormat="1" ht="16.5" customHeight="1">
      <c r="A269" s="40"/>
      <c r="B269" s="41"/>
      <c r="C269" s="244" t="s">
        <v>648</v>
      </c>
      <c r="D269" s="244" t="s">
        <v>214</v>
      </c>
      <c r="E269" s="245" t="s">
        <v>619</v>
      </c>
      <c r="F269" s="246" t="s">
        <v>620</v>
      </c>
      <c r="G269" s="247" t="s">
        <v>244</v>
      </c>
      <c r="H269" s="248">
        <v>14.545999999999999</v>
      </c>
      <c r="I269" s="249"/>
      <c r="J269" s="250">
        <f>ROUND(I269*H269,2)</f>
        <v>0</v>
      </c>
      <c r="K269" s="246" t="s">
        <v>19</v>
      </c>
      <c r="L269" s="251"/>
      <c r="M269" s="252" t="s">
        <v>19</v>
      </c>
      <c r="N269" s="253" t="s">
        <v>43</v>
      </c>
      <c r="O269" s="86"/>
      <c r="P269" s="223">
        <f>O269*H269</f>
        <v>0</v>
      </c>
      <c r="Q269" s="223">
        <v>0.0025400000000000002</v>
      </c>
      <c r="R269" s="223">
        <f>Q269*H269</f>
        <v>0.036946840000000002</v>
      </c>
      <c r="S269" s="223">
        <v>0</v>
      </c>
      <c r="T269" s="223">
        <f>S269*H269</f>
        <v>0</v>
      </c>
      <c r="U269" s="224" t="s">
        <v>19</v>
      </c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278</v>
      </c>
      <c r="AT269" s="225" t="s">
        <v>214</v>
      </c>
      <c r="AU269" s="225" t="s">
        <v>81</v>
      </c>
      <c r="AY269" s="19" t="s">
        <v>196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79</v>
      </c>
      <c r="BK269" s="226">
        <f>ROUND(I269*H269,2)</f>
        <v>0</v>
      </c>
      <c r="BL269" s="19" t="s">
        <v>266</v>
      </c>
      <c r="BM269" s="225" t="s">
        <v>3435</v>
      </c>
    </row>
    <row r="270" s="13" customFormat="1">
      <c r="A270" s="13"/>
      <c r="B270" s="232"/>
      <c r="C270" s="233"/>
      <c r="D270" s="234" t="s">
        <v>212</v>
      </c>
      <c r="E270" s="233"/>
      <c r="F270" s="236" t="s">
        <v>3436</v>
      </c>
      <c r="G270" s="233"/>
      <c r="H270" s="237">
        <v>14.545999999999999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1"/>
      <c r="U270" s="242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212</v>
      </c>
      <c r="AU270" s="243" t="s">
        <v>81</v>
      </c>
      <c r="AV270" s="13" t="s">
        <v>81</v>
      </c>
      <c r="AW270" s="13" t="s">
        <v>4</v>
      </c>
      <c r="AX270" s="13" t="s">
        <v>79</v>
      </c>
      <c r="AY270" s="243" t="s">
        <v>196</v>
      </c>
    </row>
    <row r="271" s="2" customFormat="1" ht="44.25" customHeight="1">
      <c r="A271" s="40"/>
      <c r="B271" s="41"/>
      <c r="C271" s="214" t="s">
        <v>655</v>
      </c>
      <c r="D271" s="214" t="s">
        <v>198</v>
      </c>
      <c r="E271" s="215" t="s">
        <v>624</v>
      </c>
      <c r="F271" s="216" t="s">
        <v>625</v>
      </c>
      <c r="G271" s="217" t="s">
        <v>244</v>
      </c>
      <c r="H271" s="218">
        <v>2.7639999999999998</v>
      </c>
      <c r="I271" s="219"/>
      <c r="J271" s="220">
        <f>ROUND(I271*H271,2)</f>
        <v>0</v>
      </c>
      <c r="K271" s="216" t="s">
        <v>202</v>
      </c>
      <c r="L271" s="46"/>
      <c r="M271" s="221" t="s">
        <v>19</v>
      </c>
      <c r="N271" s="222" t="s">
        <v>43</v>
      </c>
      <c r="O271" s="86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3">
        <f>S271*H271</f>
        <v>0</v>
      </c>
      <c r="U271" s="224" t="s">
        <v>19</v>
      </c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5" t="s">
        <v>266</v>
      </c>
      <c r="AT271" s="225" t="s">
        <v>198</v>
      </c>
      <c r="AU271" s="225" t="s">
        <v>81</v>
      </c>
      <c r="AY271" s="19" t="s">
        <v>196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9" t="s">
        <v>79</v>
      </c>
      <c r="BK271" s="226">
        <f>ROUND(I271*H271,2)</f>
        <v>0</v>
      </c>
      <c r="BL271" s="19" t="s">
        <v>266</v>
      </c>
      <c r="BM271" s="225" t="s">
        <v>3437</v>
      </c>
    </row>
    <row r="272" s="2" customFormat="1">
      <c r="A272" s="40"/>
      <c r="B272" s="41"/>
      <c r="C272" s="42"/>
      <c r="D272" s="227" t="s">
        <v>205</v>
      </c>
      <c r="E272" s="42"/>
      <c r="F272" s="228" t="s">
        <v>627</v>
      </c>
      <c r="G272" s="42"/>
      <c r="H272" s="42"/>
      <c r="I272" s="229"/>
      <c r="J272" s="42"/>
      <c r="K272" s="42"/>
      <c r="L272" s="46"/>
      <c r="M272" s="230"/>
      <c r="N272" s="231"/>
      <c r="O272" s="86"/>
      <c r="P272" s="86"/>
      <c r="Q272" s="86"/>
      <c r="R272" s="86"/>
      <c r="S272" s="86"/>
      <c r="T272" s="86"/>
      <c r="U272" s="87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205</v>
      </c>
      <c r="AU272" s="19" t="s">
        <v>81</v>
      </c>
    </row>
    <row r="273" s="13" customFormat="1">
      <c r="A273" s="13"/>
      <c r="B273" s="232"/>
      <c r="C273" s="233"/>
      <c r="D273" s="234" t="s">
        <v>212</v>
      </c>
      <c r="E273" s="235" t="s">
        <v>19</v>
      </c>
      <c r="F273" s="236" t="s">
        <v>3438</v>
      </c>
      <c r="G273" s="233"/>
      <c r="H273" s="237">
        <v>2.7639999999999998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1"/>
      <c r="U273" s="242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212</v>
      </c>
      <c r="AU273" s="243" t="s">
        <v>81</v>
      </c>
      <c r="AV273" s="13" t="s">
        <v>81</v>
      </c>
      <c r="AW273" s="13" t="s">
        <v>33</v>
      </c>
      <c r="AX273" s="13" t="s">
        <v>79</v>
      </c>
      <c r="AY273" s="243" t="s">
        <v>196</v>
      </c>
    </row>
    <row r="274" s="2" customFormat="1" ht="16.5" customHeight="1">
      <c r="A274" s="40"/>
      <c r="B274" s="41"/>
      <c r="C274" s="244" t="s">
        <v>661</v>
      </c>
      <c r="D274" s="244" t="s">
        <v>214</v>
      </c>
      <c r="E274" s="245" t="s">
        <v>599</v>
      </c>
      <c r="F274" s="246" t="s">
        <v>600</v>
      </c>
      <c r="G274" s="247" t="s">
        <v>601</v>
      </c>
      <c r="H274" s="248">
        <v>3.3170000000000002</v>
      </c>
      <c r="I274" s="249"/>
      <c r="J274" s="250">
        <f>ROUND(I274*H274,2)</f>
        <v>0</v>
      </c>
      <c r="K274" s="246" t="s">
        <v>202</v>
      </c>
      <c r="L274" s="251"/>
      <c r="M274" s="252" t="s">
        <v>19</v>
      </c>
      <c r="N274" s="253" t="s">
        <v>43</v>
      </c>
      <c r="O274" s="86"/>
      <c r="P274" s="223">
        <f>O274*H274</f>
        <v>0</v>
      </c>
      <c r="Q274" s="223">
        <v>0.001</v>
      </c>
      <c r="R274" s="223">
        <f>Q274*H274</f>
        <v>0.0033170000000000001</v>
      </c>
      <c r="S274" s="223">
        <v>0</v>
      </c>
      <c r="T274" s="223">
        <f>S274*H274</f>
        <v>0</v>
      </c>
      <c r="U274" s="224" t="s">
        <v>19</v>
      </c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278</v>
      </c>
      <c r="AT274" s="225" t="s">
        <v>214</v>
      </c>
      <c r="AU274" s="225" t="s">
        <v>81</v>
      </c>
      <c r="AY274" s="19" t="s">
        <v>196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79</v>
      </c>
      <c r="BK274" s="226">
        <f>ROUND(I274*H274,2)</f>
        <v>0</v>
      </c>
      <c r="BL274" s="19" t="s">
        <v>266</v>
      </c>
      <c r="BM274" s="225" t="s">
        <v>3439</v>
      </c>
    </row>
    <row r="275" s="13" customFormat="1">
      <c r="A275" s="13"/>
      <c r="B275" s="232"/>
      <c r="C275" s="233"/>
      <c r="D275" s="234" t="s">
        <v>212</v>
      </c>
      <c r="E275" s="233"/>
      <c r="F275" s="236" t="s">
        <v>3440</v>
      </c>
      <c r="G275" s="233"/>
      <c r="H275" s="237">
        <v>3.3170000000000002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1"/>
      <c r="U275" s="242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212</v>
      </c>
      <c r="AU275" s="243" t="s">
        <v>81</v>
      </c>
      <c r="AV275" s="13" t="s">
        <v>81</v>
      </c>
      <c r="AW275" s="13" t="s">
        <v>4</v>
      </c>
      <c r="AX275" s="13" t="s">
        <v>79</v>
      </c>
      <c r="AY275" s="243" t="s">
        <v>196</v>
      </c>
    </row>
    <row r="276" s="2" customFormat="1" ht="37.8" customHeight="1">
      <c r="A276" s="40"/>
      <c r="B276" s="41"/>
      <c r="C276" s="214" t="s">
        <v>666</v>
      </c>
      <c r="D276" s="214" t="s">
        <v>198</v>
      </c>
      <c r="E276" s="215" t="s">
        <v>633</v>
      </c>
      <c r="F276" s="216" t="s">
        <v>634</v>
      </c>
      <c r="G276" s="217" t="s">
        <v>244</v>
      </c>
      <c r="H276" s="218">
        <v>2.7639999999999998</v>
      </c>
      <c r="I276" s="219"/>
      <c r="J276" s="220">
        <f>ROUND(I276*H276,2)</f>
        <v>0</v>
      </c>
      <c r="K276" s="216" t="s">
        <v>202</v>
      </c>
      <c r="L276" s="46"/>
      <c r="M276" s="221" t="s">
        <v>19</v>
      </c>
      <c r="N276" s="222" t="s">
        <v>43</v>
      </c>
      <c r="O276" s="86"/>
      <c r="P276" s="223">
        <f>O276*H276</f>
        <v>0</v>
      </c>
      <c r="Q276" s="223">
        <v>0.00093999999999999997</v>
      </c>
      <c r="R276" s="223">
        <f>Q276*H276</f>
        <v>0.0025981599999999995</v>
      </c>
      <c r="S276" s="223">
        <v>0</v>
      </c>
      <c r="T276" s="223">
        <f>S276*H276</f>
        <v>0</v>
      </c>
      <c r="U276" s="224" t="s">
        <v>19</v>
      </c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5" t="s">
        <v>266</v>
      </c>
      <c r="AT276" s="225" t="s">
        <v>198</v>
      </c>
      <c r="AU276" s="225" t="s">
        <v>81</v>
      </c>
      <c r="AY276" s="19" t="s">
        <v>196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9" t="s">
        <v>79</v>
      </c>
      <c r="BK276" s="226">
        <f>ROUND(I276*H276,2)</f>
        <v>0</v>
      </c>
      <c r="BL276" s="19" t="s">
        <v>266</v>
      </c>
      <c r="BM276" s="225" t="s">
        <v>3441</v>
      </c>
    </row>
    <row r="277" s="2" customFormat="1">
      <c r="A277" s="40"/>
      <c r="B277" s="41"/>
      <c r="C277" s="42"/>
      <c r="D277" s="227" t="s">
        <v>205</v>
      </c>
      <c r="E277" s="42"/>
      <c r="F277" s="228" t="s">
        <v>636</v>
      </c>
      <c r="G277" s="42"/>
      <c r="H277" s="42"/>
      <c r="I277" s="229"/>
      <c r="J277" s="42"/>
      <c r="K277" s="42"/>
      <c r="L277" s="46"/>
      <c r="M277" s="230"/>
      <c r="N277" s="231"/>
      <c r="O277" s="86"/>
      <c r="P277" s="86"/>
      <c r="Q277" s="86"/>
      <c r="R277" s="86"/>
      <c r="S277" s="86"/>
      <c r="T277" s="86"/>
      <c r="U277" s="87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205</v>
      </c>
      <c r="AU277" s="19" t="s">
        <v>81</v>
      </c>
    </row>
    <row r="278" s="13" customFormat="1">
      <c r="A278" s="13"/>
      <c r="B278" s="232"/>
      <c r="C278" s="233"/>
      <c r="D278" s="234" t="s">
        <v>212</v>
      </c>
      <c r="E278" s="235" t="s">
        <v>19</v>
      </c>
      <c r="F278" s="236" t="s">
        <v>3438</v>
      </c>
      <c r="G278" s="233"/>
      <c r="H278" s="237">
        <v>2.7639999999999998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1"/>
      <c r="U278" s="242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212</v>
      </c>
      <c r="AU278" s="243" t="s">
        <v>81</v>
      </c>
      <c r="AV278" s="13" t="s">
        <v>81</v>
      </c>
      <c r="AW278" s="13" t="s">
        <v>33</v>
      </c>
      <c r="AX278" s="13" t="s">
        <v>79</v>
      </c>
      <c r="AY278" s="243" t="s">
        <v>196</v>
      </c>
    </row>
    <row r="279" s="2" customFormat="1" ht="49.05" customHeight="1">
      <c r="A279" s="40"/>
      <c r="B279" s="41"/>
      <c r="C279" s="244" t="s">
        <v>672</v>
      </c>
      <c r="D279" s="244" t="s">
        <v>214</v>
      </c>
      <c r="E279" s="245" t="s">
        <v>572</v>
      </c>
      <c r="F279" s="246" t="s">
        <v>573</v>
      </c>
      <c r="G279" s="247" t="s">
        <v>244</v>
      </c>
      <c r="H279" s="248">
        <v>3.3170000000000002</v>
      </c>
      <c r="I279" s="249"/>
      <c r="J279" s="250">
        <f>ROUND(I279*H279,2)</f>
        <v>0</v>
      </c>
      <c r="K279" s="246" t="s">
        <v>202</v>
      </c>
      <c r="L279" s="251"/>
      <c r="M279" s="252" t="s">
        <v>19</v>
      </c>
      <c r="N279" s="253" t="s">
        <v>43</v>
      </c>
      <c r="O279" s="86"/>
      <c r="P279" s="223">
        <f>O279*H279</f>
        <v>0</v>
      </c>
      <c r="Q279" s="223">
        <v>0.0054000000000000003</v>
      </c>
      <c r="R279" s="223">
        <f>Q279*H279</f>
        <v>0.017911800000000002</v>
      </c>
      <c r="S279" s="223">
        <v>0</v>
      </c>
      <c r="T279" s="223">
        <f>S279*H279</f>
        <v>0</v>
      </c>
      <c r="U279" s="224" t="s">
        <v>19</v>
      </c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5" t="s">
        <v>278</v>
      </c>
      <c r="AT279" s="225" t="s">
        <v>214</v>
      </c>
      <c r="AU279" s="225" t="s">
        <v>81</v>
      </c>
      <c r="AY279" s="19" t="s">
        <v>196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9" t="s">
        <v>79</v>
      </c>
      <c r="BK279" s="226">
        <f>ROUND(I279*H279,2)</f>
        <v>0</v>
      </c>
      <c r="BL279" s="19" t="s">
        <v>266</v>
      </c>
      <c r="BM279" s="225" t="s">
        <v>3442</v>
      </c>
    </row>
    <row r="280" s="13" customFormat="1">
      <c r="A280" s="13"/>
      <c r="B280" s="232"/>
      <c r="C280" s="233"/>
      <c r="D280" s="234" t="s">
        <v>212</v>
      </c>
      <c r="E280" s="233"/>
      <c r="F280" s="236" t="s">
        <v>3440</v>
      </c>
      <c r="G280" s="233"/>
      <c r="H280" s="237">
        <v>3.3170000000000002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1"/>
      <c r="U280" s="242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212</v>
      </c>
      <c r="AU280" s="243" t="s">
        <v>81</v>
      </c>
      <c r="AV280" s="13" t="s">
        <v>81</v>
      </c>
      <c r="AW280" s="13" t="s">
        <v>4</v>
      </c>
      <c r="AX280" s="13" t="s">
        <v>79</v>
      </c>
      <c r="AY280" s="243" t="s">
        <v>196</v>
      </c>
    </row>
    <row r="281" s="2" customFormat="1" ht="49.05" customHeight="1">
      <c r="A281" s="40"/>
      <c r="B281" s="41"/>
      <c r="C281" s="214" t="s">
        <v>677</v>
      </c>
      <c r="D281" s="214" t="s">
        <v>198</v>
      </c>
      <c r="E281" s="215" t="s">
        <v>640</v>
      </c>
      <c r="F281" s="216" t="s">
        <v>641</v>
      </c>
      <c r="G281" s="217" t="s">
        <v>244</v>
      </c>
      <c r="H281" s="218">
        <v>2.7639999999999998</v>
      </c>
      <c r="I281" s="219"/>
      <c r="J281" s="220">
        <f>ROUND(I281*H281,2)</f>
        <v>0</v>
      </c>
      <c r="K281" s="216" t="s">
        <v>202</v>
      </c>
      <c r="L281" s="46"/>
      <c r="M281" s="221" t="s">
        <v>19</v>
      </c>
      <c r="N281" s="222" t="s">
        <v>43</v>
      </c>
      <c r="O281" s="86"/>
      <c r="P281" s="223">
        <f>O281*H281</f>
        <v>0</v>
      </c>
      <c r="Q281" s="223">
        <v>0.00076999999999999996</v>
      </c>
      <c r="R281" s="223">
        <f>Q281*H281</f>
        <v>0.0021282799999999998</v>
      </c>
      <c r="S281" s="223">
        <v>0</v>
      </c>
      <c r="T281" s="223">
        <f>S281*H281</f>
        <v>0</v>
      </c>
      <c r="U281" s="224" t="s">
        <v>19</v>
      </c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5" t="s">
        <v>266</v>
      </c>
      <c r="AT281" s="225" t="s">
        <v>198</v>
      </c>
      <c r="AU281" s="225" t="s">
        <v>81</v>
      </c>
      <c r="AY281" s="19" t="s">
        <v>196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9" t="s">
        <v>79</v>
      </c>
      <c r="BK281" s="226">
        <f>ROUND(I281*H281,2)</f>
        <v>0</v>
      </c>
      <c r="BL281" s="19" t="s">
        <v>266</v>
      </c>
      <c r="BM281" s="225" t="s">
        <v>3443</v>
      </c>
    </row>
    <row r="282" s="2" customFormat="1">
      <c r="A282" s="40"/>
      <c r="B282" s="41"/>
      <c r="C282" s="42"/>
      <c r="D282" s="227" t="s">
        <v>205</v>
      </c>
      <c r="E282" s="42"/>
      <c r="F282" s="228" t="s">
        <v>643</v>
      </c>
      <c r="G282" s="42"/>
      <c r="H282" s="42"/>
      <c r="I282" s="229"/>
      <c r="J282" s="42"/>
      <c r="K282" s="42"/>
      <c r="L282" s="46"/>
      <c r="M282" s="230"/>
      <c r="N282" s="231"/>
      <c r="O282" s="86"/>
      <c r="P282" s="86"/>
      <c r="Q282" s="86"/>
      <c r="R282" s="86"/>
      <c r="S282" s="86"/>
      <c r="T282" s="86"/>
      <c r="U282" s="87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205</v>
      </c>
      <c r="AU282" s="19" t="s">
        <v>81</v>
      </c>
    </row>
    <row r="283" s="13" customFormat="1">
      <c r="A283" s="13"/>
      <c r="B283" s="232"/>
      <c r="C283" s="233"/>
      <c r="D283" s="234" t="s">
        <v>212</v>
      </c>
      <c r="E283" s="235" t="s">
        <v>19</v>
      </c>
      <c r="F283" s="236" t="s">
        <v>3438</v>
      </c>
      <c r="G283" s="233"/>
      <c r="H283" s="237">
        <v>2.7639999999999998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1"/>
      <c r="U283" s="242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212</v>
      </c>
      <c r="AU283" s="243" t="s">
        <v>81</v>
      </c>
      <c r="AV283" s="13" t="s">
        <v>81</v>
      </c>
      <c r="AW283" s="13" t="s">
        <v>33</v>
      </c>
      <c r="AX283" s="13" t="s">
        <v>79</v>
      </c>
      <c r="AY283" s="243" t="s">
        <v>196</v>
      </c>
    </row>
    <row r="284" s="2" customFormat="1" ht="16.5" customHeight="1">
      <c r="A284" s="40"/>
      <c r="B284" s="41"/>
      <c r="C284" s="244" t="s">
        <v>683</v>
      </c>
      <c r="D284" s="244" t="s">
        <v>214</v>
      </c>
      <c r="E284" s="245" t="s">
        <v>619</v>
      </c>
      <c r="F284" s="246" t="s">
        <v>620</v>
      </c>
      <c r="G284" s="247" t="s">
        <v>244</v>
      </c>
      <c r="H284" s="248">
        <v>3.3170000000000002</v>
      </c>
      <c r="I284" s="249"/>
      <c r="J284" s="250">
        <f>ROUND(I284*H284,2)</f>
        <v>0</v>
      </c>
      <c r="K284" s="246" t="s">
        <v>19</v>
      </c>
      <c r="L284" s="251"/>
      <c r="M284" s="252" t="s">
        <v>19</v>
      </c>
      <c r="N284" s="253" t="s">
        <v>43</v>
      </c>
      <c r="O284" s="86"/>
      <c r="P284" s="223">
        <f>O284*H284</f>
        <v>0</v>
      </c>
      <c r="Q284" s="223">
        <v>0.0025400000000000002</v>
      </c>
      <c r="R284" s="223">
        <f>Q284*H284</f>
        <v>0.0084251800000000009</v>
      </c>
      <c r="S284" s="223">
        <v>0</v>
      </c>
      <c r="T284" s="223">
        <f>S284*H284</f>
        <v>0</v>
      </c>
      <c r="U284" s="224" t="s">
        <v>19</v>
      </c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278</v>
      </c>
      <c r="AT284" s="225" t="s">
        <v>214</v>
      </c>
      <c r="AU284" s="225" t="s">
        <v>81</v>
      </c>
      <c r="AY284" s="19" t="s">
        <v>196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79</v>
      </c>
      <c r="BK284" s="226">
        <f>ROUND(I284*H284,2)</f>
        <v>0</v>
      </c>
      <c r="BL284" s="19" t="s">
        <v>266</v>
      </c>
      <c r="BM284" s="225" t="s">
        <v>3444</v>
      </c>
    </row>
    <row r="285" s="13" customFormat="1">
      <c r="A285" s="13"/>
      <c r="B285" s="232"/>
      <c r="C285" s="233"/>
      <c r="D285" s="234" t="s">
        <v>212</v>
      </c>
      <c r="E285" s="233"/>
      <c r="F285" s="236" t="s">
        <v>3440</v>
      </c>
      <c r="G285" s="233"/>
      <c r="H285" s="237">
        <v>3.3170000000000002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1"/>
      <c r="U285" s="242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212</v>
      </c>
      <c r="AU285" s="243" t="s">
        <v>81</v>
      </c>
      <c r="AV285" s="13" t="s">
        <v>81</v>
      </c>
      <c r="AW285" s="13" t="s">
        <v>4</v>
      </c>
      <c r="AX285" s="13" t="s">
        <v>79</v>
      </c>
      <c r="AY285" s="243" t="s">
        <v>196</v>
      </c>
    </row>
    <row r="286" s="2" customFormat="1" ht="49.05" customHeight="1">
      <c r="A286" s="40"/>
      <c r="B286" s="41"/>
      <c r="C286" s="214" t="s">
        <v>688</v>
      </c>
      <c r="D286" s="214" t="s">
        <v>198</v>
      </c>
      <c r="E286" s="215" t="s">
        <v>649</v>
      </c>
      <c r="F286" s="216" t="s">
        <v>650</v>
      </c>
      <c r="G286" s="217" t="s">
        <v>237</v>
      </c>
      <c r="H286" s="218">
        <v>0.40600000000000003</v>
      </c>
      <c r="I286" s="219"/>
      <c r="J286" s="220">
        <f>ROUND(I286*H286,2)</f>
        <v>0</v>
      </c>
      <c r="K286" s="216" t="s">
        <v>202</v>
      </c>
      <c r="L286" s="46"/>
      <c r="M286" s="221" t="s">
        <v>19</v>
      </c>
      <c r="N286" s="222" t="s">
        <v>43</v>
      </c>
      <c r="O286" s="86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3">
        <f>S286*H286</f>
        <v>0</v>
      </c>
      <c r="U286" s="224" t="s">
        <v>19</v>
      </c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5" t="s">
        <v>266</v>
      </c>
      <c r="AT286" s="225" t="s">
        <v>198</v>
      </c>
      <c r="AU286" s="225" t="s">
        <v>81</v>
      </c>
      <c r="AY286" s="19" t="s">
        <v>196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9" t="s">
        <v>79</v>
      </c>
      <c r="BK286" s="226">
        <f>ROUND(I286*H286,2)</f>
        <v>0</v>
      </c>
      <c r="BL286" s="19" t="s">
        <v>266</v>
      </c>
      <c r="BM286" s="225" t="s">
        <v>3445</v>
      </c>
    </row>
    <row r="287" s="2" customFormat="1">
      <c r="A287" s="40"/>
      <c r="B287" s="41"/>
      <c r="C287" s="42"/>
      <c r="D287" s="227" t="s">
        <v>205</v>
      </c>
      <c r="E287" s="42"/>
      <c r="F287" s="228" t="s">
        <v>652</v>
      </c>
      <c r="G287" s="42"/>
      <c r="H287" s="42"/>
      <c r="I287" s="229"/>
      <c r="J287" s="42"/>
      <c r="K287" s="42"/>
      <c r="L287" s="46"/>
      <c r="M287" s="230"/>
      <c r="N287" s="231"/>
      <c r="O287" s="86"/>
      <c r="P287" s="86"/>
      <c r="Q287" s="86"/>
      <c r="R287" s="86"/>
      <c r="S287" s="86"/>
      <c r="T287" s="86"/>
      <c r="U287" s="87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205</v>
      </c>
      <c r="AU287" s="19" t="s">
        <v>81</v>
      </c>
    </row>
    <row r="288" s="12" customFormat="1" ht="22.8" customHeight="1">
      <c r="A288" s="12"/>
      <c r="B288" s="198"/>
      <c r="C288" s="199"/>
      <c r="D288" s="200" t="s">
        <v>71</v>
      </c>
      <c r="E288" s="212" t="s">
        <v>653</v>
      </c>
      <c r="F288" s="212" t="s">
        <v>654</v>
      </c>
      <c r="G288" s="199"/>
      <c r="H288" s="199"/>
      <c r="I288" s="202"/>
      <c r="J288" s="213">
        <f>BK288</f>
        <v>0</v>
      </c>
      <c r="K288" s="199"/>
      <c r="L288" s="204"/>
      <c r="M288" s="205"/>
      <c r="N288" s="206"/>
      <c r="O288" s="206"/>
      <c r="P288" s="207">
        <f>SUM(P289:P305)</f>
        <v>0</v>
      </c>
      <c r="Q288" s="206"/>
      <c r="R288" s="207">
        <f>SUM(R289:R305)</f>
        <v>0.069087029999999994</v>
      </c>
      <c r="S288" s="206"/>
      <c r="T288" s="207">
        <f>SUM(T289:T305)</f>
        <v>0</v>
      </c>
      <c r="U288" s="208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09" t="s">
        <v>81</v>
      </c>
      <c r="AT288" s="210" t="s">
        <v>71</v>
      </c>
      <c r="AU288" s="210" t="s">
        <v>79</v>
      </c>
      <c r="AY288" s="209" t="s">
        <v>196</v>
      </c>
      <c r="BK288" s="211">
        <f>SUM(BK289:BK305)</f>
        <v>0</v>
      </c>
    </row>
    <row r="289" s="2" customFormat="1" ht="37.8" customHeight="1">
      <c r="A289" s="40"/>
      <c r="B289" s="41"/>
      <c r="C289" s="214" t="s">
        <v>693</v>
      </c>
      <c r="D289" s="214" t="s">
        <v>198</v>
      </c>
      <c r="E289" s="215" t="s">
        <v>656</v>
      </c>
      <c r="F289" s="216" t="s">
        <v>657</v>
      </c>
      <c r="G289" s="217" t="s">
        <v>244</v>
      </c>
      <c r="H289" s="218">
        <v>7.8780000000000001</v>
      </c>
      <c r="I289" s="219"/>
      <c r="J289" s="220">
        <f>ROUND(I289*H289,2)</f>
        <v>0</v>
      </c>
      <c r="K289" s="216" t="s">
        <v>202</v>
      </c>
      <c r="L289" s="46"/>
      <c r="M289" s="221" t="s">
        <v>19</v>
      </c>
      <c r="N289" s="222" t="s">
        <v>43</v>
      </c>
      <c r="O289" s="86"/>
      <c r="P289" s="223">
        <f>O289*H289</f>
        <v>0</v>
      </c>
      <c r="Q289" s="223">
        <v>3.0000000000000001E-05</v>
      </c>
      <c r="R289" s="223">
        <f>Q289*H289</f>
        <v>0.00023634</v>
      </c>
      <c r="S289" s="223">
        <v>0</v>
      </c>
      <c r="T289" s="223">
        <f>S289*H289</f>
        <v>0</v>
      </c>
      <c r="U289" s="224" t="s">
        <v>19</v>
      </c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5" t="s">
        <v>266</v>
      </c>
      <c r="AT289" s="225" t="s">
        <v>198</v>
      </c>
      <c r="AU289" s="225" t="s">
        <v>81</v>
      </c>
      <c r="AY289" s="19" t="s">
        <v>196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9" t="s">
        <v>79</v>
      </c>
      <c r="BK289" s="226">
        <f>ROUND(I289*H289,2)</f>
        <v>0</v>
      </c>
      <c r="BL289" s="19" t="s">
        <v>266</v>
      </c>
      <c r="BM289" s="225" t="s">
        <v>3446</v>
      </c>
    </row>
    <row r="290" s="2" customFormat="1">
      <c r="A290" s="40"/>
      <c r="B290" s="41"/>
      <c r="C290" s="42"/>
      <c r="D290" s="227" t="s">
        <v>205</v>
      </c>
      <c r="E290" s="42"/>
      <c r="F290" s="228" t="s">
        <v>659</v>
      </c>
      <c r="G290" s="42"/>
      <c r="H290" s="42"/>
      <c r="I290" s="229"/>
      <c r="J290" s="42"/>
      <c r="K290" s="42"/>
      <c r="L290" s="46"/>
      <c r="M290" s="230"/>
      <c r="N290" s="231"/>
      <c r="O290" s="86"/>
      <c r="P290" s="86"/>
      <c r="Q290" s="86"/>
      <c r="R290" s="86"/>
      <c r="S290" s="86"/>
      <c r="T290" s="86"/>
      <c r="U290" s="87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205</v>
      </c>
      <c r="AU290" s="19" t="s">
        <v>81</v>
      </c>
    </row>
    <row r="291" s="13" customFormat="1">
      <c r="A291" s="13"/>
      <c r="B291" s="232"/>
      <c r="C291" s="233"/>
      <c r="D291" s="234" t="s">
        <v>212</v>
      </c>
      <c r="E291" s="235" t="s">
        <v>19</v>
      </c>
      <c r="F291" s="236" t="s">
        <v>3447</v>
      </c>
      <c r="G291" s="233"/>
      <c r="H291" s="237">
        <v>7.8780000000000001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1"/>
      <c r="U291" s="242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212</v>
      </c>
      <c r="AU291" s="243" t="s">
        <v>81</v>
      </c>
      <c r="AV291" s="13" t="s">
        <v>81</v>
      </c>
      <c r="AW291" s="13" t="s">
        <v>33</v>
      </c>
      <c r="AX291" s="13" t="s">
        <v>79</v>
      </c>
      <c r="AY291" s="243" t="s">
        <v>196</v>
      </c>
    </row>
    <row r="292" s="2" customFormat="1" ht="24.15" customHeight="1">
      <c r="A292" s="40"/>
      <c r="B292" s="41"/>
      <c r="C292" s="244" t="s">
        <v>698</v>
      </c>
      <c r="D292" s="244" t="s">
        <v>214</v>
      </c>
      <c r="E292" s="245" t="s">
        <v>662</v>
      </c>
      <c r="F292" s="246" t="s">
        <v>663</v>
      </c>
      <c r="G292" s="247" t="s">
        <v>244</v>
      </c>
      <c r="H292" s="248">
        <v>8.5079999999999991</v>
      </c>
      <c r="I292" s="249"/>
      <c r="J292" s="250">
        <f>ROUND(I292*H292,2)</f>
        <v>0</v>
      </c>
      <c r="K292" s="246" t="s">
        <v>202</v>
      </c>
      <c r="L292" s="251"/>
      <c r="M292" s="252" t="s">
        <v>19</v>
      </c>
      <c r="N292" s="253" t="s">
        <v>43</v>
      </c>
      <c r="O292" s="86"/>
      <c r="P292" s="223">
        <f>O292*H292</f>
        <v>0</v>
      </c>
      <c r="Q292" s="223">
        <v>0.0015</v>
      </c>
      <c r="R292" s="223">
        <f>Q292*H292</f>
        <v>0.012761999999999999</v>
      </c>
      <c r="S292" s="223">
        <v>0</v>
      </c>
      <c r="T292" s="223">
        <f>S292*H292</f>
        <v>0</v>
      </c>
      <c r="U292" s="224" t="s">
        <v>19</v>
      </c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278</v>
      </c>
      <c r="AT292" s="225" t="s">
        <v>214</v>
      </c>
      <c r="AU292" s="225" t="s">
        <v>81</v>
      </c>
      <c r="AY292" s="19" t="s">
        <v>196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79</v>
      </c>
      <c r="BK292" s="226">
        <f>ROUND(I292*H292,2)</f>
        <v>0</v>
      </c>
      <c r="BL292" s="19" t="s">
        <v>266</v>
      </c>
      <c r="BM292" s="225" t="s">
        <v>3448</v>
      </c>
    </row>
    <row r="293" s="13" customFormat="1">
      <c r="A293" s="13"/>
      <c r="B293" s="232"/>
      <c r="C293" s="233"/>
      <c r="D293" s="234" t="s">
        <v>212</v>
      </c>
      <c r="E293" s="233"/>
      <c r="F293" s="236" t="s">
        <v>3449</v>
      </c>
      <c r="G293" s="233"/>
      <c r="H293" s="237">
        <v>8.5079999999999991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1"/>
      <c r="U293" s="242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212</v>
      </c>
      <c r="AU293" s="243" t="s">
        <v>81</v>
      </c>
      <c r="AV293" s="13" t="s">
        <v>81</v>
      </c>
      <c r="AW293" s="13" t="s">
        <v>4</v>
      </c>
      <c r="AX293" s="13" t="s">
        <v>79</v>
      </c>
      <c r="AY293" s="243" t="s">
        <v>196</v>
      </c>
    </row>
    <row r="294" s="2" customFormat="1" ht="44.25" customHeight="1">
      <c r="A294" s="40"/>
      <c r="B294" s="41"/>
      <c r="C294" s="214" t="s">
        <v>703</v>
      </c>
      <c r="D294" s="214" t="s">
        <v>198</v>
      </c>
      <c r="E294" s="215" t="s">
        <v>667</v>
      </c>
      <c r="F294" s="216" t="s">
        <v>668</v>
      </c>
      <c r="G294" s="217" t="s">
        <v>244</v>
      </c>
      <c r="H294" s="218">
        <v>1.371</v>
      </c>
      <c r="I294" s="219"/>
      <c r="J294" s="220">
        <f>ROUND(I294*H294,2)</f>
        <v>0</v>
      </c>
      <c r="K294" s="216" t="s">
        <v>202</v>
      </c>
      <c r="L294" s="46"/>
      <c r="M294" s="221" t="s">
        <v>19</v>
      </c>
      <c r="N294" s="222" t="s">
        <v>43</v>
      </c>
      <c r="O294" s="86"/>
      <c r="P294" s="223">
        <f>O294*H294</f>
        <v>0</v>
      </c>
      <c r="Q294" s="223">
        <v>3.0000000000000001E-05</v>
      </c>
      <c r="R294" s="223">
        <f>Q294*H294</f>
        <v>4.1130000000000001E-05</v>
      </c>
      <c r="S294" s="223">
        <v>0</v>
      </c>
      <c r="T294" s="223">
        <f>S294*H294</f>
        <v>0</v>
      </c>
      <c r="U294" s="224" t="s">
        <v>19</v>
      </c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5" t="s">
        <v>266</v>
      </c>
      <c r="AT294" s="225" t="s">
        <v>198</v>
      </c>
      <c r="AU294" s="225" t="s">
        <v>81</v>
      </c>
      <c r="AY294" s="19" t="s">
        <v>196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9" t="s">
        <v>79</v>
      </c>
      <c r="BK294" s="226">
        <f>ROUND(I294*H294,2)</f>
        <v>0</v>
      </c>
      <c r="BL294" s="19" t="s">
        <v>266</v>
      </c>
      <c r="BM294" s="225" t="s">
        <v>3450</v>
      </c>
    </row>
    <row r="295" s="2" customFormat="1">
      <c r="A295" s="40"/>
      <c r="B295" s="41"/>
      <c r="C295" s="42"/>
      <c r="D295" s="227" t="s">
        <v>205</v>
      </c>
      <c r="E295" s="42"/>
      <c r="F295" s="228" t="s">
        <v>670</v>
      </c>
      <c r="G295" s="42"/>
      <c r="H295" s="42"/>
      <c r="I295" s="229"/>
      <c r="J295" s="42"/>
      <c r="K295" s="42"/>
      <c r="L295" s="46"/>
      <c r="M295" s="230"/>
      <c r="N295" s="231"/>
      <c r="O295" s="86"/>
      <c r="P295" s="86"/>
      <c r="Q295" s="86"/>
      <c r="R295" s="86"/>
      <c r="S295" s="86"/>
      <c r="T295" s="86"/>
      <c r="U295" s="87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205</v>
      </c>
      <c r="AU295" s="19" t="s">
        <v>81</v>
      </c>
    </row>
    <row r="296" s="13" customFormat="1">
      <c r="A296" s="13"/>
      <c r="B296" s="232"/>
      <c r="C296" s="233"/>
      <c r="D296" s="234" t="s">
        <v>212</v>
      </c>
      <c r="E296" s="235" t="s">
        <v>19</v>
      </c>
      <c r="F296" s="236" t="s">
        <v>3451</v>
      </c>
      <c r="G296" s="233"/>
      <c r="H296" s="237">
        <v>1.371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1"/>
      <c r="U296" s="242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212</v>
      </c>
      <c r="AU296" s="243" t="s">
        <v>81</v>
      </c>
      <c r="AV296" s="13" t="s">
        <v>81</v>
      </c>
      <c r="AW296" s="13" t="s">
        <v>33</v>
      </c>
      <c r="AX296" s="13" t="s">
        <v>79</v>
      </c>
      <c r="AY296" s="243" t="s">
        <v>196</v>
      </c>
    </row>
    <row r="297" s="2" customFormat="1" ht="24.15" customHeight="1">
      <c r="A297" s="40"/>
      <c r="B297" s="41"/>
      <c r="C297" s="244" t="s">
        <v>712</v>
      </c>
      <c r="D297" s="244" t="s">
        <v>214</v>
      </c>
      <c r="E297" s="245" t="s">
        <v>673</v>
      </c>
      <c r="F297" s="246" t="s">
        <v>674</v>
      </c>
      <c r="G297" s="247" t="s">
        <v>244</v>
      </c>
      <c r="H297" s="248">
        <v>1.4810000000000001</v>
      </c>
      <c r="I297" s="249"/>
      <c r="J297" s="250">
        <f>ROUND(I297*H297,2)</f>
        <v>0</v>
      </c>
      <c r="K297" s="246" t="s">
        <v>19</v>
      </c>
      <c r="L297" s="251"/>
      <c r="M297" s="252" t="s">
        <v>19</v>
      </c>
      <c r="N297" s="253" t="s">
        <v>43</v>
      </c>
      <c r="O297" s="86"/>
      <c r="P297" s="223">
        <f>O297*H297</f>
        <v>0</v>
      </c>
      <c r="Q297" s="223">
        <v>0.0035999999999999999</v>
      </c>
      <c r="R297" s="223">
        <f>Q297*H297</f>
        <v>0.0053316000000000006</v>
      </c>
      <c r="S297" s="223">
        <v>0</v>
      </c>
      <c r="T297" s="223">
        <f>S297*H297</f>
        <v>0</v>
      </c>
      <c r="U297" s="224" t="s">
        <v>19</v>
      </c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278</v>
      </c>
      <c r="AT297" s="225" t="s">
        <v>214</v>
      </c>
      <c r="AU297" s="225" t="s">
        <v>81</v>
      </c>
      <c r="AY297" s="19" t="s">
        <v>196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79</v>
      </c>
      <c r="BK297" s="226">
        <f>ROUND(I297*H297,2)</f>
        <v>0</v>
      </c>
      <c r="BL297" s="19" t="s">
        <v>266</v>
      </c>
      <c r="BM297" s="225" t="s">
        <v>3452</v>
      </c>
    </row>
    <row r="298" s="13" customFormat="1">
      <c r="A298" s="13"/>
      <c r="B298" s="232"/>
      <c r="C298" s="233"/>
      <c r="D298" s="234" t="s">
        <v>212</v>
      </c>
      <c r="E298" s="233"/>
      <c r="F298" s="236" t="s">
        <v>3453</v>
      </c>
      <c r="G298" s="233"/>
      <c r="H298" s="237">
        <v>1.4810000000000001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1"/>
      <c r="U298" s="242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212</v>
      </c>
      <c r="AU298" s="243" t="s">
        <v>81</v>
      </c>
      <c r="AV298" s="13" t="s">
        <v>81</v>
      </c>
      <c r="AW298" s="13" t="s">
        <v>4</v>
      </c>
      <c r="AX298" s="13" t="s">
        <v>79</v>
      </c>
      <c r="AY298" s="243" t="s">
        <v>196</v>
      </c>
    </row>
    <row r="299" s="2" customFormat="1" ht="33" customHeight="1">
      <c r="A299" s="40"/>
      <c r="B299" s="41"/>
      <c r="C299" s="214" t="s">
        <v>718</v>
      </c>
      <c r="D299" s="214" t="s">
        <v>198</v>
      </c>
      <c r="E299" s="215" t="s">
        <v>678</v>
      </c>
      <c r="F299" s="216" t="s">
        <v>679</v>
      </c>
      <c r="G299" s="217" t="s">
        <v>244</v>
      </c>
      <c r="H299" s="218">
        <v>8.5739999999999998</v>
      </c>
      <c r="I299" s="219"/>
      <c r="J299" s="220">
        <f>ROUND(I299*H299,2)</f>
        <v>0</v>
      </c>
      <c r="K299" s="216" t="s">
        <v>202</v>
      </c>
      <c r="L299" s="46"/>
      <c r="M299" s="221" t="s">
        <v>19</v>
      </c>
      <c r="N299" s="222" t="s">
        <v>43</v>
      </c>
      <c r="O299" s="86"/>
      <c r="P299" s="223">
        <f>O299*H299</f>
        <v>0</v>
      </c>
      <c r="Q299" s="223">
        <v>0.0020400000000000001</v>
      </c>
      <c r="R299" s="223">
        <f>Q299*H299</f>
        <v>0.01749096</v>
      </c>
      <c r="S299" s="223">
        <v>0</v>
      </c>
      <c r="T299" s="223">
        <f>S299*H299</f>
        <v>0</v>
      </c>
      <c r="U299" s="224" t="s">
        <v>19</v>
      </c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5" t="s">
        <v>266</v>
      </c>
      <c r="AT299" s="225" t="s">
        <v>198</v>
      </c>
      <c r="AU299" s="225" t="s">
        <v>81</v>
      </c>
      <c r="AY299" s="19" t="s">
        <v>196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9" t="s">
        <v>79</v>
      </c>
      <c r="BK299" s="226">
        <f>ROUND(I299*H299,2)</f>
        <v>0</v>
      </c>
      <c r="BL299" s="19" t="s">
        <v>266</v>
      </c>
      <c r="BM299" s="225" t="s">
        <v>3454</v>
      </c>
    </row>
    <row r="300" s="2" customFormat="1">
      <c r="A300" s="40"/>
      <c r="B300" s="41"/>
      <c r="C300" s="42"/>
      <c r="D300" s="227" t="s">
        <v>205</v>
      </c>
      <c r="E300" s="42"/>
      <c r="F300" s="228" t="s">
        <v>681</v>
      </c>
      <c r="G300" s="42"/>
      <c r="H300" s="42"/>
      <c r="I300" s="229"/>
      <c r="J300" s="42"/>
      <c r="K300" s="42"/>
      <c r="L300" s="46"/>
      <c r="M300" s="230"/>
      <c r="N300" s="231"/>
      <c r="O300" s="86"/>
      <c r="P300" s="86"/>
      <c r="Q300" s="86"/>
      <c r="R300" s="86"/>
      <c r="S300" s="86"/>
      <c r="T300" s="86"/>
      <c r="U300" s="87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205</v>
      </c>
      <c r="AU300" s="19" t="s">
        <v>81</v>
      </c>
    </row>
    <row r="301" s="13" customFormat="1">
      <c r="A301" s="13"/>
      <c r="B301" s="232"/>
      <c r="C301" s="233"/>
      <c r="D301" s="234" t="s">
        <v>212</v>
      </c>
      <c r="E301" s="235" t="s">
        <v>19</v>
      </c>
      <c r="F301" s="236" t="s">
        <v>3426</v>
      </c>
      <c r="G301" s="233"/>
      <c r="H301" s="237">
        <v>8.5739999999999998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1"/>
      <c r="U301" s="242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212</v>
      </c>
      <c r="AU301" s="243" t="s">
        <v>81</v>
      </c>
      <c r="AV301" s="13" t="s">
        <v>81</v>
      </c>
      <c r="AW301" s="13" t="s">
        <v>33</v>
      </c>
      <c r="AX301" s="13" t="s">
        <v>79</v>
      </c>
      <c r="AY301" s="243" t="s">
        <v>196</v>
      </c>
    </row>
    <row r="302" s="2" customFormat="1" ht="16.5" customHeight="1">
      <c r="A302" s="40"/>
      <c r="B302" s="41"/>
      <c r="C302" s="244" t="s">
        <v>735</v>
      </c>
      <c r="D302" s="244" t="s">
        <v>214</v>
      </c>
      <c r="E302" s="245" t="s">
        <v>684</v>
      </c>
      <c r="F302" s="246" t="s">
        <v>685</v>
      </c>
      <c r="G302" s="247" t="s">
        <v>201</v>
      </c>
      <c r="H302" s="248">
        <v>1.329</v>
      </c>
      <c r="I302" s="249"/>
      <c r="J302" s="250">
        <f>ROUND(I302*H302,2)</f>
        <v>0</v>
      </c>
      <c r="K302" s="246" t="s">
        <v>202</v>
      </c>
      <c r="L302" s="251"/>
      <c r="M302" s="252" t="s">
        <v>19</v>
      </c>
      <c r="N302" s="253" t="s">
        <v>43</v>
      </c>
      <c r="O302" s="86"/>
      <c r="P302" s="223">
        <f>O302*H302</f>
        <v>0</v>
      </c>
      <c r="Q302" s="223">
        <v>0.025000000000000001</v>
      </c>
      <c r="R302" s="223">
        <f>Q302*H302</f>
        <v>0.033224999999999998</v>
      </c>
      <c r="S302" s="223">
        <v>0</v>
      </c>
      <c r="T302" s="223">
        <f>S302*H302</f>
        <v>0</v>
      </c>
      <c r="U302" s="224" t="s">
        <v>19</v>
      </c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278</v>
      </c>
      <c r="AT302" s="225" t="s">
        <v>214</v>
      </c>
      <c r="AU302" s="225" t="s">
        <v>81</v>
      </c>
      <c r="AY302" s="19" t="s">
        <v>196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79</v>
      </c>
      <c r="BK302" s="226">
        <f>ROUND(I302*H302,2)</f>
        <v>0</v>
      </c>
      <c r="BL302" s="19" t="s">
        <v>266</v>
      </c>
      <c r="BM302" s="225" t="s">
        <v>3455</v>
      </c>
    </row>
    <row r="303" s="13" customFormat="1">
      <c r="A303" s="13"/>
      <c r="B303" s="232"/>
      <c r="C303" s="233"/>
      <c r="D303" s="234" t="s">
        <v>212</v>
      </c>
      <c r="E303" s="235" t="s">
        <v>19</v>
      </c>
      <c r="F303" s="236" t="s">
        <v>3456</v>
      </c>
      <c r="G303" s="233"/>
      <c r="H303" s="237">
        <v>1.329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1"/>
      <c r="U303" s="242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212</v>
      </c>
      <c r="AU303" s="243" t="s">
        <v>81</v>
      </c>
      <c r="AV303" s="13" t="s">
        <v>81</v>
      </c>
      <c r="AW303" s="13" t="s">
        <v>33</v>
      </c>
      <c r="AX303" s="13" t="s">
        <v>79</v>
      </c>
      <c r="AY303" s="243" t="s">
        <v>196</v>
      </c>
    </row>
    <row r="304" s="2" customFormat="1" ht="49.05" customHeight="1">
      <c r="A304" s="40"/>
      <c r="B304" s="41"/>
      <c r="C304" s="214" t="s">
        <v>752</v>
      </c>
      <c r="D304" s="214" t="s">
        <v>198</v>
      </c>
      <c r="E304" s="215" t="s">
        <v>689</v>
      </c>
      <c r="F304" s="216" t="s">
        <v>690</v>
      </c>
      <c r="G304" s="217" t="s">
        <v>237</v>
      </c>
      <c r="H304" s="218">
        <v>0.069000000000000006</v>
      </c>
      <c r="I304" s="219"/>
      <c r="J304" s="220">
        <f>ROUND(I304*H304,2)</f>
        <v>0</v>
      </c>
      <c r="K304" s="216" t="s">
        <v>202</v>
      </c>
      <c r="L304" s="46"/>
      <c r="M304" s="221" t="s">
        <v>19</v>
      </c>
      <c r="N304" s="222" t="s">
        <v>43</v>
      </c>
      <c r="O304" s="86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3">
        <f>S304*H304</f>
        <v>0</v>
      </c>
      <c r="U304" s="224" t="s">
        <v>19</v>
      </c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5" t="s">
        <v>266</v>
      </c>
      <c r="AT304" s="225" t="s">
        <v>198</v>
      </c>
      <c r="AU304" s="225" t="s">
        <v>81</v>
      </c>
      <c r="AY304" s="19" t="s">
        <v>196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9" t="s">
        <v>79</v>
      </c>
      <c r="BK304" s="226">
        <f>ROUND(I304*H304,2)</f>
        <v>0</v>
      </c>
      <c r="BL304" s="19" t="s">
        <v>266</v>
      </c>
      <c r="BM304" s="225" t="s">
        <v>3457</v>
      </c>
    </row>
    <row r="305" s="2" customFormat="1">
      <c r="A305" s="40"/>
      <c r="B305" s="41"/>
      <c r="C305" s="42"/>
      <c r="D305" s="227" t="s">
        <v>205</v>
      </c>
      <c r="E305" s="42"/>
      <c r="F305" s="228" t="s">
        <v>692</v>
      </c>
      <c r="G305" s="42"/>
      <c r="H305" s="42"/>
      <c r="I305" s="229"/>
      <c r="J305" s="42"/>
      <c r="K305" s="42"/>
      <c r="L305" s="46"/>
      <c r="M305" s="230"/>
      <c r="N305" s="231"/>
      <c r="O305" s="86"/>
      <c r="P305" s="86"/>
      <c r="Q305" s="86"/>
      <c r="R305" s="86"/>
      <c r="S305" s="86"/>
      <c r="T305" s="86"/>
      <c r="U305" s="87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205</v>
      </c>
      <c r="AU305" s="19" t="s">
        <v>81</v>
      </c>
    </row>
    <row r="306" s="12" customFormat="1" ht="22.8" customHeight="1">
      <c r="A306" s="12"/>
      <c r="B306" s="198"/>
      <c r="C306" s="199"/>
      <c r="D306" s="200" t="s">
        <v>71</v>
      </c>
      <c r="E306" s="212" t="s">
        <v>261</v>
      </c>
      <c r="F306" s="212" t="s">
        <v>262</v>
      </c>
      <c r="G306" s="199"/>
      <c r="H306" s="199"/>
      <c r="I306" s="202"/>
      <c r="J306" s="213">
        <f>BK306</f>
        <v>0</v>
      </c>
      <c r="K306" s="199"/>
      <c r="L306" s="204"/>
      <c r="M306" s="205"/>
      <c r="N306" s="206"/>
      <c r="O306" s="206"/>
      <c r="P306" s="207">
        <f>SUM(P307:P375)</f>
        <v>0</v>
      </c>
      <c r="Q306" s="206"/>
      <c r="R306" s="207">
        <f>SUM(R307:R375)</f>
        <v>3.0448774400000009</v>
      </c>
      <c r="S306" s="206"/>
      <c r="T306" s="207">
        <f>SUM(T307:T375)</f>
        <v>0</v>
      </c>
      <c r="U306" s="208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09" t="s">
        <v>81</v>
      </c>
      <c r="AT306" s="210" t="s">
        <v>71</v>
      </c>
      <c r="AU306" s="210" t="s">
        <v>79</v>
      </c>
      <c r="AY306" s="209" t="s">
        <v>196</v>
      </c>
      <c r="BK306" s="211">
        <f>SUM(BK307:BK375)</f>
        <v>0</v>
      </c>
    </row>
    <row r="307" s="2" customFormat="1" ht="37.8" customHeight="1">
      <c r="A307" s="40"/>
      <c r="B307" s="41"/>
      <c r="C307" s="214" t="s">
        <v>754</v>
      </c>
      <c r="D307" s="214" t="s">
        <v>198</v>
      </c>
      <c r="E307" s="215" t="s">
        <v>694</v>
      </c>
      <c r="F307" s="216" t="s">
        <v>695</v>
      </c>
      <c r="G307" s="217" t="s">
        <v>201</v>
      </c>
      <c r="H307" s="218">
        <v>3.1789999999999998</v>
      </c>
      <c r="I307" s="219"/>
      <c r="J307" s="220">
        <f>ROUND(I307*H307,2)</f>
        <v>0</v>
      </c>
      <c r="K307" s="216" t="s">
        <v>202</v>
      </c>
      <c r="L307" s="46"/>
      <c r="M307" s="221" t="s">
        <v>19</v>
      </c>
      <c r="N307" s="222" t="s">
        <v>43</v>
      </c>
      <c r="O307" s="86"/>
      <c r="P307" s="223">
        <f>O307*H307</f>
        <v>0</v>
      </c>
      <c r="Q307" s="223">
        <v>0.00122</v>
      </c>
      <c r="R307" s="223">
        <f>Q307*H307</f>
        <v>0.0038783799999999994</v>
      </c>
      <c r="S307" s="223">
        <v>0</v>
      </c>
      <c r="T307" s="223">
        <f>S307*H307</f>
        <v>0</v>
      </c>
      <c r="U307" s="224" t="s">
        <v>19</v>
      </c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5" t="s">
        <v>266</v>
      </c>
      <c r="AT307" s="225" t="s">
        <v>198</v>
      </c>
      <c r="AU307" s="225" t="s">
        <v>81</v>
      </c>
      <c r="AY307" s="19" t="s">
        <v>196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9" t="s">
        <v>79</v>
      </c>
      <c r="BK307" s="226">
        <f>ROUND(I307*H307,2)</f>
        <v>0</v>
      </c>
      <c r="BL307" s="19" t="s">
        <v>266</v>
      </c>
      <c r="BM307" s="225" t="s">
        <v>3458</v>
      </c>
    </row>
    <row r="308" s="2" customFormat="1">
      <c r="A308" s="40"/>
      <c r="B308" s="41"/>
      <c r="C308" s="42"/>
      <c r="D308" s="227" t="s">
        <v>205</v>
      </c>
      <c r="E308" s="42"/>
      <c r="F308" s="228" t="s">
        <v>697</v>
      </c>
      <c r="G308" s="42"/>
      <c r="H308" s="42"/>
      <c r="I308" s="229"/>
      <c r="J308" s="42"/>
      <c r="K308" s="42"/>
      <c r="L308" s="46"/>
      <c r="M308" s="230"/>
      <c r="N308" s="231"/>
      <c r="O308" s="86"/>
      <c r="P308" s="86"/>
      <c r="Q308" s="86"/>
      <c r="R308" s="86"/>
      <c r="S308" s="86"/>
      <c r="T308" s="86"/>
      <c r="U308" s="87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205</v>
      </c>
      <c r="AU308" s="19" t="s">
        <v>81</v>
      </c>
    </row>
    <row r="309" s="2" customFormat="1" ht="33" customHeight="1">
      <c r="A309" s="40"/>
      <c r="B309" s="41"/>
      <c r="C309" s="214" t="s">
        <v>759</v>
      </c>
      <c r="D309" s="214" t="s">
        <v>198</v>
      </c>
      <c r="E309" s="215" t="s">
        <v>3459</v>
      </c>
      <c r="F309" s="216" t="s">
        <v>3460</v>
      </c>
      <c r="G309" s="217" t="s">
        <v>222</v>
      </c>
      <c r="H309" s="218">
        <v>6</v>
      </c>
      <c r="I309" s="219"/>
      <c r="J309" s="220">
        <f>ROUND(I309*H309,2)</f>
        <v>0</v>
      </c>
      <c r="K309" s="216" t="s">
        <v>202</v>
      </c>
      <c r="L309" s="46"/>
      <c r="M309" s="221" t="s">
        <v>19</v>
      </c>
      <c r="N309" s="222" t="s">
        <v>43</v>
      </c>
      <c r="O309" s="86"/>
      <c r="P309" s="223">
        <f>O309*H309</f>
        <v>0</v>
      </c>
      <c r="Q309" s="223">
        <v>0.0026700000000000001</v>
      </c>
      <c r="R309" s="223">
        <f>Q309*H309</f>
        <v>0.01602</v>
      </c>
      <c r="S309" s="223">
        <v>0</v>
      </c>
      <c r="T309" s="223">
        <f>S309*H309</f>
        <v>0</v>
      </c>
      <c r="U309" s="224" t="s">
        <v>19</v>
      </c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5" t="s">
        <v>266</v>
      </c>
      <c r="AT309" s="225" t="s">
        <v>198</v>
      </c>
      <c r="AU309" s="225" t="s">
        <v>81</v>
      </c>
      <c r="AY309" s="19" t="s">
        <v>196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9" t="s">
        <v>79</v>
      </c>
      <c r="BK309" s="226">
        <f>ROUND(I309*H309,2)</f>
        <v>0</v>
      </c>
      <c r="BL309" s="19" t="s">
        <v>266</v>
      </c>
      <c r="BM309" s="225" t="s">
        <v>3461</v>
      </c>
    </row>
    <row r="310" s="2" customFormat="1">
      <c r="A310" s="40"/>
      <c r="B310" s="41"/>
      <c r="C310" s="42"/>
      <c r="D310" s="227" t="s">
        <v>205</v>
      </c>
      <c r="E310" s="42"/>
      <c r="F310" s="228" t="s">
        <v>3462</v>
      </c>
      <c r="G310" s="42"/>
      <c r="H310" s="42"/>
      <c r="I310" s="229"/>
      <c r="J310" s="42"/>
      <c r="K310" s="42"/>
      <c r="L310" s="46"/>
      <c r="M310" s="230"/>
      <c r="N310" s="231"/>
      <c r="O310" s="86"/>
      <c r="P310" s="86"/>
      <c r="Q310" s="86"/>
      <c r="R310" s="86"/>
      <c r="S310" s="86"/>
      <c r="T310" s="86"/>
      <c r="U310" s="87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205</v>
      </c>
      <c r="AU310" s="19" t="s">
        <v>81</v>
      </c>
    </row>
    <row r="311" s="2" customFormat="1" ht="16.5" customHeight="1">
      <c r="A311" s="40"/>
      <c r="B311" s="41"/>
      <c r="C311" s="244" t="s">
        <v>763</v>
      </c>
      <c r="D311" s="244" t="s">
        <v>214</v>
      </c>
      <c r="E311" s="245" t="s">
        <v>3463</v>
      </c>
      <c r="F311" s="246" t="s">
        <v>3464</v>
      </c>
      <c r="G311" s="247" t="s">
        <v>222</v>
      </c>
      <c r="H311" s="248">
        <v>6</v>
      </c>
      <c r="I311" s="249"/>
      <c r="J311" s="250">
        <f>ROUND(I311*H311,2)</f>
        <v>0</v>
      </c>
      <c r="K311" s="246" t="s">
        <v>19</v>
      </c>
      <c r="L311" s="251"/>
      <c r="M311" s="252" t="s">
        <v>19</v>
      </c>
      <c r="N311" s="253" t="s">
        <v>43</v>
      </c>
      <c r="O311" s="86"/>
      <c r="P311" s="223">
        <f>O311*H311</f>
        <v>0</v>
      </c>
      <c r="Q311" s="223">
        <v>0.0018500000000000001</v>
      </c>
      <c r="R311" s="223">
        <f>Q311*H311</f>
        <v>0.011100000000000001</v>
      </c>
      <c r="S311" s="223">
        <v>0</v>
      </c>
      <c r="T311" s="223">
        <f>S311*H311</f>
        <v>0</v>
      </c>
      <c r="U311" s="224" t="s">
        <v>19</v>
      </c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278</v>
      </c>
      <c r="AT311" s="225" t="s">
        <v>214</v>
      </c>
      <c r="AU311" s="225" t="s">
        <v>81</v>
      </c>
      <c r="AY311" s="19" t="s">
        <v>196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79</v>
      </c>
      <c r="BK311" s="226">
        <f>ROUND(I311*H311,2)</f>
        <v>0</v>
      </c>
      <c r="BL311" s="19" t="s">
        <v>266</v>
      </c>
      <c r="BM311" s="225" t="s">
        <v>3465</v>
      </c>
    </row>
    <row r="312" s="2" customFormat="1" ht="44.25" customHeight="1">
      <c r="A312" s="40"/>
      <c r="B312" s="41"/>
      <c r="C312" s="214" t="s">
        <v>767</v>
      </c>
      <c r="D312" s="214" t="s">
        <v>198</v>
      </c>
      <c r="E312" s="215" t="s">
        <v>699</v>
      </c>
      <c r="F312" s="216" t="s">
        <v>700</v>
      </c>
      <c r="G312" s="217" t="s">
        <v>244</v>
      </c>
      <c r="H312" s="218">
        <v>8.7059999999999995</v>
      </c>
      <c r="I312" s="219"/>
      <c r="J312" s="220">
        <f>ROUND(I312*H312,2)</f>
        <v>0</v>
      </c>
      <c r="K312" s="216" t="s">
        <v>202</v>
      </c>
      <c r="L312" s="46"/>
      <c r="M312" s="221" t="s">
        <v>19</v>
      </c>
      <c r="N312" s="222" t="s">
        <v>43</v>
      </c>
      <c r="O312" s="86"/>
      <c r="P312" s="223">
        <f>O312*H312</f>
        <v>0</v>
      </c>
      <c r="Q312" s="223">
        <v>0.0099600000000000001</v>
      </c>
      <c r="R312" s="223">
        <f>Q312*H312</f>
        <v>0.086711759999999999</v>
      </c>
      <c r="S312" s="223">
        <v>0</v>
      </c>
      <c r="T312" s="223">
        <f>S312*H312</f>
        <v>0</v>
      </c>
      <c r="U312" s="224" t="s">
        <v>19</v>
      </c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5" t="s">
        <v>266</v>
      </c>
      <c r="AT312" s="225" t="s">
        <v>198</v>
      </c>
      <c r="AU312" s="225" t="s">
        <v>81</v>
      </c>
      <c r="AY312" s="19" t="s">
        <v>196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9" t="s">
        <v>79</v>
      </c>
      <c r="BK312" s="226">
        <f>ROUND(I312*H312,2)</f>
        <v>0</v>
      </c>
      <c r="BL312" s="19" t="s">
        <v>266</v>
      </c>
      <c r="BM312" s="225" t="s">
        <v>3466</v>
      </c>
    </row>
    <row r="313" s="2" customFormat="1">
      <c r="A313" s="40"/>
      <c r="B313" s="41"/>
      <c r="C313" s="42"/>
      <c r="D313" s="227" t="s">
        <v>205</v>
      </c>
      <c r="E313" s="42"/>
      <c r="F313" s="228" t="s">
        <v>702</v>
      </c>
      <c r="G313" s="42"/>
      <c r="H313" s="42"/>
      <c r="I313" s="229"/>
      <c r="J313" s="42"/>
      <c r="K313" s="42"/>
      <c r="L313" s="46"/>
      <c r="M313" s="230"/>
      <c r="N313" s="231"/>
      <c r="O313" s="86"/>
      <c r="P313" s="86"/>
      <c r="Q313" s="86"/>
      <c r="R313" s="86"/>
      <c r="S313" s="86"/>
      <c r="T313" s="86"/>
      <c r="U313" s="87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205</v>
      </c>
      <c r="AU313" s="19" t="s">
        <v>81</v>
      </c>
    </row>
    <row r="314" s="13" customFormat="1">
      <c r="A314" s="13"/>
      <c r="B314" s="232"/>
      <c r="C314" s="233"/>
      <c r="D314" s="234" t="s">
        <v>212</v>
      </c>
      <c r="E314" s="235" t="s">
        <v>19</v>
      </c>
      <c r="F314" s="236" t="s">
        <v>3467</v>
      </c>
      <c r="G314" s="233"/>
      <c r="H314" s="237">
        <v>8.7059999999999995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1"/>
      <c r="U314" s="242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212</v>
      </c>
      <c r="AU314" s="243" t="s">
        <v>81</v>
      </c>
      <c r="AV314" s="13" t="s">
        <v>81</v>
      </c>
      <c r="AW314" s="13" t="s">
        <v>33</v>
      </c>
      <c r="AX314" s="13" t="s">
        <v>79</v>
      </c>
      <c r="AY314" s="243" t="s">
        <v>196</v>
      </c>
    </row>
    <row r="315" s="2" customFormat="1" ht="37.8" customHeight="1">
      <c r="A315" s="40"/>
      <c r="B315" s="41"/>
      <c r="C315" s="214" t="s">
        <v>771</v>
      </c>
      <c r="D315" s="214" t="s">
        <v>198</v>
      </c>
      <c r="E315" s="215" t="s">
        <v>704</v>
      </c>
      <c r="F315" s="216" t="s">
        <v>705</v>
      </c>
      <c r="G315" s="217" t="s">
        <v>244</v>
      </c>
      <c r="H315" s="218">
        <v>77.195999999999998</v>
      </c>
      <c r="I315" s="219"/>
      <c r="J315" s="220">
        <f>ROUND(I315*H315,2)</f>
        <v>0</v>
      </c>
      <c r="K315" s="216" t="s">
        <v>202</v>
      </c>
      <c r="L315" s="46"/>
      <c r="M315" s="221" t="s">
        <v>19</v>
      </c>
      <c r="N315" s="222" t="s">
        <v>43</v>
      </c>
      <c r="O315" s="86"/>
      <c r="P315" s="223">
        <f>O315*H315</f>
        <v>0</v>
      </c>
      <c r="Q315" s="223">
        <v>0.010019999999999999</v>
      </c>
      <c r="R315" s="223">
        <f>Q315*H315</f>
        <v>0.7735039199999999</v>
      </c>
      <c r="S315" s="223">
        <v>0</v>
      </c>
      <c r="T315" s="223">
        <f>S315*H315</f>
        <v>0</v>
      </c>
      <c r="U315" s="224" t="s">
        <v>19</v>
      </c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5" t="s">
        <v>266</v>
      </c>
      <c r="AT315" s="225" t="s">
        <v>198</v>
      </c>
      <c r="AU315" s="225" t="s">
        <v>81</v>
      </c>
      <c r="AY315" s="19" t="s">
        <v>196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9" t="s">
        <v>79</v>
      </c>
      <c r="BK315" s="226">
        <f>ROUND(I315*H315,2)</f>
        <v>0</v>
      </c>
      <c r="BL315" s="19" t="s">
        <v>266</v>
      </c>
      <c r="BM315" s="225" t="s">
        <v>3468</v>
      </c>
    </row>
    <row r="316" s="2" customFormat="1">
      <c r="A316" s="40"/>
      <c r="B316" s="41"/>
      <c r="C316" s="42"/>
      <c r="D316" s="227" t="s">
        <v>205</v>
      </c>
      <c r="E316" s="42"/>
      <c r="F316" s="228" t="s">
        <v>707</v>
      </c>
      <c r="G316" s="42"/>
      <c r="H316" s="42"/>
      <c r="I316" s="229"/>
      <c r="J316" s="42"/>
      <c r="K316" s="42"/>
      <c r="L316" s="46"/>
      <c r="M316" s="230"/>
      <c r="N316" s="231"/>
      <c r="O316" s="86"/>
      <c r="P316" s="86"/>
      <c r="Q316" s="86"/>
      <c r="R316" s="86"/>
      <c r="S316" s="86"/>
      <c r="T316" s="86"/>
      <c r="U316" s="87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205</v>
      </c>
      <c r="AU316" s="19" t="s">
        <v>81</v>
      </c>
    </row>
    <row r="317" s="13" customFormat="1">
      <c r="A317" s="13"/>
      <c r="B317" s="232"/>
      <c r="C317" s="233"/>
      <c r="D317" s="234" t="s">
        <v>212</v>
      </c>
      <c r="E317" s="235" t="s">
        <v>19</v>
      </c>
      <c r="F317" s="236" t="s">
        <v>3469</v>
      </c>
      <c r="G317" s="233"/>
      <c r="H317" s="237">
        <v>35.548999999999999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1"/>
      <c r="U317" s="242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212</v>
      </c>
      <c r="AU317" s="243" t="s">
        <v>81</v>
      </c>
      <c r="AV317" s="13" t="s">
        <v>81</v>
      </c>
      <c r="AW317" s="13" t="s">
        <v>33</v>
      </c>
      <c r="AX317" s="13" t="s">
        <v>72</v>
      </c>
      <c r="AY317" s="243" t="s">
        <v>196</v>
      </c>
    </row>
    <row r="318" s="13" customFormat="1">
      <c r="A318" s="13"/>
      <c r="B318" s="232"/>
      <c r="C318" s="233"/>
      <c r="D318" s="234" t="s">
        <v>212</v>
      </c>
      <c r="E318" s="235" t="s">
        <v>19</v>
      </c>
      <c r="F318" s="236" t="s">
        <v>3470</v>
      </c>
      <c r="G318" s="233"/>
      <c r="H318" s="237">
        <v>-3.2040000000000002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1"/>
      <c r="U318" s="242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212</v>
      </c>
      <c r="AU318" s="243" t="s">
        <v>81</v>
      </c>
      <c r="AV318" s="13" t="s">
        <v>81</v>
      </c>
      <c r="AW318" s="13" t="s">
        <v>33</v>
      </c>
      <c r="AX318" s="13" t="s">
        <v>72</v>
      </c>
      <c r="AY318" s="243" t="s">
        <v>196</v>
      </c>
    </row>
    <row r="319" s="13" customFormat="1">
      <c r="A319" s="13"/>
      <c r="B319" s="232"/>
      <c r="C319" s="233"/>
      <c r="D319" s="234" t="s">
        <v>212</v>
      </c>
      <c r="E319" s="235" t="s">
        <v>19</v>
      </c>
      <c r="F319" s="236" t="s">
        <v>3471</v>
      </c>
      <c r="G319" s="233"/>
      <c r="H319" s="237">
        <v>43.030999999999999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1"/>
      <c r="U319" s="242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212</v>
      </c>
      <c r="AU319" s="243" t="s">
        <v>81</v>
      </c>
      <c r="AV319" s="13" t="s">
        <v>81</v>
      </c>
      <c r="AW319" s="13" t="s">
        <v>33</v>
      </c>
      <c r="AX319" s="13" t="s">
        <v>72</v>
      </c>
      <c r="AY319" s="243" t="s">
        <v>196</v>
      </c>
    </row>
    <row r="320" s="13" customFormat="1">
      <c r="A320" s="13"/>
      <c r="B320" s="232"/>
      <c r="C320" s="233"/>
      <c r="D320" s="234" t="s">
        <v>212</v>
      </c>
      <c r="E320" s="235" t="s">
        <v>19</v>
      </c>
      <c r="F320" s="236" t="s">
        <v>3470</v>
      </c>
      <c r="G320" s="233"/>
      <c r="H320" s="237">
        <v>-3.2040000000000002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1"/>
      <c r="U320" s="242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212</v>
      </c>
      <c r="AU320" s="243" t="s">
        <v>81</v>
      </c>
      <c r="AV320" s="13" t="s">
        <v>81</v>
      </c>
      <c r="AW320" s="13" t="s">
        <v>33</v>
      </c>
      <c r="AX320" s="13" t="s">
        <v>72</v>
      </c>
      <c r="AY320" s="243" t="s">
        <v>196</v>
      </c>
    </row>
    <row r="321" s="13" customFormat="1">
      <c r="A321" s="13"/>
      <c r="B321" s="232"/>
      <c r="C321" s="233"/>
      <c r="D321" s="234" t="s">
        <v>212</v>
      </c>
      <c r="E321" s="235" t="s">
        <v>19</v>
      </c>
      <c r="F321" s="236" t="s">
        <v>3472</v>
      </c>
      <c r="G321" s="233"/>
      <c r="H321" s="237">
        <v>5.024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1"/>
      <c r="U321" s="242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212</v>
      </c>
      <c r="AU321" s="243" t="s">
        <v>81</v>
      </c>
      <c r="AV321" s="13" t="s">
        <v>81</v>
      </c>
      <c r="AW321" s="13" t="s">
        <v>33</v>
      </c>
      <c r="AX321" s="13" t="s">
        <v>72</v>
      </c>
      <c r="AY321" s="243" t="s">
        <v>196</v>
      </c>
    </row>
    <row r="322" s="14" customFormat="1">
      <c r="A322" s="14"/>
      <c r="B322" s="254"/>
      <c r="C322" s="255"/>
      <c r="D322" s="234" t="s">
        <v>212</v>
      </c>
      <c r="E322" s="256" t="s">
        <v>19</v>
      </c>
      <c r="F322" s="257" t="s">
        <v>233</v>
      </c>
      <c r="G322" s="255"/>
      <c r="H322" s="258">
        <v>77.196000000000012</v>
      </c>
      <c r="I322" s="259"/>
      <c r="J322" s="255"/>
      <c r="K322" s="255"/>
      <c r="L322" s="260"/>
      <c r="M322" s="261"/>
      <c r="N322" s="262"/>
      <c r="O322" s="262"/>
      <c r="P322" s="262"/>
      <c r="Q322" s="262"/>
      <c r="R322" s="262"/>
      <c r="S322" s="262"/>
      <c r="T322" s="262"/>
      <c r="U322" s="263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4" t="s">
        <v>212</v>
      </c>
      <c r="AU322" s="264" t="s">
        <v>81</v>
      </c>
      <c r="AV322" s="14" t="s">
        <v>203</v>
      </c>
      <c r="AW322" s="14" t="s">
        <v>33</v>
      </c>
      <c r="AX322" s="14" t="s">
        <v>79</v>
      </c>
      <c r="AY322" s="264" t="s">
        <v>196</v>
      </c>
    </row>
    <row r="323" s="2" customFormat="1" ht="24.15" customHeight="1">
      <c r="A323" s="40"/>
      <c r="B323" s="41"/>
      <c r="C323" s="214" t="s">
        <v>776</v>
      </c>
      <c r="D323" s="214" t="s">
        <v>198</v>
      </c>
      <c r="E323" s="215" t="s">
        <v>713</v>
      </c>
      <c r="F323" s="216" t="s">
        <v>714</v>
      </c>
      <c r="G323" s="217" t="s">
        <v>244</v>
      </c>
      <c r="H323" s="218">
        <v>124.34699999999999</v>
      </c>
      <c r="I323" s="219"/>
      <c r="J323" s="220">
        <f>ROUND(I323*H323,2)</f>
        <v>0</v>
      </c>
      <c r="K323" s="216" t="s">
        <v>202</v>
      </c>
      <c r="L323" s="46"/>
      <c r="M323" s="221" t="s">
        <v>19</v>
      </c>
      <c r="N323" s="222" t="s">
        <v>43</v>
      </c>
      <c r="O323" s="86"/>
      <c r="P323" s="223">
        <f>O323*H323</f>
        <v>0</v>
      </c>
      <c r="Q323" s="223">
        <v>0.00018000000000000001</v>
      </c>
      <c r="R323" s="223">
        <f>Q323*H323</f>
        <v>0.02238246</v>
      </c>
      <c r="S323" s="223">
        <v>0</v>
      </c>
      <c r="T323" s="223">
        <f>S323*H323</f>
        <v>0</v>
      </c>
      <c r="U323" s="224" t="s">
        <v>19</v>
      </c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5" t="s">
        <v>266</v>
      </c>
      <c r="AT323" s="225" t="s">
        <v>198</v>
      </c>
      <c r="AU323" s="225" t="s">
        <v>81</v>
      </c>
      <c r="AY323" s="19" t="s">
        <v>196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9" t="s">
        <v>79</v>
      </c>
      <c r="BK323" s="226">
        <f>ROUND(I323*H323,2)</f>
        <v>0</v>
      </c>
      <c r="BL323" s="19" t="s">
        <v>266</v>
      </c>
      <c r="BM323" s="225" t="s">
        <v>3473</v>
      </c>
    </row>
    <row r="324" s="2" customFormat="1">
      <c r="A324" s="40"/>
      <c r="B324" s="41"/>
      <c r="C324" s="42"/>
      <c r="D324" s="227" t="s">
        <v>205</v>
      </c>
      <c r="E324" s="42"/>
      <c r="F324" s="228" t="s">
        <v>716</v>
      </c>
      <c r="G324" s="42"/>
      <c r="H324" s="42"/>
      <c r="I324" s="229"/>
      <c r="J324" s="42"/>
      <c r="K324" s="42"/>
      <c r="L324" s="46"/>
      <c r="M324" s="230"/>
      <c r="N324" s="231"/>
      <c r="O324" s="86"/>
      <c r="P324" s="86"/>
      <c r="Q324" s="86"/>
      <c r="R324" s="86"/>
      <c r="S324" s="86"/>
      <c r="T324" s="86"/>
      <c r="U324" s="87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205</v>
      </c>
      <c r="AU324" s="19" t="s">
        <v>81</v>
      </c>
    </row>
    <row r="325" s="13" customFormat="1">
      <c r="A325" s="13"/>
      <c r="B325" s="232"/>
      <c r="C325" s="233"/>
      <c r="D325" s="234" t="s">
        <v>212</v>
      </c>
      <c r="E325" s="235" t="s">
        <v>19</v>
      </c>
      <c r="F325" s="236" t="s">
        <v>1905</v>
      </c>
      <c r="G325" s="233"/>
      <c r="H325" s="237">
        <v>124.34699999999999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1"/>
      <c r="U325" s="242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212</v>
      </c>
      <c r="AU325" s="243" t="s">
        <v>81</v>
      </c>
      <c r="AV325" s="13" t="s">
        <v>81</v>
      </c>
      <c r="AW325" s="13" t="s">
        <v>33</v>
      </c>
      <c r="AX325" s="13" t="s">
        <v>79</v>
      </c>
      <c r="AY325" s="243" t="s">
        <v>196</v>
      </c>
    </row>
    <row r="326" s="2" customFormat="1" ht="37.8" customHeight="1">
      <c r="A326" s="40"/>
      <c r="B326" s="41"/>
      <c r="C326" s="214" t="s">
        <v>783</v>
      </c>
      <c r="D326" s="214" t="s">
        <v>198</v>
      </c>
      <c r="E326" s="215" t="s">
        <v>3474</v>
      </c>
      <c r="F326" s="216" t="s">
        <v>3475</v>
      </c>
      <c r="G326" s="217" t="s">
        <v>209</v>
      </c>
      <c r="H326" s="218">
        <v>22.059999999999999</v>
      </c>
      <c r="I326" s="219"/>
      <c r="J326" s="220">
        <f>ROUND(I326*H326,2)</f>
        <v>0</v>
      </c>
      <c r="K326" s="216" t="s">
        <v>202</v>
      </c>
      <c r="L326" s="46"/>
      <c r="M326" s="221" t="s">
        <v>19</v>
      </c>
      <c r="N326" s="222" t="s">
        <v>43</v>
      </c>
      <c r="O326" s="86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3">
        <f>S326*H326</f>
        <v>0</v>
      </c>
      <c r="U326" s="224" t="s">
        <v>19</v>
      </c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5" t="s">
        <v>266</v>
      </c>
      <c r="AT326" s="225" t="s">
        <v>198</v>
      </c>
      <c r="AU326" s="225" t="s">
        <v>81</v>
      </c>
      <c r="AY326" s="19" t="s">
        <v>196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9" t="s">
        <v>79</v>
      </c>
      <c r="BK326" s="226">
        <f>ROUND(I326*H326,2)</f>
        <v>0</v>
      </c>
      <c r="BL326" s="19" t="s">
        <v>266</v>
      </c>
      <c r="BM326" s="225" t="s">
        <v>3476</v>
      </c>
    </row>
    <row r="327" s="2" customFormat="1">
      <c r="A327" s="40"/>
      <c r="B327" s="41"/>
      <c r="C327" s="42"/>
      <c r="D327" s="227" t="s">
        <v>205</v>
      </c>
      <c r="E327" s="42"/>
      <c r="F327" s="228" t="s">
        <v>3477</v>
      </c>
      <c r="G327" s="42"/>
      <c r="H327" s="42"/>
      <c r="I327" s="229"/>
      <c r="J327" s="42"/>
      <c r="K327" s="42"/>
      <c r="L327" s="46"/>
      <c r="M327" s="230"/>
      <c r="N327" s="231"/>
      <c r="O327" s="86"/>
      <c r="P327" s="86"/>
      <c r="Q327" s="86"/>
      <c r="R327" s="86"/>
      <c r="S327" s="86"/>
      <c r="T327" s="86"/>
      <c r="U327" s="87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205</v>
      </c>
      <c r="AU327" s="19" t="s">
        <v>81</v>
      </c>
    </row>
    <row r="328" s="13" customFormat="1">
      <c r="A328" s="13"/>
      <c r="B328" s="232"/>
      <c r="C328" s="233"/>
      <c r="D328" s="234" t="s">
        <v>212</v>
      </c>
      <c r="E328" s="235" t="s">
        <v>19</v>
      </c>
      <c r="F328" s="236" t="s">
        <v>3478</v>
      </c>
      <c r="G328" s="233"/>
      <c r="H328" s="237">
        <v>7.04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1"/>
      <c r="U328" s="242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212</v>
      </c>
      <c r="AU328" s="243" t="s">
        <v>81</v>
      </c>
      <c r="AV328" s="13" t="s">
        <v>81</v>
      </c>
      <c r="AW328" s="13" t="s">
        <v>33</v>
      </c>
      <c r="AX328" s="13" t="s">
        <v>72</v>
      </c>
      <c r="AY328" s="243" t="s">
        <v>196</v>
      </c>
    </row>
    <row r="329" s="13" customFormat="1">
      <c r="A329" s="13"/>
      <c r="B329" s="232"/>
      <c r="C329" s="233"/>
      <c r="D329" s="234" t="s">
        <v>212</v>
      </c>
      <c r="E329" s="235" t="s">
        <v>19</v>
      </c>
      <c r="F329" s="236" t="s">
        <v>3479</v>
      </c>
      <c r="G329" s="233"/>
      <c r="H329" s="237">
        <v>7.4199999999999999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1"/>
      <c r="U329" s="242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212</v>
      </c>
      <c r="AU329" s="243" t="s">
        <v>81</v>
      </c>
      <c r="AV329" s="13" t="s">
        <v>81</v>
      </c>
      <c r="AW329" s="13" t="s">
        <v>33</v>
      </c>
      <c r="AX329" s="13" t="s">
        <v>72</v>
      </c>
      <c r="AY329" s="243" t="s">
        <v>196</v>
      </c>
    </row>
    <row r="330" s="13" customFormat="1">
      <c r="A330" s="13"/>
      <c r="B330" s="232"/>
      <c r="C330" s="233"/>
      <c r="D330" s="234" t="s">
        <v>212</v>
      </c>
      <c r="E330" s="235" t="s">
        <v>19</v>
      </c>
      <c r="F330" s="236" t="s">
        <v>3480</v>
      </c>
      <c r="G330" s="233"/>
      <c r="H330" s="237">
        <v>7.5999999999999996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1"/>
      <c r="U330" s="242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212</v>
      </c>
      <c r="AU330" s="243" t="s">
        <v>81</v>
      </c>
      <c r="AV330" s="13" t="s">
        <v>81</v>
      </c>
      <c r="AW330" s="13" t="s">
        <v>33</v>
      </c>
      <c r="AX330" s="13" t="s">
        <v>72</v>
      </c>
      <c r="AY330" s="243" t="s">
        <v>196</v>
      </c>
    </row>
    <row r="331" s="14" customFormat="1">
      <c r="A331" s="14"/>
      <c r="B331" s="254"/>
      <c r="C331" s="255"/>
      <c r="D331" s="234" t="s">
        <v>212</v>
      </c>
      <c r="E331" s="256" t="s">
        <v>19</v>
      </c>
      <c r="F331" s="257" t="s">
        <v>233</v>
      </c>
      <c r="G331" s="255"/>
      <c r="H331" s="258">
        <v>22.060000000000002</v>
      </c>
      <c r="I331" s="259"/>
      <c r="J331" s="255"/>
      <c r="K331" s="255"/>
      <c r="L331" s="260"/>
      <c r="M331" s="261"/>
      <c r="N331" s="262"/>
      <c r="O331" s="262"/>
      <c r="P331" s="262"/>
      <c r="Q331" s="262"/>
      <c r="R331" s="262"/>
      <c r="S331" s="262"/>
      <c r="T331" s="262"/>
      <c r="U331" s="263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4" t="s">
        <v>212</v>
      </c>
      <c r="AU331" s="264" t="s">
        <v>81</v>
      </c>
      <c r="AV331" s="14" t="s">
        <v>203</v>
      </c>
      <c r="AW331" s="14" t="s">
        <v>33</v>
      </c>
      <c r="AX331" s="14" t="s">
        <v>79</v>
      </c>
      <c r="AY331" s="264" t="s">
        <v>196</v>
      </c>
    </row>
    <row r="332" s="2" customFormat="1" ht="24.15" customHeight="1">
      <c r="A332" s="40"/>
      <c r="B332" s="41"/>
      <c r="C332" s="244" t="s">
        <v>790</v>
      </c>
      <c r="D332" s="244" t="s">
        <v>214</v>
      </c>
      <c r="E332" s="245" t="s">
        <v>3481</v>
      </c>
      <c r="F332" s="246" t="s">
        <v>3482</v>
      </c>
      <c r="G332" s="247" t="s">
        <v>201</v>
      </c>
      <c r="H332" s="248">
        <v>0.83199999999999996</v>
      </c>
      <c r="I332" s="249"/>
      <c r="J332" s="250">
        <f>ROUND(I332*H332,2)</f>
        <v>0</v>
      </c>
      <c r="K332" s="246" t="s">
        <v>19</v>
      </c>
      <c r="L332" s="251"/>
      <c r="M332" s="252" t="s">
        <v>19</v>
      </c>
      <c r="N332" s="253" t="s">
        <v>43</v>
      </c>
      <c r="O332" s="86"/>
      <c r="P332" s="223">
        <f>O332*H332</f>
        <v>0</v>
      </c>
      <c r="Q332" s="223">
        <v>0.55000000000000004</v>
      </c>
      <c r="R332" s="223">
        <f>Q332*H332</f>
        <v>0.45760000000000001</v>
      </c>
      <c r="S332" s="223">
        <v>0</v>
      </c>
      <c r="T332" s="223">
        <f>S332*H332</f>
        <v>0</v>
      </c>
      <c r="U332" s="224" t="s">
        <v>19</v>
      </c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5" t="s">
        <v>278</v>
      </c>
      <c r="AT332" s="225" t="s">
        <v>214</v>
      </c>
      <c r="AU332" s="225" t="s">
        <v>81</v>
      </c>
      <c r="AY332" s="19" t="s">
        <v>196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9" t="s">
        <v>79</v>
      </c>
      <c r="BK332" s="226">
        <f>ROUND(I332*H332,2)</f>
        <v>0</v>
      </c>
      <c r="BL332" s="19" t="s">
        <v>266</v>
      </c>
      <c r="BM332" s="225" t="s">
        <v>3483</v>
      </c>
    </row>
    <row r="333" s="13" customFormat="1">
      <c r="A333" s="13"/>
      <c r="B333" s="232"/>
      <c r="C333" s="233"/>
      <c r="D333" s="234" t="s">
        <v>212</v>
      </c>
      <c r="E333" s="235" t="s">
        <v>19</v>
      </c>
      <c r="F333" s="236" t="s">
        <v>3484</v>
      </c>
      <c r="G333" s="233"/>
      <c r="H333" s="237">
        <v>0.221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1"/>
      <c r="U333" s="242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212</v>
      </c>
      <c r="AU333" s="243" t="s">
        <v>81</v>
      </c>
      <c r="AV333" s="13" t="s">
        <v>81</v>
      </c>
      <c r="AW333" s="13" t="s">
        <v>33</v>
      </c>
      <c r="AX333" s="13" t="s">
        <v>72</v>
      </c>
      <c r="AY333" s="243" t="s">
        <v>196</v>
      </c>
    </row>
    <row r="334" s="13" customFormat="1">
      <c r="A334" s="13"/>
      <c r="B334" s="232"/>
      <c r="C334" s="233"/>
      <c r="D334" s="234" t="s">
        <v>212</v>
      </c>
      <c r="E334" s="235" t="s">
        <v>19</v>
      </c>
      <c r="F334" s="236" t="s">
        <v>3485</v>
      </c>
      <c r="G334" s="233"/>
      <c r="H334" s="237">
        <v>0.23300000000000001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1"/>
      <c r="U334" s="242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212</v>
      </c>
      <c r="AU334" s="243" t="s">
        <v>81</v>
      </c>
      <c r="AV334" s="13" t="s">
        <v>81</v>
      </c>
      <c r="AW334" s="13" t="s">
        <v>33</v>
      </c>
      <c r="AX334" s="13" t="s">
        <v>72</v>
      </c>
      <c r="AY334" s="243" t="s">
        <v>196</v>
      </c>
    </row>
    <row r="335" s="13" customFormat="1">
      <c r="A335" s="13"/>
      <c r="B335" s="232"/>
      <c r="C335" s="233"/>
      <c r="D335" s="234" t="s">
        <v>212</v>
      </c>
      <c r="E335" s="235" t="s">
        <v>19</v>
      </c>
      <c r="F335" s="236" t="s">
        <v>3486</v>
      </c>
      <c r="G335" s="233"/>
      <c r="H335" s="237">
        <v>0.23899999999999999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1"/>
      <c r="U335" s="242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212</v>
      </c>
      <c r="AU335" s="243" t="s">
        <v>81</v>
      </c>
      <c r="AV335" s="13" t="s">
        <v>81</v>
      </c>
      <c r="AW335" s="13" t="s">
        <v>33</v>
      </c>
      <c r="AX335" s="13" t="s">
        <v>72</v>
      </c>
      <c r="AY335" s="243" t="s">
        <v>196</v>
      </c>
    </row>
    <row r="336" s="14" customFormat="1">
      <c r="A336" s="14"/>
      <c r="B336" s="254"/>
      <c r="C336" s="255"/>
      <c r="D336" s="234" t="s">
        <v>212</v>
      </c>
      <c r="E336" s="256" t="s">
        <v>19</v>
      </c>
      <c r="F336" s="257" t="s">
        <v>233</v>
      </c>
      <c r="G336" s="255"/>
      <c r="H336" s="258">
        <v>0.69300000000000006</v>
      </c>
      <c r="I336" s="259"/>
      <c r="J336" s="255"/>
      <c r="K336" s="255"/>
      <c r="L336" s="260"/>
      <c r="M336" s="261"/>
      <c r="N336" s="262"/>
      <c r="O336" s="262"/>
      <c r="P336" s="262"/>
      <c r="Q336" s="262"/>
      <c r="R336" s="262"/>
      <c r="S336" s="262"/>
      <c r="T336" s="262"/>
      <c r="U336" s="263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4" t="s">
        <v>212</v>
      </c>
      <c r="AU336" s="264" t="s">
        <v>81</v>
      </c>
      <c r="AV336" s="14" t="s">
        <v>203</v>
      </c>
      <c r="AW336" s="14" t="s">
        <v>33</v>
      </c>
      <c r="AX336" s="14" t="s">
        <v>79</v>
      </c>
      <c r="AY336" s="264" t="s">
        <v>196</v>
      </c>
    </row>
    <row r="337" s="13" customFormat="1">
      <c r="A337" s="13"/>
      <c r="B337" s="232"/>
      <c r="C337" s="233"/>
      <c r="D337" s="234" t="s">
        <v>212</v>
      </c>
      <c r="E337" s="233"/>
      <c r="F337" s="236" t="s">
        <v>3487</v>
      </c>
      <c r="G337" s="233"/>
      <c r="H337" s="237">
        <v>0.83199999999999996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1"/>
      <c r="U337" s="242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212</v>
      </c>
      <c r="AU337" s="243" t="s">
        <v>81</v>
      </c>
      <c r="AV337" s="13" t="s">
        <v>81</v>
      </c>
      <c r="AW337" s="13" t="s">
        <v>4</v>
      </c>
      <c r="AX337" s="13" t="s">
        <v>79</v>
      </c>
      <c r="AY337" s="243" t="s">
        <v>196</v>
      </c>
    </row>
    <row r="338" s="2" customFormat="1" ht="37.8" customHeight="1">
      <c r="A338" s="40"/>
      <c r="B338" s="41"/>
      <c r="C338" s="214" t="s">
        <v>795</v>
      </c>
      <c r="D338" s="214" t="s">
        <v>198</v>
      </c>
      <c r="E338" s="215" t="s">
        <v>719</v>
      </c>
      <c r="F338" s="216" t="s">
        <v>720</v>
      </c>
      <c r="G338" s="217" t="s">
        <v>209</v>
      </c>
      <c r="H338" s="218">
        <v>271.61000000000001</v>
      </c>
      <c r="I338" s="219"/>
      <c r="J338" s="220">
        <f>ROUND(I338*H338,2)</f>
        <v>0</v>
      </c>
      <c r="K338" s="216" t="s">
        <v>202</v>
      </c>
      <c r="L338" s="46"/>
      <c r="M338" s="221" t="s">
        <v>19</v>
      </c>
      <c r="N338" s="222" t="s">
        <v>43</v>
      </c>
      <c r="O338" s="86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3">
        <f>S338*H338</f>
        <v>0</v>
      </c>
      <c r="U338" s="224" t="s">
        <v>19</v>
      </c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5" t="s">
        <v>266</v>
      </c>
      <c r="AT338" s="225" t="s">
        <v>198</v>
      </c>
      <c r="AU338" s="225" t="s">
        <v>81</v>
      </c>
      <c r="AY338" s="19" t="s">
        <v>196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9" t="s">
        <v>79</v>
      </c>
      <c r="BK338" s="226">
        <f>ROUND(I338*H338,2)</f>
        <v>0</v>
      </c>
      <c r="BL338" s="19" t="s">
        <v>266</v>
      </c>
      <c r="BM338" s="225" t="s">
        <v>3488</v>
      </c>
    </row>
    <row r="339" s="2" customFormat="1">
      <c r="A339" s="40"/>
      <c r="B339" s="41"/>
      <c r="C339" s="42"/>
      <c r="D339" s="227" t="s">
        <v>205</v>
      </c>
      <c r="E339" s="42"/>
      <c r="F339" s="228" t="s">
        <v>722</v>
      </c>
      <c r="G339" s="42"/>
      <c r="H339" s="42"/>
      <c r="I339" s="229"/>
      <c r="J339" s="42"/>
      <c r="K339" s="42"/>
      <c r="L339" s="46"/>
      <c r="M339" s="230"/>
      <c r="N339" s="231"/>
      <c r="O339" s="86"/>
      <c r="P339" s="86"/>
      <c r="Q339" s="86"/>
      <c r="R339" s="86"/>
      <c r="S339" s="86"/>
      <c r="T339" s="86"/>
      <c r="U339" s="87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205</v>
      </c>
      <c r="AU339" s="19" t="s">
        <v>81</v>
      </c>
    </row>
    <row r="340" s="13" customFormat="1">
      <c r="A340" s="13"/>
      <c r="B340" s="232"/>
      <c r="C340" s="233"/>
      <c r="D340" s="234" t="s">
        <v>212</v>
      </c>
      <c r="E340" s="235" t="s">
        <v>19</v>
      </c>
      <c r="F340" s="236" t="s">
        <v>3489</v>
      </c>
      <c r="G340" s="233"/>
      <c r="H340" s="237">
        <v>72.540000000000006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1"/>
      <c r="U340" s="242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212</v>
      </c>
      <c r="AU340" s="243" t="s">
        <v>81</v>
      </c>
      <c r="AV340" s="13" t="s">
        <v>81</v>
      </c>
      <c r="AW340" s="13" t="s">
        <v>33</v>
      </c>
      <c r="AX340" s="13" t="s">
        <v>72</v>
      </c>
      <c r="AY340" s="243" t="s">
        <v>196</v>
      </c>
    </row>
    <row r="341" s="13" customFormat="1">
      <c r="A341" s="13"/>
      <c r="B341" s="232"/>
      <c r="C341" s="233"/>
      <c r="D341" s="234" t="s">
        <v>212</v>
      </c>
      <c r="E341" s="235" t="s">
        <v>19</v>
      </c>
      <c r="F341" s="236" t="s">
        <v>3490</v>
      </c>
      <c r="G341" s="233"/>
      <c r="H341" s="237">
        <v>1.425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1"/>
      <c r="U341" s="242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212</v>
      </c>
      <c r="AU341" s="243" t="s">
        <v>81</v>
      </c>
      <c r="AV341" s="13" t="s">
        <v>81</v>
      </c>
      <c r="AW341" s="13" t="s">
        <v>33</v>
      </c>
      <c r="AX341" s="13" t="s">
        <v>72</v>
      </c>
      <c r="AY341" s="243" t="s">
        <v>196</v>
      </c>
    </row>
    <row r="342" s="13" customFormat="1">
      <c r="A342" s="13"/>
      <c r="B342" s="232"/>
      <c r="C342" s="233"/>
      <c r="D342" s="234" t="s">
        <v>212</v>
      </c>
      <c r="E342" s="235" t="s">
        <v>19</v>
      </c>
      <c r="F342" s="236" t="s">
        <v>3491</v>
      </c>
      <c r="G342" s="233"/>
      <c r="H342" s="237">
        <v>6.0300000000000002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1"/>
      <c r="U342" s="242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212</v>
      </c>
      <c r="AU342" s="243" t="s">
        <v>81</v>
      </c>
      <c r="AV342" s="13" t="s">
        <v>81</v>
      </c>
      <c r="AW342" s="13" t="s">
        <v>33</v>
      </c>
      <c r="AX342" s="13" t="s">
        <v>72</v>
      </c>
      <c r="AY342" s="243" t="s">
        <v>196</v>
      </c>
    </row>
    <row r="343" s="13" customFormat="1">
      <c r="A343" s="13"/>
      <c r="B343" s="232"/>
      <c r="C343" s="233"/>
      <c r="D343" s="234" t="s">
        <v>212</v>
      </c>
      <c r="E343" s="235" t="s">
        <v>19</v>
      </c>
      <c r="F343" s="236" t="s">
        <v>3492</v>
      </c>
      <c r="G343" s="233"/>
      <c r="H343" s="237">
        <v>3.23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212</v>
      </c>
      <c r="AU343" s="243" t="s">
        <v>81</v>
      </c>
      <c r="AV343" s="13" t="s">
        <v>81</v>
      </c>
      <c r="AW343" s="13" t="s">
        <v>33</v>
      </c>
      <c r="AX343" s="13" t="s">
        <v>72</v>
      </c>
      <c r="AY343" s="243" t="s">
        <v>196</v>
      </c>
    </row>
    <row r="344" s="13" customFormat="1">
      <c r="A344" s="13"/>
      <c r="B344" s="232"/>
      <c r="C344" s="233"/>
      <c r="D344" s="234" t="s">
        <v>212</v>
      </c>
      <c r="E344" s="235" t="s">
        <v>19</v>
      </c>
      <c r="F344" s="236" t="s">
        <v>3493</v>
      </c>
      <c r="G344" s="233"/>
      <c r="H344" s="237">
        <v>5.9500000000000002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1"/>
      <c r="U344" s="242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212</v>
      </c>
      <c r="AU344" s="243" t="s">
        <v>81</v>
      </c>
      <c r="AV344" s="13" t="s">
        <v>81</v>
      </c>
      <c r="AW344" s="13" t="s">
        <v>33</v>
      </c>
      <c r="AX344" s="13" t="s">
        <v>72</v>
      </c>
      <c r="AY344" s="243" t="s">
        <v>196</v>
      </c>
    </row>
    <row r="345" s="13" customFormat="1">
      <c r="A345" s="13"/>
      <c r="B345" s="232"/>
      <c r="C345" s="233"/>
      <c r="D345" s="234" t="s">
        <v>212</v>
      </c>
      <c r="E345" s="235" t="s">
        <v>19</v>
      </c>
      <c r="F345" s="236" t="s">
        <v>3494</v>
      </c>
      <c r="G345" s="233"/>
      <c r="H345" s="237">
        <v>3.96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1"/>
      <c r="U345" s="242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212</v>
      </c>
      <c r="AU345" s="243" t="s">
        <v>81</v>
      </c>
      <c r="AV345" s="13" t="s">
        <v>81</v>
      </c>
      <c r="AW345" s="13" t="s">
        <v>33</v>
      </c>
      <c r="AX345" s="13" t="s">
        <v>72</v>
      </c>
      <c r="AY345" s="243" t="s">
        <v>196</v>
      </c>
    </row>
    <row r="346" s="13" customFormat="1">
      <c r="A346" s="13"/>
      <c r="B346" s="232"/>
      <c r="C346" s="233"/>
      <c r="D346" s="234" t="s">
        <v>212</v>
      </c>
      <c r="E346" s="235" t="s">
        <v>19</v>
      </c>
      <c r="F346" s="236" t="s">
        <v>3495</v>
      </c>
      <c r="G346" s="233"/>
      <c r="H346" s="237">
        <v>3.165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1"/>
      <c r="U346" s="242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212</v>
      </c>
      <c r="AU346" s="243" t="s">
        <v>81</v>
      </c>
      <c r="AV346" s="13" t="s">
        <v>81</v>
      </c>
      <c r="AW346" s="13" t="s">
        <v>33</v>
      </c>
      <c r="AX346" s="13" t="s">
        <v>72</v>
      </c>
      <c r="AY346" s="243" t="s">
        <v>196</v>
      </c>
    </row>
    <row r="347" s="13" customFormat="1">
      <c r="A347" s="13"/>
      <c r="B347" s="232"/>
      <c r="C347" s="233"/>
      <c r="D347" s="234" t="s">
        <v>212</v>
      </c>
      <c r="E347" s="235" t="s">
        <v>19</v>
      </c>
      <c r="F347" s="236" t="s">
        <v>3496</v>
      </c>
      <c r="G347" s="233"/>
      <c r="H347" s="237">
        <v>67.340000000000003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1"/>
      <c r="U347" s="242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212</v>
      </c>
      <c r="AU347" s="243" t="s">
        <v>81</v>
      </c>
      <c r="AV347" s="13" t="s">
        <v>81</v>
      </c>
      <c r="AW347" s="13" t="s">
        <v>33</v>
      </c>
      <c r="AX347" s="13" t="s">
        <v>72</v>
      </c>
      <c r="AY347" s="243" t="s">
        <v>196</v>
      </c>
    </row>
    <row r="348" s="13" customFormat="1">
      <c r="A348" s="13"/>
      <c r="B348" s="232"/>
      <c r="C348" s="233"/>
      <c r="D348" s="234" t="s">
        <v>212</v>
      </c>
      <c r="E348" s="235" t="s">
        <v>19</v>
      </c>
      <c r="F348" s="236" t="s">
        <v>3497</v>
      </c>
      <c r="G348" s="233"/>
      <c r="H348" s="237">
        <v>16.640000000000001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1"/>
      <c r="U348" s="242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212</v>
      </c>
      <c r="AU348" s="243" t="s">
        <v>81</v>
      </c>
      <c r="AV348" s="13" t="s">
        <v>81</v>
      </c>
      <c r="AW348" s="13" t="s">
        <v>33</v>
      </c>
      <c r="AX348" s="13" t="s">
        <v>72</v>
      </c>
      <c r="AY348" s="243" t="s">
        <v>196</v>
      </c>
    </row>
    <row r="349" s="13" customFormat="1">
      <c r="A349" s="13"/>
      <c r="B349" s="232"/>
      <c r="C349" s="233"/>
      <c r="D349" s="234" t="s">
        <v>212</v>
      </c>
      <c r="E349" s="235" t="s">
        <v>19</v>
      </c>
      <c r="F349" s="236" t="s">
        <v>3498</v>
      </c>
      <c r="G349" s="233"/>
      <c r="H349" s="237">
        <v>1.1799999999999999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1"/>
      <c r="U349" s="242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212</v>
      </c>
      <c r="AU349" s="243" t="s">
        <v>81</v>
      </c>
      <c r="AV349" s="13" t="s">
        <v>81</v>
      </c>
      <c r="AW349" s="13" t="s">
        <v>33</v>
      </c>
      <c r="AX349" s="13" t="s">
        <v>72</v>
      </c>
      <c r="AY349" s="243" t="s">
        <v>196</v>
      </c>
    </row>
    <row r="350" s="13" customFormat="1">
      <c r="A350" s="13"/>
      <c r="B350" s="232"/>
      <c r="C350" s="233"/>
      <c r="D350" s="234" t="s">
        <v>212</v>
      </c>
      <c r="E350" s="235" t="s">
        <v>19</v>
      </c>
      <c r="F350" s="236" t="s">
        <v>3499</v>
      </c>
      <c r="G350" s="233"/>
      <c r="H350" s="237">
        <v>1.49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1"/>
      <c r="U350" s="242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212</v>
      </c>
      <c r="AU350" s="243" t="s">
        <v>81</v>
      </c>
      <c r="AV350" s="13" t="s">
        <v>81</v>
      </c>
      <c r="AW350" s="13" t="s">
        <v>33</v>
      </c>
      <c r="AX350" s="13" t="s">
        <v>72</v>
      </c>
      <c r="AY350" s="243" t="s">
        <v>196</v>
      </c>
    </row>
    <row r="351" s="13" customFormat="1">
      <c r="A351" s="13"/>
      <c r="B351" s="232"/>
      <c r="C351" s="233"/>
      <c r="D351" s="234" t="s">
        <v>212</v>
      </c>
      <c r="E351" s="235" t="s">
        <v>19</v>
      </c>
      <c r="F351" s="236" t="s">
        <v>3500</v>
      </c>
      <c r="G351" s="233"/>
      <c r="H351" s="237">
        <v>20.800000000000001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1"/>
      <c r="U351" s="242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212</v>
      </c>
      <c r="AU351" s="243" t="s">
        <v>81</v>
      </c>
      <c r="AV351" s="13" t="s">
        <v>81</v>
      </c>
      <c r="AW351" s="13" t="s">
        <v>33</v>
      </c>
      <c r="AX351" s="13" t="s">
        <v>72</v>
      </c>
      <c r="AY351" s="243" t="s">
        <v>196</v>
      </c>
    </row>
    <row r="352" s="13" customFormat="1">
      <c r="A352" s="13"/>
      <c r="B352" s="232"/>
      <c r="C352" s="233"/>
      <c r="D352" s="234" t="s">
        <v>212</v>
      </c>
      <c r="E352" s="235" t="s">
        <v>19</v>
      </c>
      <c r="F352" s="236" t="s">
        <v>3501</v>
      </c>
      <c r="G352" s="233"/>
      <c r="H352" s="237">
        <v>1.6950000000000001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1"/>
      <c r="U352" s="242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212</v>
      </c>
      <c r="AU352" s="243" t="s">
        <v>81</v>
      </c>
      <c r="AV352" s="13" t="s">
        <v>81</v>
      </c>
      <c r="AW352" s="13" t="s">
        <v>33</v>
      </c>
      <c r="AX352" s="13" t="s">
        <v>72</v>
      </c>
      <c r="AY352" s="243" t="s">
        <v>196</v>
      </c>
    </row>
    <row r="353" s="13" customFormat="1">
      <c r="A353" s="13"/>
      <c r="B353" s="232"/>
      <c r="C353" s="233"/>
      <c r="D353" s="234" t="s">
        <v>212</v>
      </c>
      <c r="E353" s="235" t="s">
        <v>19</v>
      </c>
      <c r="F353" s="236" t="s">
        <v>3502</v>
      </c>
      <c r="G353" s="233"/>
      <c r="H353" s="237">
        <v>1.8899999999999999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1"/>
      <c r="U353" s="242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212</v>
      </c>
      <c r="AU353" s="243" t="s">
        <v>81</v>
      </c>
      <c r="AV353" s="13" t="s">
        <v>81</v>
      </c>
      <c r="AW353" s="13" t="s">
        <v>33</v>
      </c>
      <c r="AX353" s="13" t="s">
        <v>72</v>
      </c>
      <c r="AY353" s="243" t="s">
        <v>196</v>
      </c>
    </row>
    <row r="354" s="13" customFormat="1">
      <c r="A354" s="13"/>
      <c r="B354" s="232"/>
      <c r="C354" s="233"/>
      <c r="D354" s="234" t="s">
        <v>212</v>
      </c>
      <c r="E354" s="235" t="s">
        <v>19</v>
      </c>
      <c r="F354" s="236" t="s">
        <v>3503</v>
      </c>
      <c r="G354" s="233"/>
      <c r="H354" s="237">
        <v>0.375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1"/>
      <c r="U354" s="242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212</v>
      </c>
      <c r="AU354" s="243" t="s">
        <v>81</v>
      </c>
      <c r="AV354" s="13" t="s">
        <v>81</v>
      </c>
      <c r="AW354" s="13" t="s">
        <v>33</v>
      </c>
      <c r="AX354" s="13" t="s">
        <v>72</v>
      </c>
      <c r="AY354" s="243" t="s">
        <v>196</v>
      </c>
    </row>
    <row r="355" s="13" customFormat="1">
      <c r="A355" s="13"/>
      <c r="B355" s="232"/>
      <c r="C355" s="233"/>
      <c r="D355" s="234" t="s">
        <v>212</v>
      </c>
      <c r="E355" s="235" t="s">
        <v>19</v>
      </c>
      <c r="F355" s="236" t="s">
        <v>3504</v>
      </c>
      <c r="G355" s="233"/>
      <c r="H355" s="237">
        <v>63.899999999999999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1"/>
      <c r="U355" s="242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212</v>
      </c>
      <c r="AU355" s="243" t="s">
        <v>81</v>
      </c>
      <c r="AV355" s="13" t="s">
        <v>81</v>
      </c>
      <c r="AW355" s="13" t="s">
        <v>33</v>
      </c>
      <c r="AX355" s="13" t="s">
        <v>72</v>
      </c>
      <c r="AY355" s="243" t="s">
        <v>196</v>
      </c>
    </row>
    <row r="356" s="14" customFormat="1">
      <c r="A356" s="14"/>
      <c r="B356" s="254"/>
      <c r="C356" s="255"/>
      <c r="D356" s="234" t="s">
        <v>212</v>
      </c>
      <c r="E356" s="256" t="s">
        <v>19</v>
      </c>
      <c r="F356" s="257" t="s">
        <v>233</v>
      </c>
      <c r="G356" s="255"/>
      <c r="H356" s="258">
        <v>271.61000000000001</v>
      </c>
      <c r="I356" s="259"/>
      <c r="J356" s="255"/>
      <c r="K356" s="255"/>
      <c r="L356" s="260"/>
      <c r="M356" s="261"/>
      <c r="N356" s="262"/>
      <c r="O356" s="262"/>
      <c r="P356" s="262"/>
      <c r="Q356" s="262"/>
      <c r="R356" s="262"/>
      <c r="S356" s="262"/>
      <c r="T356" s="262"/>
      <c r="U356" s="263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4" t="s">
        <v>212</v>
      </c>
      <c r="AU356" s="264" t="s">
        <v>81</v>
      </c>
      <c r="AV356" s="14" t="s">
        <v>203</v>
      </c>
      <c r="AW356" s="14" t="s">
        <v>33</v>
      </c>
      <c r="AX356" s="14" t="s">
        <v>79</v>
      </c>
      <c r="AY356" s="264" t="s">
        <v>196</v>
      </c>
    </row>
    <row r="357" s="2" customFormat="1" ht="24.15" customHeight="1">
      <c r="A357" s="40"/>
      <c r="B357" s="41"/>
      <c r="C357" s="244" t="s">
        <v>802</v>
      </c>
      <c r="D357" s="244" t="s">
        <v>214</v>
      </c>
      <c r="E357" s="245" t="s">
        <v>736</v>
      </c>
      <c r="F357" s="246" t="s">
        <v>737</v>
      </c>
      <c r="G357" s="247" t="s">
        <v>201</v>
      </c>
      <c r="H357" s="248">
        <v>2.347</v>
      </c>
      <c r="I357" s="249"/>
      <c r="J357" s="250">
        <f>ROUND(I357*H357,2)</f>
        <v>0</v>
      </c>
      <c r="K357" s="246" t="s">
        <v>202</v>
      </c>
      <c r="L357" s="251"/>
      <c r="M357" s="252" t="s">
        <v>19</v>
      </c>
      <c r="N357" s="253" t="s">
        <v>43</v>
      </c>
      <c r="O357" s="86"/>
      <c r="P357" s="223">
        <f>O357*H357</f>
        <v>0</v>
      </c>
      <c r="Q357" s="223">
        <v>0.44</v>
      </c>
      <c r="R357" s="223">
        <f>Q357*H357</f>
        <v>1.03268</v>
      </c>
      <c r="S357" s="223">
        <v>0</v>
      </c>
      <c r="T357" s="223">
        <f>S357*H357</f>
        <v>0</v>
      </c>
      <c r="U357" s="224" t="s">
        <v>19</v>
      </c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5" t="s">
        <v>278</v>
      </c>
      <c r="AT357" s="225" t="s">
        <v>214</v>
      </c>
      <c r="AU357" s="225" t="s">
        <v>81</v>
      </c>
      <c r="AY357" s="19" t="s">
        <v>196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9" t="s">
        <v>79</v>
      </c>
      <c r="BK357" s="226">
        <f>ROUND(I357*H357,2)</f>
        <v>0</v>
      </c>
      <c r="BL357" s="19" t="s">
        <v>266</v>
      </c>
      <c r="BM357" s="225" t="s">
        <v>3505</v>
      </c>
    </row>
    <row r="358" s="13" customFormat="1">
      <c r="A358" s="13"/>
      <c r="B358" s="232"/>
      <c r="C358" s="233"/>
      <c r="D358" s="234" t="s">
        <v>212</v>
      </c>
      <c r="E358" s="235" t="s">
        <v>19</v>
      </c>
      <c r="F358" s="236" t="s">
        <v>3506</v>
      </c>
      <c r="G358" s="233"/>
      <c r="H358" s="237">
        <v>1.956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1"/>
      <c r="U358" s="242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212</v>
      </c>
      <c r="AU358" s="243" t="s">
        <v>81</v>
      </c>
      <c r="AV358" s="13" t="s">
        <v>81</v>
      </c>
      <c r="AW358" s="13" t="s">
        <v>33</v>
      </c>
      <c r="AX358" s="13" t="s">
        <v>79</v>
      </c>
      <c r="AY358" s="243" t="s">
        <v>196</v>
      </c>
    </row>
    <row r="359" s="13" customFormat="1">
      <c r="A359" s="13"/>
      <c r="B359" s="232"/>
      <c r="C359" s="233"/>
      <c r="D359" s="234" t="s">
        <v>212</v>
      </c>
      <c r="E359" s="233"/>
      <c r="F359" s="236" t="s">
        <v>3507</v>
      </c>
      <c r="G359" s="233"/>
      <c r="H359" s="237">
        <v>2.347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1"/>
      <c r="U359" s="242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212</v>
      </c>
      <c r="AU359" s="243" t="s">
        <v>81</v>
      </c>
      <c r="AV359" s="13" t="s">
        <v>81</v>
      </c>
      <c r="AW359" s="13" t="s">
        <v>4</v>
      </c>
      <c r="AX359" s="13" t="s">
        <v>79</v>
      </c>
      <c r="AY359" s="243" t="s">
        <v>196</v>
      </c>
    </row>
    <row r="360" s="2" customFormat="1" ht="24.15" customHeight="1">
      <c r="A360" s="40"/>
      <c r="B360" s="41"/>
      <c r="C360" s="214" t="s">
        <v>811</v>
      </c>
      <c r="D360" s="214" t="s">
        <v>198</v>
      </c>
      <c r="E360" s="215" t="s">
        <v>308</v>
      </c>
      <c r="F360" s="216" t="s">
        <v>309</v>
      </c>
      <c r="G360" s="217" t="s">
        <v>201</v>
      </c>
      <c r="H360" s="218">
        <v>3.1789999999999998</v>
      </c>
      <c r="I360" s="219"/>
      <c r="J360" s="220">
        <f>ROUND(I360*H360,2)</f>
        <v>0</v>
      </c>
      <c r="K360" s="216" t="s">
        <v>202</v>
      </c>
      <c r="L360" s="46"/>
      <c r="M360" s="221" t="s">
        <v>19</v>
      </c>
      <c r="N360" s="222" t="s">
        <v>43</v>
      </c>
      <c r="O360" s="86"/>
      <c r="P360" s="223">
        <f>O360*H360</f>
        <v>0</v>
      </c>
      <c r="Q360" s="223">
        <v>0.02248</v>
      </c>
      <c r="R360" s="223">
        <f>Q360*H360</f>
        <v>0.07146392</v>
      </c>
      <c r="S360" s="223">
        <v>0</v>
      </c>
      <c r="T360" s="223">
        <f>S360*H360</f>
        <v>0</v>
      </c>
      <c r="U360" s="224" t="s">
        <v>19</v>
      </c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5" t="s">
        <v>266</v>
      </c>
      <c r="AT360" s="225" t="s">
        <v>198</v>
      </c>
      <c r="AU360" s="225" t="s">
        <v>81</v>
      </c>
      <c r="AY360" s="19" t="s">
        <v>196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9" t="s">
        <v>79</v>
      </c>
      <c r="BK360" s="226">
        <f>ROUND(I360*H360,2)</f>
        <v>0</v>
      </c>
      <c r="BL360" s="19" t="s">
        <v>266</v>
      </c>
      <c r="BM360" s="225" t="s">
        <v>3508</v>
      </c>
    </row>
    <row r="361" s="2" customFormat="1">
      <c r="A361" s="40"/>
      <c r="B361" s="41"/>
      <c r="C361" s="42"/>
      <c r="D361" s="227" t="s">
        <v>205</v>
      </c>
      <c r="E361" s="42"/>
      <c r="F361" s="228" t="s">
        <v>311</v>
      </c>
      <c r="G361" s="42"/>
      <c r="H361" s="42"/>
      <c r="I361" s="229"/>
      <c r="J361" s="42"/>
      <c r="K361" s="42"/>
      <c r="L361" s="46"/>
      <c r="M361" s="230"/>
      <c r="N361" s="231"/>
      <c r="O361" s="86"/>
      <c r="P361" s="86"/>
      <c r="Q361" s="86"/>
      <c r="R361" s="86"/>
      <c r="S361" s="86"/>
      <c r="T361" s="86"/>
      <c r="U361" s="87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205</v>
      </c>
      <c r="AU361" s="19" t="s">
        <v>81</v>
      </c>
    </row>
    <row r="362" s="13" customFormat="1">
      <c r="A362" s="13"/>
      <c r="B362" s="232"/>
      <c r="C362" s="233"/>
      <c r="D362" s="234" t="s">
        <v>212</v>
      </c>
      <c r="E362" s="235" t="s">
        <v>19</v>
      </c>
      <c r="F362" s="236" t="s">
        <v>3509</v>
      </c>
      <c r="G362" s="233"/>
      <c r="H362" s="237">
        <v>3.1789999999999998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1"/>
      <c r="U362" s="242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212</v>
      </c>
      <c r="AU362" s="243" t="s">
        <v>81</v>
      </c>
      <c r="AV362" s="13" t="s">
        <v>81</v>
      </c>
      <c r="AW362" s="13" t="s">
        <v>33</v>
      </c>
      <c r="AX362" s="13" t="s">
        <v>79</v>
      </c>
      <c r="AY362" s="243" t="s">
        <v>196</v>
      </c>
    </row>
    <row r="363" s="2" customFormat="1" ht="37.8" customHeight="1">
      <c r="A363" s="40"/>
      <c r="B363" s="41"/>
      <c r="C363" s="214" t="s">
        <v>818</v>
      </c>
      <c r="D363" s="214" t="s">
        <v>198</v>
      </c>
      <c r="E363" s="215" t="s">
        <v>755</v>
      </c>
      <c r="F363" s="216" t="s">
        <v>756</v>
      </c>
      <c r="G363" s="217" t="s">
        <v>244</v>
      </c>
      <c r="H363" s="218">
        <v>8.5739999999999998</v>
      </c>
      <c r="I363" s="219"/>
      <c r="J363" s="220">
        <f>ROUND(I363*H363,2)</f>
        <v>0</v>
      </c>
      <c r="K363" s="216" t="s">
        <v>202</v>
      </c>
      <c r="L363" s="46"/>
      <c r="M363" s="221" t="s">
        <v>19</v>
      </c>
      <c r="N363" s="222" t="s">
        <v>43</v>
      </c>
      <c r="O363" s="86"/>
      <c r="P363" s="223">
        <f>O363*H363</f>
        <v>0</v>
      </c>
      <c r="Q363" s="223">
        <v>0.0097800000000000005</v>
      </c>
      <c r="R363" s="223">
        <f>Q363*H363</f>
        <v>0.083853720000000007</v>
      </c>
      <c r="S363" s="223">
        <v>0</v>
      </c>
      <c r="T363" s="223">
        <f>S363*H363</f>
        <v>0</v>
      </c>
      <c r="U363" s="224" t="s">
        <v>19</v>
      </c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5" t="s">
        <v>266</v>
      </c>
      <c r="AT363" s="225" t="s">
        <v>198</v>
      </c>
      <c r="AU363" s="225" t="s">
        <v>81</v>
      </c>
      <c r="AY363" s="19" t="s">
        <v>196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9" t="s">
        <v>79</v>
      </c>
      <c r="BK363" s="226">
        <f>ROUND(I363*H363,2)</f>
        <v>0</v>
      </c>
      <c r="BL363" s="19" t="s">
        <v>266</v>
      </c>
      <c r="BM363" s="225" t="s">
        <v>3510</v>
      </c>
    </row>
    <row r="364" s="2" customFormat="1">
      <c r="A364" s="40"/>
      <c r="B364" s="41"/>
      <c r="C364" s="42"/>
      <c r="D364" s="227" t="s">
        <v>205</v>
      </c>
      <c r="E364" s="42"/>
      <c r="F364" s="228" t="s">
        <v>758</v>
      </c>
      <c r="G364" s="42"/>
      <c r="H364" s="42"/>
      <c r="I364" s="229"/>
      <c r="J364" s="42"/>
      <c r="K364" s="42"/>
      <c r="L364" s="46"/>
      <c r="M364" s="230"/>
      <c r="N364" s="231"/>
      <c r="O364" s="86"/>
      <c r="P364" s="86"/>
      <c r="Q364" s="86"/>
      <c r="R364" s="86"/>
      <c r="S364" s="86"/>
      <c r="T364" s="86"/>
      <c r="U364" s="87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205</v>
      </c>
      <c r="AU364" s="19" t="s">
        <v>81</v>
      </c>
    </row>
    <row r="365" s="13" customFormat="1">
      <c r="A365" s="13"/>
      <c r="B365" s="232"/>
      <c r="C365" s="233"/>
      <c r="D365" s="234" t="s">
        <v>212</v>
      </c>
      <c r="E365" s="235" t="s">
        <v>19</v>
      </c>
      <c r="F365" s="236" t="s">
        <v>3426</v>
      </c>
      <c r="G365" s="233"/>
      <c r="H365" s="237">
        <v>8.5739999999999998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1"/>
      <c r="U365" s="242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212</v>
      </c>
      <c r="AU365" s="243" t="s">
        <v>81</v>
      </c>
      <c r="AV365" s="13" t="s">
        <v>81</v>
      </c>
      <c r="AW365" s="13" t="s">
        <v>33</v>
      </c>
      <c r="AX365" s="13" t="s">
        <v>79</v>
      </c>
      <c r="AY365" s="243" t="s">
        <v>196</v>
      </c>
    </row>
    <row r="366" s="2" customFormat="1" ht="37.8" customHeight="1">
      <c r="A366" s="40"/>
      <c r="B366" s="41"/>
      <c r="C366" s="214" t="s">
        <v>824</v>
      </c>
      <c r="D366" s="214" t="s">
        <v>198</v>
      </c>
      <c r="E366" s="215" t="s">
        <v>760</v>
      </c>
      <c r="F366" s="216" t="s">
        <v>761</v>
      </c>
      <c r="G366" s="217" t="s">
        <v>244</v>
      </c>
      <c r="H366" s="218">
        <v>8.5739999999999998</v>
      </c>
      <c r="I366" s="219"/>
      <c r="J366" s="220">
        <f>ROUND(I366*H366,2)</f>
        <v>0</v>
      </c>
      <c r="K366" s="216" t="s">
        <v>19</v>
      </c>
      <c r="L366" s="46"/>
      <c r="M366" s="221" t="s">
        <v>19</v>
      </c>
      <c r="N366" s="222" t="s">
        <v>43</v>
      </c>
      <c r="O366" s="86"/>
      <c r="P366" s="223">
        <f>O366*H366</f>
        <v>0</v>
      </c>
      <c r="Q366" s="223">
        <v>0.015720000000000001</v>
      </c>
      <c r="R366" s="223">
        <f>Q366*H366</f>
        <v>0.13478328000000001</v>
      </c>
      <c r="S366" s="223">
        <v>0</v>
      </c>
      <c r="T366" s="223">
        <f>S366*H366</f>
        <v>0</v>
      </c>
      <c r="U366" s="224" t="s">
        <v>19</v>
      </c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5" t="s">
        <v>266</v>
      </c>
      <c r="AT366" s="225" t="s">
        <v>198</v>
      </c>
      <c r="AU366" s="225" t="s">
        <v>81</v>
      </c>
      <c r="AY366" s="19" t="s">
        <v>196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9" t="s">
        <v>79</v>
      </c>
      <c r="BK366" s="226">
        <f>ROUND(I366*H366,2)</f>
        <v>0</v>
      </c>
      <c r="BL366" s="19" t="s">
        <v>266</v>
      </c>
      <c r="BM366" s="225" t="s">
        <v>3511</v>
      </c>
    </row>
    <row r="367" s="13" customFormat="1">
      <c r="A367" s="13"/>
      <c r="B367" s="232"/>
      <c r="C367" s="233"/>
      <c r="D367" s="234" t="s">
        <v>212</v>
      </c>
      <c r="E367" s="235" t="s">
        <v>19</v>
      </c>
      <c r="F367" s="236" t="s">
        <v>3426</v>
      </c>
      <c r="G367" s="233"/>
      <c r="H367" s="237">
        <v>8.5739999999999998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1"/>
      <c r="U367" s="242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212</v>
      </c>
      <c r="AU367" s="243" t="s">
        <v>81</v>
      </c>
      <c r="AV367" s="13" t="s">
        <v>81</v>
      </c>
      <c r="AW367" s="13" t="s">
        <v>33</v>
      </c>
      <c r="AX367" s="13" t="s">
        <v>79</v>
      </c>
      <c r="AY367" s="243" t="s">
        <v>196</v>
      </c>
    </row>
    <row r="368" s="2" customFormat="1" ht="37.8" customHeight="1">
      <c r="A368" s="40"/>
      <c r="B368" s="41"/>
      <c r="C368" s="214" t="s">
        <v>830</v>
      </c>
      <c r="D368" s="214" t="s">
        <v>198</v>
      </c>
      <c r="E368" s="215" t="s">
        <v>3512</v>
      </c>
      <c r="F368" s="216" t="s">
        <v>3513</v>
      </c>
      <c r="G368" s="217" t="s">
        <v>244</v>
      </c>
      <c r="H368" s="218">
        <v>30.388000000000002</v>
      </c>
      <c r="I368" s="219"/>
      <c r="J368" s="220">
        <f>ROUND(I368*H368,2)</f>
        <v>0</v>
      </c>
      <c r="K368" s="216" t="s">
        <v>202</v>
      </c>
      <c r="L368" s="46"/>
      <c r="M368" s="221" t="s">
        <v>19</v>
      </c>
      <c r="N368" s="222" t="s">
        <v>43</v>
      </c>
      <c r="O368" s="86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3">
        <f>S368*H368</f>
        <v>0</v>
      </c>
      <c r="U368" s="224" t="s">
        <v>19</v>
      </c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5" t="s">
        <v>266</v>
      </c>
      <c r="AT368" s="225" t="s">
        <v>198</v>
      </c>
      <c r="AU368" s="225" t="s">
        <v>81</v>
      </c>
      <c r="AY368" s="19" t="s">
        <v>196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9" t="s">
        <v>79</v>
      </c>
      <c r="BK368" s="226">
        <f>ROUND(I368*H368,2)</f>
        <v>0</v>
      </c>
      <c r="BL368" s="19" t="s">
        <v>266</v>
      </c>
      <c r="BM368" s="225" t="s">
        <v>3514</v>
      </c>
    </row>
    <row r="369" s="2" customFormat="1">
      <c r="A369" s="40"/>
      <c r="B369" s="41"/>
      <c r="C369" s="42"/>
      <c r="D369" s="227" t="s">
        <v>205</v>
      </c>
      <c r="E369" s="42"/>
      <c r="F369" s="228" t="s">
        <v>3515</v>
      </c>
      <c r="G369" s="42"/>
      <c r="H369" s="42"/>
      <c r="I369" s="229"/>
      <c r="J369" s="42"/>
      <c r="K369" s="42"/>
      <c r="L369" s="46"/>
      <c r="M369" s="230"/>
      <c r="N369" s="231"/>
      <c r="O369" s="86"/>
      <c r="P369" s="86"/>
      <c r="Q369" s="86"/>
      <c r="R369" s="86"/>
      <c r="S369" s="86"/>
      <c r="T369" s="86"/>
      <c r="U369" s="87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205</v>
      </c>
      <c r="AU369" s="19" t="s">
        <v>81</v>
      </c>
    </row>
    <row r="370" s="13" customFormat="1">
      <c r="A370" s="13"/>
      <c r="B370" s="232"/>
      <c r="C370" s="233"/>
      <c r="D370" s="234" t="s">
        <v>212</v>
      </c>
      <c r="E370" s="235" t="s">
        <v>19</v>
      </c>
      <c r="F370" s="236" t="s">
        <v>3516</v>
      </c>
      <c r="G370" s="233"/>
      <c r="H370" s="237">
        <v>30.388000000000002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1"/>
      <c r="U370" s="242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212</v>
      </c>
      <c r="AU370" s="243" t="s">
        <v>81</v>
      </c>
      <c r="AV370" s="13" t="s">
        <v>81</v>
      </c>
      <c r="AW370" s="13" t="s">
        <v>33</v>
      </c>
      <c r="AX370" s="13" t="s">
        <v>79</v>
      </c>
      <c r="AY370" s="243" t="s">
        <v>196</v>
      </c>
    </row>
    <row r="371" s="2" customFormat="1" ht="16.5" customHeight="1">
      <c r="A371" s="40"/>
      <c r="B371" s="41"/>
      <c r="C371" s="244" t="s">
        <v>835</v>
      </c>
      <c r="D371" s="244" t="s">
        <v>214</v>
      </c>
      <c r="E371" s="245" t="s">
        <v>3517</v>
      </c>
      <c r="F371" s="246" t="s">
        <v>3518</v>
      </c>
      <c r="G371" s="247" t="s">
        <v>201</v>
      </c>
      <c r="H371" s="248">
        <v>0.63800000000000001</v>
      </c>
      <c r="I371" s="249"/>
      <c r="J371" s="250">
        <f>ROUND(I371*H371,2)</f>
        <v>0</v>
      </c>
      <c r="K371" s="246" t="s">
        <v>202</v>
      </c>
      <c r="L371" s="251"/>
      <c r="M371" s="252" t="s">
        <v>19</v>
      </c>
      <c r="N371" s="253" t="s">
        <v>43</v>
      </c>
      <c r="O371" s="86"/>
      <c r="P371" s="223">
        <f>O371*H371</f>
        <v>0</v>
      </c>
      <c r="Q371" s="223">
        <v>0.55000000000000004</v>
      </c>
      <c r="R371" s="223">
        <f>Q371*H371</f>
        <v>0.35090000000000005</v>
      </c>
      <c r="S371" s="223">
        <v>0</v>
      </c>
      <c r="T371" s="223">
        <f>S371*H371</f>
        <v>0</v>
      </c>
      <c r="U371" s="224" t="s">
        <v>19</v>
      </c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5" t="s">
        <v>278</v>
      </c>
      <c r="AT371" s="225" t="s">
        <v>214</v>
      </c>
      <c r="AU371" s="225" t="s">
        <v>81</v>
      </c>
      <c r="AY371" s="19" t="s">
        <v>196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9" t="s">
        <v>79</v>
      </c>
      <c r="BK371" s="226">
        <f>ROUND(I371*H371,2)</f>
        <v>0</v>
      </c>
      <c r="BL371" s="19" t="s">
        <v>266</v>
      </c>
      <c r="BM371" s="225" t="s">
        <v>3519</v>
      </c>
    </row>
    <row r="372" s="13" customFormat="1">
      <c r="A372" s="13"/>
      <c r="B372" s="232"/>
      <c r="C372" s="233"/>
      <c r="D372" s="234" t="s">
        <v>212</v>
      </c>
      <c r="E372" s="235" t="s">
        <v>19</v>
      </c>
      <c r="F372" s="236" t="s">
        <v>3520</v>
      </c>
      <c r="G372" s="233"/>
      <c r="H372" s="237">
        <v>0.60799999999999998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1"/>
      <c r="U372" s="242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212</v>
      </c>
      <c r="AU372" s="243" t="s">
        <v>81</v>
      </c>
      <c r="AV372" s="13" t="s">
        <v>81</v>
      </c>
      <c r="AW372" s="13" t="s">
        <v>33</v>
      </c>
      <c r="AX372" s="13" t="s">
        <v>79</v>
      </c>
      <c r="AY372" s="243" t="s">
        <v>196</v>
      </c>
    </row>
    <row r="373" s="13" customFormat="1">
      <c r="A373" s="13"/>
      <c r="B373" s="232"/>
      <c r="C373" s="233"/>
      <c r="D373" s="234" t="s">
        <v>212</v>
      </c>
      <c r="E373" s="233"/>
      <c r="F373" s="236" t="s">
        <v>3521</v>
      </c>
      <c r="G373" s="233"/>
      <c r="H373" s="237">
        <v>0.63800000000000001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1"/>
      <c r="U373" s="242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212</v>
      </c>
      <c r="AU373" s="243" t="s">
        <v>81</v>
      </c>
      <c r="AV373" s="13" t="s">
        <v>81</v>
      </c>
      <c r="AW373" s="13" t="s">
        <v>4</v>
      </c>
      <c r="AX373" s="13" t="s">
        <v>79</v>
      </c>
      <c r="AY373" s="243" t="s">
        <v>196</v>
      </c>
    </row>
    <row r="374" s="2" customFormat="1" ht="49.05" customHeight="1">
      <c r="A374" s="40"/>
      <c r="B374" s="41"/>
      <c r="C374" s="214" t="s">
        <v>840</v>
      </c>
      <c r="D374" s="214" t="s">
        <v>198</v>
      </c>
      <c r="E374" s="215" t="s">
        <v>314</v>
      </c>
      <c r="F374" s="216" t="s">
        <v>315</v>
      </c>
      <c r="G374" s="217" t="s">
        <v>237</v>
      </c>
      <c r="H374" s="218">
        <v>3.0449999999999999</v>
      </c>
      <c r="I374" s="219"/>
      <c r="J374" s="220">
        <f>ROUND(I374*H374,2)</f>
        <v>0</v>
      </c>
      <c r="K374" s="216" t="s">
        <v>202</v>
      </c>
      <c r="L374" s="46"/>
      <c r="M374" s="221" t="s">
        <v>19</v>
      </c>
      <c r="N374" s="222" t="s">
        <v>43</v>
      </c>
      <c r="O374" s="86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3">
        <f>S374*H374</f>
        <v>0</v>
      </c>
      <c r="U374" s="224" t="s">
        <v>19</v>
      </c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5" t="s">
        <v>266</v>
      </c>
      <c r="AT374" s="225" t="s">
        <v>198</v>
      </c>
      <c r="AU374" s="225" t="s">
        <v>81</v>
      </c>
      <c r="AY374" s="19" t="s">
        <v>196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9" t="s">
        <v>79</v>
      </c>
      <c r="BK374" s="226">
        <f>ROUND(I374*H374,2)</f>
        <v>0</v>
      </c>
      <c r="BL374" s="19" t="s">
        <v>266</v>
      </c>
      <c r="BM374" s="225" t="s">
        <v>3522</v>
      </c>
    </row>
    <row r="375" s="2" customFormat="1">
      <c r="A375" s="40"/>
      <c r="B375" s="41"/>
      <c r="C375" s="42"/>
      <c r="D375" s="227" t="s">
        <v>205</v>
      </c>
      <c r="E375" s="42"/>
      <c r="F375" s="228" t="s">
        <v>317</v>
      </c>
      <c r="G375" s="42"/>
      <c r="H375" s="42"/>
      <c r="I375" s="229"/>
      <c r="J375" s="42"/>
      <c r="K375" s="42"/>
      <c r="L375" s="46"/>
      <c r="M375" s="230"/>
      <c r="N375" s="231"/>
      <c r="O375" s="86"/>
      <c r="P375" s="86"/>
      <c r="Q375" s="86"/>
      <c r="R375" s="86"/>
      <c r="S375" s="86"/>
      <c r="T375" s="86"/>
      <c r="U375" s="87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205</v>
      </c>
      <c r="AU375" s="19" t="s">
        <v>81</v>
      </c>
    </row>
    <row r="376" s="12" customFormat="1" ht="22.8" customHeight="1">
      <c r="A376" s="12"/>
      <c r="B376" s="198"/>
      <c r="C376" s="199"/>
      <c r="D376" s="200" t="s">
        <v>71</v>
      </c>
      <c r="E376" s="212" t="s">
        <v>765</v>
      </c>
      <c r="F376" s="212" t="s">
        <v>766</v>
      </c>
      <c r="G376" s="199"/>
      <c r="H376" s="199"/>
      <c r="I376" s="202"/>
      <c r="J376" s="213">
        <f>BK376</f>
        <v>0</v>
      </c>
      <c r="K376" s="199"/>
      <c r="L376" s="204"/>
      <c r="M376" s="205"/>
      <c r="N376" s="206"/>
      <c r="O376" s="206"/>
      <c r="P376" s="207">
        <f>SUM(P377:P385)</f>
        <v>0</v>
      </c>
      <c r="Q376" s="206"/>
      <c r="R376" s="207">
        <f>SUM(R377:R385)</f>
        <v>0.00461824</v>
      </c>
      <c r="S376" s="206"/>
      <c r="T376" s="207">
        <f>SUM(T377:T385)</f>
        <v>0</v>
      </c>
      <c r="U376" s="208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09" t="s">
        <v>81</v>
      </c>
      <c r="AT376" s="210" t="s">
        <v>71</v>
      </c>
      <c r="AU376" s="210" t="s">
        <v>79</v>
      </c>
      <c r="AY376" s="209" t="s">
        <v>196</v>
      </c>
      <c r="BK376" s="211">
        <f>SUM(BK377:BK385)</f>
        <v>0</v>
      </c>
    </row>
    <row r="377" s="2" customFormat="1" ht="24.15" customHeight="1">
      <c r="A377" s="40"/>
      <c r="B377" s="41"/>
      <c r="C377" s="214" t="s">
        <v>849</v>
      </c>
      <c r="D377" s="214" t="s">
        <v>198</v>
      </c>
      <c r="E377" s="215" t="s">
        <v>768</v>
      </c>
      <c r="F377" s="216" t="s">
        <v>769</v>
      </c>
      <c r="G377" s="217" t="s">
        <v>244</v>
      </c>
      <c r="H377" s="218">
        <v>37.369</v>
      </c>
      <c r="I377" s="219"/>
      <c r="J377" s="220">
        <f>ROUND(I377*H377,2)</f>
        <v>0</v>
      </c>
      <c r="K377" s="216" t="s">
        <v>19</v>
      </c>
      <c r="L377" s="46"/>
      <c r="M377" s="221" t="s">
        <v>19</v>
      </c>
      <c r="N377" s="222" t="s">
        <v>43</v>
      </c>
      <c r="O377" s="86"/>
      <c r="P377" s="223">
        <f>O377*H377</f>
        <v>0</v>
      </c>
      <c r="Q377" s="223">
        <v>0</v>
      </c>
      <c r="R377" s="223">
        <f>Q377*H377</f>
        <v>0</v>
      </c>
      <c r="S377" s="223">
        <v>0</v>
      </c>
      <c r="T377" s="223">
        <f>S377*H377</f>
        <v>0</v>
      </c>
      <c r="U377" s="224" t="s">
        <v>19</v>
      </c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5" t="s">
        <v>266</v>
      </c>
      <c r="AT377" s="225" t="s">
        <v>198</v>
      </c>
      <c r="AU377" s="225" t="s">
        <v>81</v>
      </c>
      <c r="AY377" s="19" t="s">
        <v>196</v>
      </c>
      <c r="BE377" s="226">
        <f>IF(N377="základní",J377,0)</f>
        <v>0</v>
      </c>
      <c r="BF377" s="226">
        <f>IF(N377="snížená",J377,0)</f>
        <v>0</v>
      </c>
      <c r="BG377" s="226">
        <f>IF(N377="zákl. přenesená",J377,0)</f>
        <v>0</v>
      </c>
      <c r="BH377" s="226">
        <f>IF(N377="sníž. přenesená",J377,0)</f>
        <v>0</v>
      </c>
      <c r="BI377" s="226">
        <f>IF(N377="nulová",J377,0)</f>
        <v>0</v>
      </c>
      <c r="BJ377" s="19" t="s">
        <v>79</v>
      </c>
      <c r="BK377" s="226">
        <f>ROUND(I377*H377,2)</f>
        <v>0</v>
      </c>
      <c r="BL377" s="19" t="s">
        <v>266</v>
      </c>
      <c r="BM377" s="225" t="s">
        <v>3523</v>
      </c>
    </row>
    <row r="378" s="13" customFormat="1">
      <c r="A378" s="13"/>
      <c r="B378" s="232"/>
      <c r="C378" s="233"/>
      <c r="D378" s="234" t="s">
        <v>212</v>
      </c>
      <c r="E378" s="235" t="s">
        <v>19</v>
      </c>
      <c r="F378" s="236" t="s">
        <v>3469</v>
      </c>
      <c r="G378" s="233"/>
      <c r="H378" s="237">
        <v>35.548999999999999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1"/>
      <c r="U378" s="242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212</v>
      </c>
      <c r="AU378" s="243" t="s">
        <v>81</v>
      </c>
      <c r="AV378" s="13" t="s">
        <v>81</v>
      </c>
      <c r="AW378" s="13" t="s">
        <v>33</v>
      </c>
      <c r="AX378" s="13" t="s">
        <v>72</v>
      </c>
      <c r="AY378" s="243" t="s">
        <v>196</v>
      </c>
    </row>
    <row r="379" s="13" customFormat="1">
      <c r="A379" s="13"/>
      <c r="B379" s="232"/>
      <c r="C379" s="233"/>
      <c r="D379" s="234" t="s">
        <v>212</v>
      </c>
      <c r="E379" s="235" t="s">
        <v>19</v>
      </c>
      <c r="F379" s="236" t="s">
        <v>3470</v>
      </c>
      <c r="G379" s="233"/>
      <c r="H379" s="237">
        <v>-3.2040000000000002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1"/>
      <c r="U379" s="242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212</v>
      </c>
      <c r="AU379" s="243" t="s">
        <v>81</v>
      </c>
      <c r="AV379" s="13" t="s">
        <v>81</v>
      </c>
      <c r="AW379" s="13" t="s">
        <v>33</v>
      </c>
      <c r="AX379" s="13" t="s">
        <v>72</v>
      </c>
      <c r="AY379" s="243" t="s">
        <v>196</v>
      </c>
    </row>
    <row r="380" s="13" customFormat="1">
      <c r="A380" s="13"/>
      <c r="B380" s="232"/>
      <c r="C380" s="233"/>
      <c r="D380" s="234" t="s">
        <v>212</v>
      </c>
      <c r="E380" s="235" t="s">
        <v>19</v>
      </c>
      <c r="F380" s="236" t="s">
        <v>3472</v>
      </c>
      <c r="G380" s="233"/>
      <c r="H380" s="237">
        <v>5.024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1"/>
      <c r="U380" s="242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212</v>
      </c>
      <c r="AU380" s="243" t="s">
        <v>81</v>
      </c>
      <c r="AV380" s="13" t="s">
        <v>81</v>
      </c>
      <c r="AW380" s="13" t="s">
        <v>33</v>
      </c>
      <c r="AX380" s="13" t="s">
        <v>72</v>
      </c>
      <c r="AY380" s="243" t="s">
        <v>196</v>
      </c>
    </row>
    <row r="381" s="14" customFormat="1">
      <c r="A381" s="14"/>
      <c r="B381" s="254"/>
      <c r="C381" s="255"/>
      <c r="D381" s="234" t="s">
        <v>212</v>
      </c>
      <c r="E381" s="256" t="s">
        <v>19</v>
      </c>
      <c r="F381" s="257" t="s">
        <v>233</v>
      </c>
      <c r="G381" s="255"/>
      <c r="H381" s="258">
        <v>37.369</v>
      </c>
      <c r="I381" s="259"/>
      <c r="J381" s="255"/>
      <c r="K381" s="255"/>
      <c r="L381" s="260"/>
      <c r="M381" s="261"/>
      <c r="N381" s="262"/>
      <c r="O381" s="262"/>
      <c r="P381" s="262"/>
      <c r="Q381" s="262"/>
      <c r="R381" s="262"/>
      <c r="S381" s="262"/>
      <c r="T381" s="262"/>
      <c r="U381" s="263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4" t="s">
        <v>212</v>
      </c>
      <c r="AU381" s="264" t="s">
        <v>81</v>
      </c>
      <c r="AV381" s="14" t="s">
        <v>203</v>
      </c>
      <c r="AW381" s="14" t="s">
        <v>33</v>
      </c>
      <c r="AX381" s="14" t="s">
        <v>79</v>
      </c>
      <c r="AY381" s="264" t="s">
        <v>196</v>
      </c>
    </row>
    <row r="382" s="2" customFormat="1" ht="24.15" customHeight="1">
      <c r="A382" s="40"/>
      <c r="B382" s="41"/>
      <c r="C382" s="244" t="s">
        <v>854</v>
      </c>
      <c r="D382" s="244" t="s">
        <v>214</v>
      </c>
      <c r="E382" s="245" t="s">
        <v>772</v>
      </c>
      <c r="F382" s="246" t="s">
        <v>773</v>
      </c>
      <c r="G382" s="247" t="s">
        <v>244</v>
      </c>
      <c r="H382" s="248">
        <v>41.984000000000002</v>
      </c>
      <c r="I382" s="249"/>
      <c r="J382" s="250">
        <f>ROUND(I382*H382,2)</f>
        <v>0</v>
      </c>
      <c r="K382" s="246" t="s">
        <v>202</v>
      </c>
      <c r="L382" s="251"/>
      <c r="M382" s="252" t="s">
        <v>19</v>
      </c>
      <c r="N382" s="253" t="s">
        <v>43</v>
      </c>
      <c r="O382" s="86"/>
      <c r="P382" s="223">
        <f>O382*H382</f>
        <v>0</v>
      </c>
      <c r="Q382" s="223">
        <v>0.00011</v>
      </c>
      <c r="R382" s="223">
        <f>Q382*H382</f>
        <v>0.00461824</v>
      </c>
      <c r="S382" s="223">
        <v>0</v>
      </c>
      <c r="T382" s="223">
        <f>S382*H382</f>
        <v>0</v>
      </c>
      <c r="U382" s="224" t="s">
        <v>19</v>
      </c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5" t="s">
        <v>278</v>
      </c>
      <c r="AT382" s="225" t="s">
        <v>214</v>
      </c>
      <c r="AU382" s="225" t="s">
        <v>81</v>
      </c>
      <c r="AY382" s="19" t="s">
        <v>196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9" t="s">
        <v>79</v>
      </c>
      <c r="BK382" s="226">
        <f>ROUND(I382*H382,2)</f>
        <v>0</v>
      </c>
      <c r="BL382" s="19" t="s">
        <v>266</v>
      </c>
      <c r="BM382" s="225" t="s">
        <v>3524</v>
      </c>
    </row>
    <row r="383" s="13" customFormat="1">
      <c r="A383" s="13"/>
      <c r="B383" s="232"/>
      <c r="C383" s="233"/>
      <c r="D383" s="234" t="s">
        <v>212</v>
      </c>
      <c r="E383" s="233"/>
      <c r="F383" s="236" t="s">
        <v>3525</v>
      </c>
      <c r="G383" s="233"/>
      <c r="H383" s="237">
        <v>41.984000000000002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1"/>
      <c r="U383" s="242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212</v>
      </c>
      <c r="AU383" s="243" t="s">
        <v>81</v>
      </c>
      <c r="AV383" s="13" t="s">
        <v>81</v>
      </c>
      <c r="AW383" s="13" t="s">
        <v>4</v>
      </c>
      <c r="AX383" s="13" t="s">
        <v>79</v>
      </c>
      <c r="AY383" s="243" t="s">
        <v>196</v>
      </c>
    </row>
    <row r="384" s="2" customFormat="1" ht="66.75" customHeight="1">
      <c r="A384" s="40"/>
      <c r="B384" s="41"/>
      <c r="C384" s="214" t="s">
        <v>858</v>
      </c>
      <c r="D384" s="214" t="s">
        <v>198</v>
      </c>
      <c r="E384" s="215" t="s">
        <v>777</v>
      </c>
      <c r="F384" s="216" t="s">
        <v>778</v>
      </c>
      <c r="G384" s="217" t="s">
        <v>237</v>
      </c>
      <c r="H384" s="218">
        <v>0.0050000000000000001</v>
      </c>
      <c r="I384" s="219"/>
      <c r="J384" s="220">
        <f>ROUND(I384*H384,2)</f>
        <v>0</v>
      </c>
      <c r="K384" s="216" t="s">
        <v>202</v>
      </c>
      <c r="L384" s="46"/>
      <c r="M384" s="221" t="s">
        <v>19</v>
      </c>
      <c r="N384" s="222" t="s">
        <v>43</v>
      </c>
      <c r="O384" s="86"/>
      <c r="P384" s="223">
        <f>O384*H384</f>
        <v>0</v>
      </c>
      <c r="Q384" s="223">
        <v>0</v>
      </c>
      <c r="R384" s="223">
        <f>Q384*H384</f>
        <v>0</v>
      </c>
      <c r="S384" s="223">
        <v>0</v>
      </c>
      <c r="T384" s="223">
        <f>S384*H384</f>
        <v>0</v>
      </c>
      <c r="U384" s="224" t="s">
        <v>19</v>
      </c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5" t="s">
        <v>266</v>
      </c>
      <c r="AT384" s="225" t="s">
        <v>198</v>
      </c>
      <c r="AU384" s="225" t="s">
        <v>81</v>
      </c>
      <c r="AY384" s="19" t="s">
        <v>196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9" t="s">
        <v>79</v>
      </c>
      <c r="BK384" s="226">
        <f>ROUND(I384*H384,2)</f>
        <v>0</v>
      </c>
      <c r="BL384" s="19" t="s">
        <v>266</v>
      </c>
      <c r="BM384" s="225" t="s">
        <v>3526</v>
      </c>
    </row>
    <row r="385" s="2" customFormat="1">
      <c r="A385" s="40"/>
      <c r="B385" s="41"/>
      <c r="C385" s="42"/>
      <c r="D385" s="227" t="s">
        <v>205</v>
      </c>
      <c r="E385" s="42"/>
      <c r="F385" s="228" t="s">
        <v>780</v>
      </c>
      <c r="G385" s="42"/>
      <c r="H385" s="42"/>
      <c r="I385" s="229"/>
      <c r="J385" s="42"/>
      <c r="K385" s="42"/>
      <c r="L385" s="46"/>
      <c r="M385" s="230"/>
      <c r="N385" s="231"/>
      <c r="O385" s="86"/>
      <c r="P385" s="86"/>
      <c r="Q385" s="86"/>
      <c r="R385" s="86"/>
      <c r="S385" s="86"/>
      <c r="T385" s="86"/>
      <c r="U385" s="87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205</v>
      </c>
      <c r="AU385" s="19" t="s">
        <v>81</v>
      </c>
    </row>
    <row r="386" s="12" customFormat="1" ht="22.8" customHeight="1">
      <c r="A386" s="12"/>
      <c r="B386" s="198"/>
      <c r="C386" s="199"/>
      <c r="D386" s="200" t="s">
        <v>71</v>
      </c>
      <c r="E386" s="212" t="s">
        <v>781</v>
      </c>
      <c r="F386" s="212" t="s">
        <v>782</v>
      </c>
      <c r="G386" s="199"/>
      <c r="H386" s="199"/>
      <c r="I386" s="202"/>
      <c r="J386" s="213">
        <f>BK386</f>
        <v>0</v>
      </c>
      <c r="K386" s="199"/>
      <c r="L386" s="204"/>
      <c r="M386" s="205"/>
      <c r="N386" s="206"/>
      <c r="O386" s="206"/>
      <c r="P386" s="207">
        <f>SUM(P387:P398)</f>
        <v>0</v>
      </c>
      <c r="Q386" s="206"/>
      <c r="R386" s="207">
        <f>SUM(R387:R398)</f>
        <v>0.23837723999999999</v>
      </c>
      <c r="S386" s="206"/>
      <c r="T386" s="207">
        <f>SUM(T387:T398)</f>
        <v>0</v>
      </c>
      <c r="U386" s="208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09" t="s">
        <v>81</v>
      </c>
      <c r="AT386" s="210" t="s">
        <v>71</v>
      </c>
      <c r="AU386" s="210" t="s">
        <v>79</v>
      </c>
      <c r="AY386" s="209" t="s">
        <v>196</v>
      </c>
      <c r="BK386" s="211">
        <f>SUM(BK387:BK398)</f>
        <v>0</v>
      </c>
    </row>
    <row r="387" s="2" customFormat="1" ht="49.05" customHeight="1">
      <c r="A387" s="40"/>
      <c r="B387" s="41"/>
      <c r="C387" s="214" t="s">
        <v>863</v>
      </c>
      <c r="D387" s="214" t="s">
        <v>198</v>
      </c>
      <c r="E387" s="215" t="s">
        <v>1460</v>
      </c>
      <c r="F387" s="216" t="s">
        <v>1461</v>
      </c>
      <c r="G387" s="217" t="s">
        <v>244</v>
      </c>
      <c r="H387" s="218">
        <v>30.388000000000002</v>
      </c>
      <c r="I387" s="219"/>
      <c r="J387" s="220">
        <f>ROUND(I387*H387,2)</f>
        <v>0</v>
      </c>
      <c r="K387" s="216" t="s">
        <v>202</v>
      </c>
      <c r="L387" s="46"/>
      <c r="M387" s="221" t="s">
        <v>19</v>
      </c>
      <c r="N387" s="222" t="s">
        <v>43</v>
      </c>
      <c r="O387" s="86"/>
      <c r="P387" s="223">
        <f>O387*H387</f>
        <v>0</v>
      </c>
      <c r="Q387" s="223">
        <v>0.0069800000000000001</v>
      </c>
      <c r="R387" s="223">
        <f>Q387*H387</f>
        <v>0.21210824</v>
      </c>
      <c r="S387" s="223">
        <v>0</v>
      </c>
      <c r="T387" s="223">
        <f>S387*H387</f>
        <v>0</v>
      </c>
      <c r="U387" s="224" t="s">
        <v>19</v>
      </c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5" t="s">
        <v>266</v>
      </c>
      <c r="AT387" s="225" t="s">
        <v>198</v>
      </c>
      <c r="AU387" s="225" t="s">
        <v>81</v>
      </c>
      <c r="AY387" s="19" t="s">
        <v>196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9" t="s">
        <v>79</v>
      </c>
      <c r="BK387" s="226">
        <f>ROUND(I387*H387,2)</f>
        <v>0</v>
      </c>
      <c r="BL387" s="19" t="s">
        <v>266</v>
      </c>
      <c r="BM387" s="225" t="s">
        <v>3527</v>
      </c>
    </row>
    <row r="388" s="2" customFormat="1">
      <c r="A388" s="40"/>
      <c r="B388" s="41"/>
      <c r="C388" s="42"/>
      <c r="D388" s="227" t="s">
        <v>205</v>
      </c>
      <c r="E388" s="42"/>
      <c r="F388" s="228" t="s">
        <v>1463</v>
      </c>
      <c r="G388" s="42"/>
      <c r="H388" s="42"/>
      <c r="I388" s="229"/>
      <c r="J388" s="42"/>
      <c r="K388" s="42"/>
      <c r="L388" s="46"/>
      <c r="M388" s="230"/>
      <c r="N388" s="231"/>
      <c r="O388" s="86"/>
      <c r="P388" s="86"/>
      <c r="Q388" s="86"/>
      <c r="R388" s="86"/>
      <c r="S388" s="86"/>
      <c r="T388" s="86"/>
      <c r="U388" s="87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205</v>
      </c>
      <c r="AU388" s="19" t="s">
        <v>81</v>
      </c>
    </row>
    <row r="389" s="13" customFormat="1">
      <c r="A389" s="13"/>
      <c r="B389" s="232"/>
      <c r="C389" s="233"/>
      <c r="D389" s="234" t="s">
        <v>212</v>
      </c>
      <c r="E389" s="235" t="s">
        <v>19</v>
      </c>
      <c r="F389" s="236" t="s">
        <v>3427</v>
      </c>
      <c r="G389" s="233"/>
      <c r="H389" s="237">
        <v>30.388000000000002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1"/>
      <c r="U389" s="242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212</v>
      </c>
      <c r="AU389" s="243" t="s">
        <v>81</v>
      </c>
      <c r="AV389" s="13" t="s">
        <v>81</v>
      </c>
      <c r="AW389" s="13" t="s">
        <v>33</v>
      </c>
      <c r="AX389" s="13" t="s">
        <v>79</v>
      </c>
      <c r="AY389" s="243" t="s">
        <v>196</v>
      </c>
    </row>
    <row r="390" s="2" customFormat="1" ht="37.8" customHeight="1">
      <c r="A390" s="40"/>
      <c r="B390" s="41"/>
      <c r="C390" s="214" t="s">
        <v>870</v>
      </c>
      <c r="D390" s="214" t="s">
        <v>198</v>
      </c>
      <c r="E390" s="215" t="s">
        <v>784</v>
      </c>
      <c r="F390" s="216" t="s">
        <v>785</v>
      </c>
      <c r="G390" s="217" t="s">
        <v>209</v>
      </c>
      <c r="H390" s="218">
        <v>15.279999999999999</v>
      </c>
      <c r="I390" s="219"/>
      <c r="J390" s="220">
        <f>ROUND(I390*H390,2)</f>
        <v>0</v>
      </c>
      <c r="K390" s="216" t="s">
        <v>202</v>
      </c>
      <c r="L390" s="46"/>
      <c r="M390" s="221" t="s">
        <v>19</v>
      </c>
      <c r="N390" s="222" t="s">
        <v>43</v>
      </c>
      <c r="O390" s="86"/>
      <c r="P390" s="223">
        <f>O390*H390</f>
        <v>0</v>
      </c>
      <c r="Q390" s="223">
        <v>0.0015299999999999999</v>
      </c>
      <c r="R390" s="223">
        <f>Q390*H390</f>
        <v>0.023378399999999997</v>
      </c>
      <c r="S390" s="223">
        <v>0</v>
      </c>
      <c r="T390" s="223">
        <f>S390*H390</f>
        <v>0</v>
      </c>
      <c r="U390" s="224" t="s">
        <v>19</v>
      </c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5" t="s">
        <v>266</v>
      </c>
      <c r="AT390" s="225" t="s">
        <v>198</v>
      </c>
      <c r="AU390" s="225" t="s">
        <v>81</v>
      </c>
      <c r="AY390" s="19" t="s">
        <v>196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9" t="s">
        <v>79</v>
      </c>
      <c r="BK390" s="226">
        <f>ROUND(I390*H390,2)</f>
        <v>0</v>
      </c>
      <c r="BL390" s="19" t="s">
        <v>266</v>
      </c>
      <c r="BM390" s="225" t="s">
        <v>3528</v>
      </c>
    </row>
    <row r="391" s="2" customFormat="1">
      <c r="A391" s="40"/>
      <c r="B391" s="41"/>
      <c r="C391" s="42"/>
      <c r="D391" s="227" t="s">
        <v>205</v>
      </c>
      <c r="E391" s="42"/>
      <c r="F391" s="228" t="s">
        <v>787</v>
      </c>
      <c r="G391" s="42"/>
      <c r="H391" s="42"/>
      <c r="I391" s="229"/>
      <c r="J391" s="42"/>
      <c r="K391" s="42"/>
      <c r="L391" s="46"/>
      <c r="M391" s="230"/>
      <c r="N391" s="231"/>
      <c r="O391" s="86"/>
      <c r="P391" s="86"/>
      <c r="Q391" s="86"/>
      <c r="R391" s="86"/>
      <c r="S391" s="86"/>
      <c r="T391" s="86"/>
      <c r="U391" s="87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205</v>
      </c>
      <c r="AU391" s="19" t="s">
        <v>81</v>
      </c>
    </row>
    <row r="392" s="13" customFormat="1">
      <c r="A392" s="13"/>
      <c r="B392" s="232"/>
      <c r="C392" s="233"/>
      <c r="D392" s="234" t="s">
        <v>212</v>
      </c>
      <c r="E392" s="235" t="s">
        <v>19</v>
      </c>
      <c r="F392" s="236" t="s">
        <v>3529</v>
      </c>
      <c r="G392" s="233"/>
      <c r="H392" s="237">
        <v>10.699999999999999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1"/>
      <c r="U392" s="242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212</v>
      </c>
      <c r="AU392" s="243" t="s">
        <v>81</v>
      </c>
      <c r="AV392" s="13" t="s">
        <v>81</v>
      </c>
      <c r="AW392" s="13" t="s">
        <v>33</v>
      </c>
      <c r="AX392" s="13" t="s">
        <v>72</v>
      </c>
      <c r="AY392" s="243" t="s">
        <v>196</v>
      </c>
    </row>
    <row r="393" s="13" customFormat="1">
      <c r="A393" s="13"/>
      <c r="B393" s="232"/>
      <c r="C393" s="233"/>
      <c r="D393" s="234" t="s">
        <v>212</v>
      </c>
      <c r="E393" s="235" t="s">
        <v>19</v>
      </c>
      <c r="F393" s="236" t="s">
        <v>3530</v>
      </c>
      <c r="G393" s="233"/>
      <c r="H393" s="237">
        <v>4.5800000000000001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1"/>
      <c r="U393" s="242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212</v>
      </c>
      <c r="AU393" s="243" t="s">
        <v>81</v>
      </c>
      <c r="AV393" s="13" t="s">
        <v>81</v>
      </c>
      <c r="AW393" s="13" t="s">
        <v>33</v>
      </c>
      <c r="AX393" s="13" t="s">
        <v>72</v>
      </c>
      <c r="AY393" s="243" t="s">
        <v>196</v>
      </c>
    </row>
    <row r="394" s="14" customFormat="1">
      <c r="A394" s="14"/>
      <c r="B394" s="254"/>
      <c r="C394" s="255"/>
      <c r="D394" s="234" t="s">
        <v>212</v>
      </c>
      <c r="E394" s="256" t="s">
        <v>19</v>
      </c>
      <c r="F394" s="257" t="s">
        <v>233</v>
      </c>
      <c r="G394" s="255"/>
      <c r="H394" s="258">
        <v>15.279999999999999</v>
      </c>
      <c r="I394" s="259"/>
      <c r="J394" s="255"/>
      <c r="K394" s="255"/>
      <c r="L394" s="260"/>
      <c r="M394" s="261"/>
      <c r="N394" s="262"/>
      <c r="O394" s="262"/>
      <c r="P394" s="262"/>
      <c r="Q394" s="262"/>
      <c r="R394" s="262"/>
      <c r="S394" s="262"/>
      <c r="T394" s="262"/>
      <c r="U394" s="263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4" t="s">
        <v>212</v>
      </c>
      <c r="AU394" s="264" t="s">
        <v>81</v>
      </c>
      <c r="AV394" s="14" t="s">
        <v>203</v>
      </c>
      <c r="AW394" s="14" t="s">
        <v>33</v>
      </c>
      <c r="AX394" s="14" t="s">
        <v>79</v>
      </c>
      <c r="AY394" s="264" t="s">
        <v>196</v>
      </c>
    </row>
    <row r="395" s="2" customFormat="1" ht="24.15" customHeight="1">
      <c r="A395" s="40"/>
      <c r="B395" s="41"/>
      <c r="C395" s="214" t="s">
        <v>878</v>
      </c>
      <c r="D395" s="214" t="s">
        <v>198</v>
      </c>
      <c r="E395" s="215" t="s">
        <v>791</v>
      </c>
      <c r="F395" s="216" t="s">
        <v>792</v>
      </c>
      <c r="G395" s="217" t="s">
        <v>209</v>
      </c>
      <c r="H395" s="218">
        <v>1.49</v>
      </c>
      <c r="I395" s="219"/>
      <c r="J395" s="220">
        <f>ROUND(I395*H395,2)</f>
        <v>0</v>
      </c>
      <c r="K395" s="216" t="s">
        <v>19</v>
      </c>
      <c r="L395" s="46"/>
      <c r="M395" s="221" t="s">
        <v>19</v>
      </c>
      <c r="N395" s="222" t="s">
        <v>43</v>
      </c>
      <c r="O395" s="86"/>
      <c r="P395" s="223">
        <f>O395*H395</f>
        <v>0</v>
      </c>
      <c r="Q395" s="223">
        <v>0.0019400000000000001</v>
      </c>
      <c r="R395" s="223">
        <f>Q395*H395</f>
        <v>0.0028906000000000001</v>
      </c>
      <c r="S395" s="223">
        <v>0</v>
      </c>
      <c r="T395" s="223">
        <f>S395*H395</f>
        <v>0</v>
      </c>
      <c r="U395" s="224" t="s">
        <v>19</v>
      </c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5" t="s">
        <v>266</v>
      </c>
      <c r="AT395" s="225" t="s">
        <v>198</v>
      </c>
      <c r="AU395" s="225" t="s">
        <v>81</v>
      </c>
      <c r="AY395" s="19" t="s">
        <v>196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9" t="s">
        <v>79</v>
      </c>
      <c r="BK395" s="226">
        <f>ROUND(I395*H395,2)</f>
        <v>0</v>
      </c>
      <c r="BL395" s="19" t="s">
        <v>266</v>
      </c>
      <c r="BM395" s="225" t="s">
        <v>3531</v>
      </c>
    </row>
    <row r="396" s="13" customFormat="1">
      <c r="A396" s="13"/>
      <c r="B396" s="232"/>
      <c r="C396" s="233"/>
      <c r="D396" s="234" t="s">
        <v>212</v>
      </c>
      <c r="E396" s="235" t="s">
        <v>19</v>
      </c>
      <c r="F396" s="236" t="s">
        <v>3532</v>
      </c>
      <c r="G396" s="233"/>
      <c r="H396" s="237">
        <v>1.49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1"/>
      <c r="U396" s="242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212</v>
      </c>
      <c r="AU396" s="243" t="s">
        <v>81</v>
      </c>
      <c r="AV396" s="13" t="s">
        <v>81</v>
      </c>
      <c r="AW396" s="13" t="s">
        <v>33</v>
      </c>
      <c r="AX396" s="13" t="s">
        <v>79</v>
      </c>
      <c r="AY396" s="243" t="s">
        <v>196</v>
      </c>
    </row>
    <row r="397" s="2" customFormat="1" ht="49.05" customHeight="1">
      <c r="A397" s="40"/>
      <c r="B397" s="41"/>
      <c r="C397" s="214" t="s">
        <v>883</v>
      </c>
      <c r="D397" s="214" t="s">
        <v>198</v>
      </c>
      <c r="E397" s="215" t="s">
        <v>796</v>
      </c>
      <c r="F397" s="216" t="s">
        <v>797</v>
      </c>
      <c r="G397" s="217" t="s">
        <v>237</v>
      </c>
      <c r="H397" s="218">
        <v>0.23799999999999999</v>
      </c>
      <c r="I397" s="219"/>
      <c r="J397" s="220">
        <f>ROUND(I397*H397,2)</f>
        <v>0</v>
      </c>
      <c r="K397" s="216" t="s">
        <v>202</v>
      </c>
      <c r="L397" s="46"/>
      <c r="M397" s="221" t="s">
        <v>19</v>
      </c>
      <c r="N397" s="222" t="s">
        <v>43</v>
      </c>
      <c r="O397" s="86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3">
        <f>S397*H397</f>
        <v>0</v>
      </c>
      <c r="U397" s="224" t="s">
        <v>19</v>
      </c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5" t="s">
        <v>266</v>
      </c>
      <c r="AT397" s="225" t="s">
        <v>198</v>
      </c>
      <c r="AU397" s="225" t="s">
        <v>81</v>
      </c>
      <c r="AY397" s="19" t="s">
        <v>196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9" t="s">
        <v>79</v>
      </c>
      <c r="BK397" s="226">
        <f>ROUND(I397*H397,2)</f>
        <v>0</v>
      </c>
      <c r="BL397" s="19" t="s">
        <v>266</v>
      </c>
      <c r="BM397" s="225" t="s">
        <v>3533</v>
      </c>
    </row>
    <row r="398" s="2" customFormat="1">
      <c r="A398" s="40"/>
      <c r="B398" s="41"/>
      <c r="C398" s="42"/>
      <c r="D398" s="227" t="s">
        <v>205</v>
      </c>
      <c r="E398" s="42"/>
      <c r="F398" s="228" t="s">
        <v>799</v>
      </c>
      <c r="G398" s="42"/>
      <c r="H398" s="42"/>
      <c r="I398" s="229"/>
      <c r="J398" s="42"/>
      <c r="K398" s="42"/>
      <c r="L398" s="46"/>
      <c r="M398" s="230"/>
      <c r="N398" s="231"/>
      <c r="O398" s="86"/>
      <c r="P398" s="86"/>
      <c r="Q398" s="86"/>
      <c r="R398" s="86"/>
      <c r="S398" s="86"/>
      <c r="T398" s="86"/>
      <c r="U398" s="87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205</v>
      </c>
      <c r="AU398" s="19" t="s">
        <v>81</v>
      </c>
    </row>
    <row r="399" s="12" customFormat="1" ht="22.8" customHeight="1">
      <c r="A399" s="12"/>
      <c r="B399" s="198"/>
      <c r="C399" s="199"/>
      <c r="D399" s="200" t="s">
        <v>71</v>
      </c>
      <c r="E399" s="212" t="s">
        <v>800</v>
      </c>
      <c r="F399" s="212" t="s">
        <v>801</v>
      </c>
      <c r="G399" s="199"/>
      <c r="H399" s="199"/>
      <c r="I399" s="202"/>
      <c r="J399" s="213">
        <f>BK399</f>
        <v>0</v>
      </c>
      <c r="K399" s="199"/>
      <c r="L399" s="204"/>
      <c r="M399" s="205"/>
      <c r="N399" s="206"/>
      <c r="O399" s="206"/>
      <c r="P399" s="207">
        <f>SUM(P400:P433)</f>
        <v>0</v>
      </c>
      <c r="Q399" s="206"/>
      <c r="R399" s="207">
        <f>SUM(R400:R433)</f>
        <v>0.71970287999999993</v>
      </c>
      <c r="S399" s="206"/>
      <c r="T399" s="207">
        <f>SUM(T400:T433)</f>
        <v>0</v>
      </c>
      <c r="U399" s="208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09" t="s">
        <v>81</v>
      </c>
      <c r="AT399" s="210" t="s">
        <v>71</v>
      </c>
      <c r="AU399" s="210" t="s">
        <v>79</v>
      </c>
      <c r="AY399" s="209" t="s">
        <v>196</v>
      </c>
      <c r="BK399" s="211">
        <f>SUM(BK400:BK433)</f>
        <v>0</v>
      </c>
    </row>
    <row r="400" s="2" customFormat="1" ht="16.5" customHeight="1">
      <c r="A400" s="40"/>
      <c r="B400" s="41"/>
      <c r="C400" s="214" t="s">
        <v>890</v>
      </c>
      <c r="D400" s="214" t="s">
        <v>198</v>
      </c>
      <c r="E400" s="215" t="s">
        <v>803</v>
      </c>
      <c r="F400" s="216" t="s">
        <v>804</v>
      </c>
      <c r="G400" s="217" t="s">
        <v>209</v>
      </c>
      <c r="H400" s="218">
        <v>68.424999999999997</v>
      </c>
      <c r="I400" s="219"/>
      <c r="J400" s="220">
        <f>ROUND(I400*H400,2)</f>
        <v>0</v>
      </c>
      <c r="K400" s="216" t="s">
        <v>202</v>
      </c>
      <c r="L400" s="46"/>
      <c r="M400" s="221" t="s">
        <v>19</v>
      </c>
      <c r="N400" s="222" t="s">
        <v>43</v>
      </c>
      <c r="O400" s="86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3">
        <f>S400*H400</f>
        <v>0</v>
      </c>
      <c r="U400" s="224" t="s">
        <v>19</v>
      </c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5" t="s">
        <v>266</v>
      </c>
      <c r="AT400" s="225" t="s">
        <v>198</v>
      </c>
      <c r="AU400" s="225" t="s">
        <v>81</v>
      </c>
      <c r="AY400" s="19" t="s">
        <v>196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9" t="s">
        <v>79</v>
      </c>
      <c r="BK400" s="226">
        <f>ROUND(I400*H400,2)</f>
        <v>0</v>
      </c>
      <c r="BL400" s="19" t="s">
        <v>266</v>
      </c>
      <c r="BM400" s="225" t="s">
        <v>3534</v>
      </c>
    </row>
    <row r="401" s="2" customFormat="1">
      <c r="A401" s="40"/>
      <c r="B401" s="41"/>
      <c r="C401" s="42"/>
      <c r="D401" s="227" t="s">
        <v>205</v>
      </c>
      <c r="E401" s="42"/>
      <c r="F401" s="228" t="s">
        <v>806</v>
      </c>
      <c r="G401" s="42"/>
      <c r="H401" s="42"/>
      <c r="I401" s="229"/>
      <c r="J401" s="42"/>
      <c r="K401" s="42"/>
      <c r="L401" s="46"/>
      <c r="M401" s="230"/>
      <c r="N401" s="231"/>
      <c r="O401" s="86"/>
      <c r="P401" s="86"/>
      <c r="Q401" s="86"/>
      <c r="R401" s="86"/>
      <c r="S401" s="86"/>
      <c r="T401" s="86"/>
      <c r="U401" s="87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205</v>
      </c>
      <c r="AU401" s="19" t="s">
        <v>81</v>
      </c>
    </row>
    <row r="402" s="13" customFormat="1">
      <c r="A402" s="13"/>
      <c r="B402" s="232"/>
      <c r="C402" s="233"/>
      <c r="D402" s="234" t="s">
        <v>212</v>
      </c>
      <c r="E402" s="235" t="s">
        <v>19</v>
      </c>
      <c r="F402" s="236" t="s">
        <v>3535</v>
      </c>
      <c r="G402" s="233"/>
      <c r="H402" s="237">
        <v>68.424999999999997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1"/>
      <c r="U402" s="242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212</v>
      </c>
      <c r="AU402" s="243" t="s">
        <v>81</v>
      </c>
      <c r="AV402" s="13" t="s">
        <v>81</v>
      </c>
      <c r="AW402" s="13" t="s">
        <v>33</v>
      </c>
      <c r="AX402" s="13" t="s">
        <v>79</v>
      </c>
      <c r="AY402" s="243" t="s">
        <v>196</v>
      </c>
    </row>
    <row r="403" s="2" customFormat="1" ht="24.15" customHeight="1">
      <c r="A403" s="40"/>
      <c r="B403" s="41"/>
      <c r="C403" s="244" t="s">
        <v>895</v>
      </c>
      <c r="D403" s="244" t="s">
        <v>214</v>
      </c>
      <c r="E403" s="245" t="s">
        <v>736</v>
      </c>
      <c r="F403" s="246" t="s">
        <v>737</v>
      </c>
      <c r="G403" s="247" t="s">
        <v>201</v>
      </c>
      <c r="H403" s="248">
        <v>0.29499999999999998</v>
      </c>
      <c r="I403" s="249"/>
      <c r="J403" s="250">
        <f>ROUND(I403*H403,2)</f>
        <v>0</v>
      </c>
      <c r="K403" s="246" t="s">
        <v>202</v>
      </c>
      <c r="L403" s="251"/>
      <c r="M403" s="252" t="s">
        <v>19</v>
      </c>
      <c r="N403" s="253" t="s">
        <v>43</v>
      </c>
      <c r="O403" s="86"/>
      <c r="P403" s="223">
        <f>O403*H403</f>
        <v>0</v>
      </c>
      <c r="Q403" s="223">
        <v>0.44</v>
      </c>
      <c r="R403" s="223">
        <f>Q403*H403</f>
        <v>0.1298</v>
      </c>
      <c r="S403" s="223">
        <v>0</v>
      </c>
      <c r="T403" s="223">
        <f>S403*H403</f>
        <v>0</v>
      </c>
      <c r="U403" s="224" t="s">
        <v>19</v>
      </c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5" t="s">
        <v>278</v>
      </c>
      <c r="AT403" s="225" t="s">
        <v>214</v>
      </c>
      <c r="AU403" s="225" t="s">
        <v>81</v>
      </c>
      <c r="AY403" s="19" t="s">
        <v>196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9" t="s">
        <v>79</v>
      </c>
      <c r="BK403" s="226">
        <f>ROUND(I403*H403,2)</f>
        <v>0</v>
      </c>
      <c r="BL403" s="19" t="s">
        <v>266</v>
      </c>
      <c r="BM403" s="225" t="s">
        <v>3536</v>
      </c>
    </row>
    <row r="404" s="13" customFormat="1">
      <c r="A404" s="13"/>
      <c r="B404" s="232"/>
      <c r="C404" s="233"/>
      <c r="D404" s="234" t="s">
        <v>212</v>
      </c>
      <c r="E404" s="235" t="s">
        <v>19</v>
      </c>
      <c r="F404" s="236" t="s">
        <v>3537</v>
      </c>
      <c r="G404" s="233"/>
      <c r="H404" s="237">
        <v>0.246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1"/>
      <c r="U404" s="242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212</v>
      </c>
      <c r="AU404" s="243" t="s">
        <v>81</v>
      </c>
      <c r="AV404" s="13" t="s">
        <v>81</v>
      </c>
      <c r="AW404" s="13" t="s">
        <v>33</v>
      </c>
      <c r="AX404" s="13" t="s">
        <v>79</v>
      </c>
      <c r="AY404" s="243" t="s">
        <v>196</v>
      </c>
    </row>
    <row r="405" s="13" customFormat="1">
      <c r="A405" s="13"/>
      <c r="B405" s="232"/>
      <c r="C405" s="233"/>
      <c r="D405" s="234" t="s">
        <v>212</v>
      </c>
      <c r="E405" s="233"/>
      <c r="F405" s="236" t="s">
        <v>3538</v>
      </c>
      <c r="G405" s="233"/>
      <c r="H405" s="237">
        <v>0.29499999999999998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1"/>
      <c r="U405" s="242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212</v>
      </c>
      <c r="AU405" s="243" t="s">
        <v>81</v>
      </c>
      <c r="AV405" s="13" t="s">
        <v>81</v>
      </c>
      <c r="AW405" s="13" t="s">
        <v>4</v>
      </c>
      <c r="AX405" s="13" t="s">
        <v>79</v>
      </c>
      <c r="AY405" s="243" t="s">
        <v>196</v>
      </c>
    </row>
    <row r="406" s="2" customFormat="1" ht="37.8" customHeight="1">
      <c r="A406" s="40"/>
      <c r="B406" s="41"/>
      <c r="C406" s="214" t="s">
        <v>901</v>
      </c>
      <c r="D406" s="214" t="s">
        <v>198</v>
      </c>
      <c r="E406" s="215" t="s">
        <v>819</v>
      </c>
      <c r="F406" s="216" t="s">
        <v>820</v>
      </c>
      <c r="G406" s="217" t="s">
        <v>244</v>
      </c>
      <c r="H406" s="218">
        <v>42.293999999999997</v>
      </c>
      <c r="I406" s="219"/>
      <c r="J406" s="220">
        <f>ROUND(I406*H406,2)</f>
        <v>0</v>
      </c>
      <c r="K406" s="216" t="s">
        <v>202</v>
      </c>
      <c r="L406" s="46"/>
      <c r="M406" s="221" t="s">
        <v>19</v>
      </c>
      <c r="N406" s="222" t="s">
        <v>43</v>
      </c>
      <c r="O406" s="86"/>
      <c r="P406" s="223">
        <f>O406*H406</f>
        <v>0</v>
      </c>
      <c r="Q406" s="223">
        <v>8.0000000000000007E-05</v>
      </c>
      <c r="R406" s="223">
        <f>Q406*H406</f>
        <v>0.0033835200000000001</v>
      </c>
      <c r="S406" s="223">
        <v>0</v>
      </c>
      <c r="T406" s="223">
        <f>S406*H406</f>
        <v>0</v>
      </c>
      <c r="U406" s="224" t="s">
        <v>19</v>
      </c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5" t="s">
        <v>266</v>
      </c>
      <c r="AT406" s="225" t="s">
        <v>198</v>
      </c>
      <c r="AU406" s="225" t="s">
        <v>81</v>
      </c>
      <c r="AY406" s="19" t="s">
        <v>196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9" t="s">
        <v>79</v>
      </c>
      <c r="BK406" s="226">
        <f>ROUND(I406*H406,2)</f>
        <v>0</v>
      </c>
      <c r="BL406" s="19" t="s">
        <v>266</v>
      </c>
      <c r="BM406" s="225" t="s">
        <v>3539</v>
      </c>
    </row>
    <row r="407" s="2" customFormat="1">
      <c r="A407" s="40"/>
      <c r="B407" s="41"/>
      <c r="C407" s="42"/>
      <c r="D407" s="227" t="s">
        <v>205</v>
      </c>
      <c r="E407" s="42"/>
      <c r="F407" s="228" t="s">
        <v>822</v>
      </c>
      <c r="G407" s="42"/>
      <c r="H407" s="42"/>
      <c r="I407" s="229"/>
      <c r="J407" s="42"/>
      <c r="K407" s="42"/>
      <c r="L407" s="46"/>
      <c r="M407" s="230"/>
      <c r="N407" s="231"/>
      <c r="O407" s="86"/>
      <c r="P407" s="86"/>
      <c r="Q407" s="86"/>
      <c r="R407" s="86"/>
      <c r="S407" s="86"/>
      <c r="T407" s="86"/>
      <c r="U407" s="87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205</v>
      </c>
      <c r="AU407" s="19" t="s">
        <v>81</v>
      </c>
    </row>
    <row r="408" s="13" customFormat="1">
      <c r="A408" s="13"/>
      <c r="B408" s="232"/>
      <c r="C408" s="233"/>
      <c r="D408" s="234" t="s">
        <v>212</v>
      </c>
      <c r="E408" s="235" t="s">
        <v>19</v>
      </c>
      <c r="F408" s="236" t="s">
        <v>3540</v>
      </c>
      <c r="G408" s="233"/>
      <c r="H408" s="237">
        <v>45.295999999999999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1"/>
      <c r="U408" s="242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212</v>
      </c>
      <c r="AU408" s="243" t="s">
        <v>81</v>
      </c>
      <c r="AV408" s="13" t="s">
        <v>81</v>
      </c>
      <c r="AW408" s="13" t="s">
        <v>33</v>
      </c>
      <c r="AX408" s="13" t="s">
        <v>72</v>
      </c>
      <c r="AY408" s="243" t="s">
        <v>196</v>
      </c>
    </row>
    <row r="409" s="13" customFormat="1">
      <c r="A409" s="13"/>
      <c r="B409" s="232"/>
      <c r="C409" s="233"/>
      <c r="D409" s="234" t="s">
        <v>212</v>
      </c>
      <c r="E409" s="235" t="s">
        <v>19</v>
      </c>
      <c r="F409" s="236" t="s">
        <v>3541</v>
      </c>
      <c r="G409" s="233"/>
      <c r="H409" s="237">
        <v>-3.0019999999999998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1"/>
      <c r="U409" s="242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212</v>
      </c>
      <c r="AU409" s="243" t="s">
        <v>81</v>
      </c>
      <c r="AV409" s="13" t="s">
        <v>81</v>
      </c>
      <c r="AW409" s="13" t="s">
        <v>33</v>
      </c>
      <c r="AX409" s="13" t="s">
        <v>72</v>
      </c>
      <c r="AY409" s="243" t="s">
        <v>196</v>
      </c>
    </row>
    <row r="410" s="14" customFormat="1">
      <c r="A410" s="14"/>
      <c r="B410" s="254"/>
      <c r="C410" s="255"/>
      <c r="D410" s="234" t="s">
        <v>212</v>
      </c>
      <c r="E410" s="256" t="s">
        <v>19</v>
      </c>
      <c r="F410" s="257" t="s">
        <v>233</v>
      </c>
      <c r="G410" s="255"/>
      <c r="H410" s="258">
        <v>42.293999999999997</v>
      </c>
      <c r="I410" s="259"/>
      <c r="J410" s="255"/>
      <c r="K410" s="255"/>
      <c r="L410" s="260"/>
      <c r="M410" s="261"/>
      <c r="N410" s="262"/>
      <c r="O410" s="262"/>
      <c r="P410" s="262"/>
      <c r="Q410" s="262"/>
      <c r="R410" s="262"/>
      <c r="S410" s="262"/>
      <c r="T410" s="262"/>
      <c r="U410" s="263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4" t="s">
        <v>212</v>
      </c>
      <c r="AU410" s="264" t="s">
        <v>81</v>
      </c>
      <c r="AV410" s="14" t="s">
        <v>203</v>
      </c>
      <c r="AW410" s="14" t="s">
        <v>33</v>
      </c>
      <c r="AX410" s="14" t="s">
        <v>79</v>
      </c>
      <c r="AY410" s="264" t="s">
        <v>196</v>
      </c>
    </row>
    <row r="411" s="2" customFormat="1" ht="21.75" customHeight="1">
      <c r="A411" s="40"/>
      <c r="B411" s="41"/>
      <c r="C411" s="244" t="s">
        <v>906</v>
      </c>
      <c r="D411" s="244" t="s">
        <v>214</v>
      </c>
      <c r="E411" s="245" t="s">
        <v>825</v>
      </c>
      <c r="F411" s="246" t="s">
        <v>826</v>
      </c>
      <c r="G411" s="247" t="s">
        <v>201</v>
      </c>
      <c r="H411" s="248">
        <v>1.0149999999999999</v>
      </c>
      <c r="I411" s="249"/>
      <c r="J411" s="250">
        <f>ROUND(I411*H411,2)</f>
        <v>0</v>
      </c>
      <c r="K411" s="246" t="s">
        <v>202</v>
      </c>
      <c r="L411" s="251"/>
      <c r="M411" s="252" t="s">
        <v>19</v>
      </c>
      <c r="N411" s="253" t="s">
        <v>43</v>
      </c>
      <c r="O411" s="86"/>
      <c r="P411" s="223">
        <f>O411*H411</f>
        <v>0</v>
      </c>
      <c r="Q411" s="223">
        <v>0.55000000000000004</v>
      </c>
      <c r="R411" s="223">
        <f>Q411*H411</f>
        <v>0.55825000000000002</v>
      </c>
      <c r="S411" s="223">
        <v>0</v>
      </c>
      <c r="T411" s="223">
        <f>S411*H411</f>
        <v>0</v>
      </c>
      <c r="U411" s="224" t="s">
        <v>19</v>
      </c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5" t="s">
        <v>278</v>
      </c>
      <c r="AT411" s="225" t="s">
        <v>214</v>
      </c>
      <c r="AU411" s="225" t="s">
        <v>81</v>
      </c>
      <c r="AY411" s="19" t="s">
        <v>196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9" t="s">
        <v>79</v>
      </c>
      <c r="BK411" s="226">
        <f>ROUND(I411*H411,2)</f>
        <v>0</v>
      </c>
      <c r="BL411" s="19" t="s">
        <v>266</v>
      </c>
      <c r="BM411" s="225" t="s">
        <v>3542</v>
      </c>
    </row>
    <row r="412" s="13" customFormat="1">
      <c r="A412" s="13"/>
      <c r="B412" s="232"/>
      <c r="C412" s="233"/>
      <c r="D412" s="234" t="s">
        <v>212</v>
      </c>
      <c r="E412" s="235" t="s">
        <v>19</v>
      </c>
      <c r="F412" s="236" t="s">
        <v>3543</v>
      </c>
      <c r="G412" s="233"/>
      <c r="H412" s="237">
        <v>0.84599999999999997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1"/>
      <c r="U412" s="242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212</v>
      </c>
      <c r="AU412" s="243" t="s">
        <v>81</v>
      </c>
      <c r="AV412" s="13" t="s">
        <v>81</v>
      </c>
      <c r="AW412" s="13" t="s">
        <v>33</v>
      </c>
      <c r="AX412" s="13" t="s">
        <v>79</v>
      </c>
      <c r="AY412" s="243" t="s">
        <v>196</v>
      </c>
    </row>
    <row r="413" s="13" customFormat="1">
      <c r="A413" s="13"/>
      <c r="B413" s="232"/>
      <c r="C413" s="233"/>
      <c r="D413" s="234" t="s">
        <v>212</v>
      </c>
      <c r="E413" s="233"/>
      <c r="F413" s="236" t="s">
        <v>3544</v>
      </c>
      <c r="G413" s="233"/>
      <c r="H413" s="237">
        <v>1.0149999999999999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1"/>
      <c r="U413" s="242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212</v>
      </c>
      <c r="AU413" s="243" t="s">
        <v>81</v>
      </c>
      <c r="AV413" s="13" t="s">
        <v>81</v>
      </c>
      <c r="AW413" s="13" t="s">
        <v>4</v>
      </c>
      <c r="AX413" s="13" t="s">
        <v>79</v>
      </c>
      <c r="AY413" s="243" t="s">
        <v>196</v>
      </c>
    </row>
    <row r="414" s="2" customFormat="1" ht="24.15" customHeight="1">
      <c r="A414" s="40"/>
      <c r="B414" s="41"/>
      <c r="C414" s="214" t="s">
        <v>912</v>
      </c>
      <c r="D414" s="214" t="s">
        <v>198</v>
      </c>
      <c r="E414" s="215" t="s">
        <v>831</v>
      </c>
      <c r="F414" s="216" t="s">
        <v>832</v>
      </c>
      <c r="G414" s="217" t="s">
        <v>244</v>
      </c>
      <c r="H414" s="218">
        <v>39.826999999999998</v>
      </c>
      <c r="I414" s="219"/>
      <c r="J414" s="220">
        <f>ROUND(I414*H414,2)</f>
        <v>0</v>
      </c>
      <c r="K414" s="216" t="s">
        <v>202</v>
      </c>
      <c r="L414" s="46"/>
      <c r="M414" s="221" t="s">
        <v>19</v>
      </c>
      <c r="N414" s="222" t="s">
        <v>43</v>
      </c>
      <c r="O414" s="86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3">
        <f>S414*H414</f>
        <v>0</v>
      </c>
      <c r="U414" s="224" t="s">
        <v>19</v>
      </c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5" t="s">
        <v>266</v>
      </c>
      <c r="AT414" s="225" t="s">
        <v>198</v>
      </c>
      <c r="AU414" s="225" t="s">
        <v>81</v>
      </c>
      <c r="AY414" s="19" t="s">
        <v>196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9" t="s">
        <v>79</v>
      </c>
      <c r="BK414" s="226">
        <f>ROUND(I414*H414,2)</f>
        <v>0</v>
      </c>
      <c r="BL414" s="19" t="s">
        <v>266</v>
      </c>
      <c r="BM414" s="225" t="s">
        <v>3545</v>
      </c>
    </row>
    <row r="415" s="2" customFormat="1">
      <c r="A415" s="40"/>
      <c r="B415" s="41"/>
      <c r="C415" s="42"/>
      <c r="D415" s="227" t="s">
        <v>205</v>
      </c>
      <c r="E415" s="42"/>
      <c r="F415" s="228" t="s">
        <v>834</v>
      </c>
      <c r="G415" s="42"/>
      <c r="H415" s="42"/>
      <c r="I415" s="229"/>
      <c r="J415" s="42"/>
      <c r="K415" s="42"/>
      <c r="L415" s="46"/>
      <c r="M415" s="230"/>
      <c r="N415" s="231"/>
      <c r="O415" s="86"/>
      <c r="P415" s="86"/>
      <c r="Q415" s="86"/>
      <c r="R415" s="86"/>
      <c r="S415" s="86"/>
      <c r="T415" s="86"/>
      <c r="U415" s="87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205</v>
      </c>
      <c r="AU415" s="19" t="s">
        <v>81</v>
      </c>
    </row>
    <row r="416" s="13" customFormat="1">
      <c r="A416" s="13"/>
      <c r="B416" s="232"/>
      <c r="C416" s="233"/>
      <c r="D416" s="234" t="s">
        <v>212</v>
      </c>
      <c r="E416" s="235" t="s">
        <v>19</v>
      </c>
      <c r="F416" s="236" t="s">
        <v>3471</v>
      </c>
      <c r="G416" s="233"/>
      <c r="H416" s="237">
        <v>43.030999999999999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1"/>
      <c r="U416" s="242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212</v>
      </c>
      <c r="AU416" s="243" t="s">
        <v>81</v>
      </c>
      <c r="AV416" s="13" t="s">
        <v>81</v>
      </c>
      <c r="AW416" s="13" t="s">
        <v>33</v>
      </c>
      <c r="AX416" s="13" t="s">
        <v>72</v>
      </c>
      <c r="AY416" s="243" t="s">
        <v>196</v>
      </c>
    </row>
    <row r="417" s="13" customFormat="1">
      <c r="A417" s="13"/>
      <c r="B417" s="232"/>
      <c r="C417" s="233"/>
      <c r="D417" s="234" t="s">
        <v>212</v>
      </c>
      <c r="E417" s="235" t="s">
        <v>19</v>
      </c>
      <c r="F417" s="236" t="s">
        <v>3470</v>
      </c>
      <c r="G417" s="233"/>
      <c r="H417" s="237">
        <v>-3.2040000000000002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1"/>
      <c r="U417" s="242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212</v>
      </c>
      <c r="AU417" s="243" t="s">
        <v>81</v>
      </c>
      <c r="AV417" s="13" t="s">
        <v>81</v>
      </c>
      <c r="AW417" s="13" t="s">
        <v>33</v>
      </c>
      <c r="AX417" s="13" t="s">
        <v>72</v>
      </c>
      <c r="AY417" s="243" t="s">
        <v>196</v>
      </c>
    </row>
    <row r="418" s="14" customFormat="1">
      <c r="A418" s="14"/>
      <c r="B418" s="254"/>
      <c r="C418" s="255"/>
      <c r="D418" s="234" t="s">
        <v>212</v>
      </c>
      <c r="E418" s="256" t="s">
        <v>19</v>
      </c>
      <c r="F418" s="257" t="s">
        <v>233</v>
      </c>
      <c r="G418" s="255"/>
      <c r="H418" s="258">
        <v>39.826999999999998</v>
      </c>
      <c r="I418" s="259"/>
      <c r="J418" s="255"/>
      <c r="K418" s="255"/>
      <c r="L418" s="260"/>
      <c r="M418" s="261"/>
      <c r="N418" s="262"/>
      <c r="O418" s="262"/>
      <c r="P418" s="262"/>
      <c r="Q418" s="262"/>
      <c r="R418" s="262"/>
      <c r="S418" s="262"/>
      <c r="T418" s="262"/>
      <c r="U418" s="263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4" t="s">
        <v>212</v>
      </c>
      <c r="AU418" s="264" t="s">
        <v>81</v>
      </c>
      <c r="AV418" s="14" t="s">
        <v>203</v>
      </c>
      <c r="AW418" s="14" t="s">
        <v>33</v>
      </c>
      <c r="AX418" s="14" t="s">
        <v>79</v>
      </c>
      <c r="AY418" s="264" t="s">
        <v>196</v>
      </c>
    </row>
    <row r="419" s="2" customFormat="1" ht="24.15" customHeight="1">
      <c r="A419" s="40"/>
      <c r="B419" s="41"/>
      <c r="C419" s="244" t="s">
        <v>919</v>
      </c>
      <c r="D419" s="244" t="s">
        <v>214</v>
      </c>
      <c r="E419" s="245" t="s">
        <v>836</v>
      </c>
      <c r="F419" s="246" t="s">
        <v>837</v>
      </c>
      <c r="G419" s="247" t="s">
        <v>244</v>
      </c>
      <c r="H419" s="248">
        <v>44.247999999999998</v>
      </c>
      <c r="I419" s="249"/>
      <c r="J419" s="250">
        <f>ROUND(I419*H419,2)</f>
        <v>0</v>
      </c>
      <c r="K419" s="246" t="s">
        <v>202</v>
      </c>
      <c r="L419" s="251"/>
      <c r="M419" s="252" t="s">
        <v>19</v>
      </c>
      <c r="N419" s="253" t="s">
        <v>43</v>
      </c>
      <c r="O419" s="86"/>
      <c r="P419" s="223">
        <f>O419*H419</f>
        <v>0</v>
      </c>
      <c r="Q419" s="223">
        <v>0.00027</v>
      </c>
      <c r="R419" s="223">
        <f>Q419*H419</f>
        <v>0.01194696</v>
      </c>
      <c r="S419" s="223">
        <v>0</v>
      </c>
      <c r="T419" s="223">
        <f>S419*H419</f>
        <v>0</v>
      </c>
      <c r="U419" s="224" t="s">
        <v>19</v>
      </c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5" t="s">
        <v>278</v>
      </c>
      <c r="AT419" s="225" t="s">
        <v>214</v>
      </c>
      <c r="AU419" s="225" t="s">
        <v>81</v>
      </c>
      <c r="AY419" s="19" t="s">
        <v>196</v>
      </c>
      <c r="BE419" s="226">
        <f>IF(N419="základní",J419,0)</f>
        <v>0</v>
      </c>
      <c r="BF419" s="226">
        <f>IF(N419="snížená",J419,0)</f>
        <v>0</v>
      </c>
      <c r="BG419" s="226">
        <f>IF(N419="zákl. přenesená",J419,0)</f>
        <v>0</v>
      </c>
      <c r="BH419" s="226">
        <f>IF(N419="sníž. přenesená",J419,0)</f>
        <v>0</v>
      </c>
      <c r="BI419" s="226">
        <f>IF(N419="nulová",J419,0)</f>
        <v>0</v>
      </c>
      <c r="BJ419" s="19" t="s">
        <v>79</v>
      </c>
      <c r="BK419" s="226">
        <f>ROUND(I419*H419,2)</f>
        <v>0</v>
      </c>
      <c r="BL419" s="19" t="s">
        <v>266</v>
      </c>
      <c r="BM419" s="225" t="s">
        <v>3546</v>
      </c>
    </row>
    <row r="420" s="13" customFormat="1">
      <c r="A420" s="13"/>
      <c r="B420" s="232"/>
      <c r="C420" s="233"/>
      <c r="D420" s="234" t="s">
        <v>212</v>
      </c>
      <c r="E420" s="233"/>
      <c r="F420" s="236" t="s">
        <v>3547</v>
      </c>
      <c r="G420" s="233"/>
      <c r="H420" s="237">
        <v>44.247999999999998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1"/>
      <c r="U420" s="242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212</v>
      </c>
      <c r="AU420" s="243" t="s">
        <v>81</v>
      </c>
      <c r="AV420" s="13" t="s">
        <v>81</v>
      </c>
      <c r="AW420" s="13" t="s">
        <v>4</v>
      </c>
      <c r="AX420" s="13" t="s">
        <v>79</v>
      </c>
      <c r="AY420" s="243" t="s">
        <v>196</v>
      </c>
    </row>
    <row r="421" s="2" customFormat="1" ht="24.15" customHeight="1">
      <c r="A421" s="40"/>
      <c r="B421" s="41"/>
      <c r="C421" s="214" t="s">
        <v>924</v>
      </c>
      <c r="D421" s="214" t="s">
        <v>198</v>
      </c>
      <c r="E421" s="215" t="s">
        <v>841</v>
      </c>
      <c r="F421" s="216" t="s">
        <v>842</v>
      </c>
      <c r="G421" s="217" t="s">
        <v>209</v>
      </c>
      <c r="H421" s="218">
        <v>13.710000000000001</v>
      </c>
      <c r="I421" s="219"/>
      <c r="J421" s="220">
        <f>ROUND(I421*H421,2)</f>
        <v>0</v>
      </c>
      <c r="K421" s="216" t="s">
        <v>202</v>
      </c>
      <c r="L421" s="46"/>
      <c r="M421" s="221" t="s">
        <v>19</v>
      </c>
      <c r="N421" s="222" t="s">
        <v>43</v>
      </c>
      <c r="O421" s="86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3">
        <f>S421*H421</f>
        <v>0</v>
      </c>
      <c r="U421" s="224" t="s">
        <v>19</v>
      </c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5" t="s">
        <v>266</v>
      </c>
      <c r="AT421" s="225" t="s">
        <v>198</v>
      </c>
      <c r="AU421" s="225" t="s">
        <v>81</v>
      </c>
      <c r="AY421" s="19" t="s">
        <v>196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9" t="s">
        <v>79</v>
      </c>
      <c r="BK421" s="226">
        <f>ROUND(I421*H421,2)</f>
        <v>0</v>
      </c>
      <c r="BL421" s="19" t="s">
        <v>266</v>
      </c>
      <c r="BM421" s="225" t="s">
        <v>3548</v>
      </c>
    </row>
    <row r="422" s="2" customFormat="1">
      <c r="A422" s="40"/>
      <c r="B422" s="41"/>
      <c r="C422" s="42"/>
      <c r="D422" s="227" t="s">
        <v>205</v>
      </c>
      <c r="E422" s="42"/>
      <c r="F422" s="228" t="s">
        <v>844</v>
      </c>
      <c r="G422" s="42"/>
      <c r="H422" s="42"/>
      <c r="I422" s="229"/>
      <c r="J422" s="42"/>
      <c r="K422" s="42"/>
      <c r="L422" s="46"/>
      <c r="M422" s="230"/>
      <c r="N422" s="231"/>
      <c r="O422" s="86"/>
      <c r="P422" s="86"/>
      <c r="Q422" s="86"/>
      <c r="R422" s="86"/>
      <c r="S422" s="86"/>
      <c r="T422" s="86"/>
      <c r="U422" s="87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205</v>
      </c>
      <c r="AU422" s="19" t="s">
        <v>81</v>
      </c>
    </row>
    <row r="423" s="13" customFormat="1">
      <c r="A423" s="13"/>
      <c r="B423" s="232"/>
      <c r="C423" s="233"/>
      <c r="D423" s="234" t="s">
        <v>212</v>
      </c>
      <c r="E423" s="235" t="s">
        <v>19</v>
      </c>
      <c r="F423" s="236" t="s">
        <v>3549</v>
      </c>
      <c r="G423" s="233"/>
      <c r="H423" s="237">
        <v>10.66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1"/>
      <c r="U423" s="242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212</v>
      </c>
      <c r="AU423" s="243" t="s">
        <v>81</v>
      </c>
      <c r="AV423" s="13" t="s">
        <v>81</v>
      </c>
      <c r="AW423" s="13" t="s">
        <v>33</v>
      </c>
      <c r="AX423" s="13" t="s">
        <v>72</v>
      </c>
      <c r="AY423" s="243" t="s">
        <v>196</v>
      </c>
    </row>
    <row r="424" s="13" customFormat="1">
      <c r="A424" s="13"/>
      <c r="B424" s="232"/>
      <c r="C424" s="233"/>
      <c r="D424" s="234" t="s">
        <v>212</v>
      </c>
      <c r="E424" s="235" t="s">
        <v>19</v>
      </c>
      <c r="F424" s="236" t="s">
        <v>3550</v>
      </c>
      <c r="G424" s="233"/>
      <c r="H424" s="237">
        <v>2.27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1"/>
      <c r="U424" s="242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212</v>
      </c>
      <c r="AU424" s="243" t="s">
        <v>81</v>
      </c>
      <c r="AV424" s="13" t="s">
        <v>81</v>
      </c>
      <c r="AW424" s="13" t="s">
        <v>33</v>
      </c>
      <c r="AX424" s="13" t="s">
        <v>72</v>
      </c>
      <c r="AY424" s="243" t="s">
        <v>196</v>
      </c>
    </row>
    <row r="425" s="13" customFormat="1">
      <c r="A425" s="13"/>
      <c r="B425" s="232"/>
      <c r="C425" s="233"/>
      <c r="D425" s="234" t="s">
        <v>212</v>
      </c>
      <c r="E425" s="235" t="s">
        <v>19</v>
      </c>
      <c r="F425" s="236" t="s">
        <v>3551</v>
      </c>
      <c r="G425" s="233"/>
      <c r="H425" s="237">
        <v>0.78000000000000003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1"/>
      <c r="U425" s="242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212</v>
      </c>
      <c r="AU425" s="243" t="s">
        <v>81</v>
      </c>
      <c r="AV425" s="13" t="s">
        <v>81</v>
      </c>
      <c r="AW425" s="13" t="s">
        <v>33</v>
      </c>
      <c r="AX425" s="13" t="s">
        <v>72</v>
      </c>
      <c r="AY425" s="243" t="s">
        <v>196</v>
      </c>
    </row>
    <row r="426" s="14" customFormat="1">
      <c r="A426" s="14"/>
      <c r="B426" s="254"/>
      <c r="C426" s="255"/>
      <c r="D426" s="234" t="s">
        <v>212</v>
      </c>
      <c r="E426" s="256" t="s">
        <v>19</v>
      </c>
      <c r="F426" s="257" t="s">
        <v>233</v>
      </c>
      <c r="G426" s="255"/>
      <c r="H426" s="258">
        <v>13.709999999999999</v>
      </c>
      <c r="I426" s="259"/>
      <c r="J426" s="255"/>
      <c r="K426" s="255"/>
      <c r="L426" s="260"/>
      <c r="M426" s="261"/>
      <c r="N426" s="262"/>
      <c r="O426" s="262"/>
      <c r="P426" s="262"/>
      <c r="Q426" s="262"/>
      <c r="R426" s="262"/>
      <c r="S426" s="262"/>
      <c r="T426" s="262"/>
      <c r="U426" s="263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4" t="s">
        <v>212</v>
      </c>
      <c r="AU426" s="264" t="s">
        <v>81</v>
      </c>
      <c r="AV426" s="14" t="s">
        <v>203</v>
      </c>
      <c r="AW426" s="14" t="s">
        <v>33</v>
      </c>
      <c r="AX426" s="14" t="s">
        <v>79</v>
      </c>
      <c r="AY426" s="264" t="s">
        <v>196</v>
      </c>
    </row>
    <row r="427" s="2" customFormat="1" ht="24.15" customHeight="1">
      <c r="A427" s="40"/>
      <c r="B427" s="41"/>
      <c r="C427" s="244" t="s">
        <v>929</v>
      </c>
      <c r="D427" s="244" t="s">
        <v>214</v>
      </c>
      <c r="E427" s="245" t="s">
        <v>850</v>
      </c>
      <c r="F427" s="246" t="s">
        <v>851</v>
      </c>
      <c r="G427" s="247" t="s">
        <v>209</v>
      </c>
      <c r="H427" s="248">
        <v>15.081</v>
      </c>
      <c r="I427" s="249"/>
      <c r="J427" s="250">
        <f>ROUND(I427*H427,2)</f>
        <v>0</v>
      </c>
      <c r="K427" s="246" t="s">
        <v>202</v>
      </c>
      <c r="L427" s="251"/>
      <c r="M427" s="252" t="s">
        <v>19</v>
      </c>
      <c r="N427" s="253" t="s">
        <v>43</v>
      </c>
      <c r="O427" s="86"/>
      <c r="P427" s="223">
        <f>O427*H427</f>
        <v>0</v>
      </c>
      <c r="Q427" s="223">
        <v>0.0010200000000000001</v>
      </c>
      <c r="R427" s="223">
        <f>Q427*H427</f>
        <v>0.015382620000000001</v>
      </c>
      <c r="S427" s="223">
        <v>0</v>
      </c>
      <c r="T427" s="223">
        <f>S427*H427</f>
        <v>0</v>
      </c>
      <c r="U427" s="224" t="s">
        <v>19</v>
      </c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5" t="s">
        <v>278</v>
      </c>
      <c r="AT427" s="225" t="s">
        <v>214</v>
      </c>
      <c r="AU427" s="225" t="s">
        <v>81</v>
      </c>
      <c r="AY427" s="19" t="s">
        <v>196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9" t="s">
        <v>79</v>
      </c>
      <c r="BK427" s="226">
        <f>ROUND(I427*H427,2)</f>
        <v>0</v>
      </c>
      <c r="BL427" s="19" t="s">
        <v>266</v>
      </c>
      <c r="BM427" s="225" t="s">
        <v>3552</v>
      </c>
    </row>
    <row r="428" s="13" customFormat="1">
      <c r="A428" s="13"/>
      <c r="B428" s="232"/>
      <c r="C428" s="233"/>
      <c r="D428" s="234" t="s">
        <v>212</v>
      </c>
      <c r="E428" s="233"/>
      <c r="F428" s="236" t="s">
        <v>3553</v>
      </c>
      <c r="G428" s="233"/>
      <c r="H428" s="237">
        <v>15.081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1"/>
      <c r="U428" s="242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212</v>
      </c>
      <c r="AU428" s="243" t="s">
        <v>81</v>
      </c>
      <c r="AV428" s="13" t="s">
        <v>81</v>
      </c>
      <c r="AW428" s="13" t="s">
        <v>4</v>
      </c>
      <c r="AX428" s="13" t="s">
        <v>79</v>
      </c>
      <c r="AY428" s="243" t="s">
        <v>196</v>
      </c>
    </row>
    <row r="429" s="2" customFormat="1" ht="16.5" customHeight="1">
      <c r="A429" s="40"/>
      <c r="B429" s="41"/>
      <c r="C429" s="214" t="s">
        <v>935</v>
      </c>
      <c r="D429" s="214" t="s">
        <v>198</v>
      </c>
      <c r="E429" s="215" t="s">
        <v>855</v>
      </c>
      <c r="F429" s="216" t="s">
        <v>856</v>
      </c>
      <c r="G429" s="217" t="s">
        <v>244</v>
      </c>
      <c r="H429" s="218">
        <v>42.293999999999997</v>
      </c>
      <c r="I429" s="219"/>
      <c r="J429" s="220">
        <f>ROUND(I429*H429,2)</f>
        <v>0</v>
      </c>
      <c r="K429" s="216" t="s">
        <v>19</v>
      </c>
      <c r="L429" s="46"/>
      <c r="M429" s="221" t="s">
        <v>19</v>
      </c>
      <c r="N429" s="222" t="s">
        <v>43</v>
      </c>
      <c r="O429" s="86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3">
        <f>S429*H429</f>
        <v>0</v>
      </c>
      <c r="U429" s="224" t="s">
        <v>19</v>
      </c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5" t="s">
        <v>266</v>
      </c>
      <c r="AT429" s="225" t="s">
        <v>198</v>
      </c>
      <c r="AU429" s="225" t="s">
        <v>81</v>
      </c>
      <c r="AY429" s="19" t="s">
        <v>196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9" t="s">
        <v>79</v>
      </c>
      <c r="BK429" s="226">
        <f>ROUND(I429*H429,2)</f>
        <v>0</v>
      </c>
      <c r="BL429" s="19" t="s">
        <v>266</v>
      </c>
      <c r="BM429" s="225" t="s">
        <v>3554</v>
      </c>
    </row>
    <row r="430" s="2" customFormat="1" ht="16.5" customHeight="1">
      <c r="A430" s="40"/>
      <c r="B430" s="41"/>
      <c r="C430" s="244" t="s">
        <v>940</v>
      </c>
      <c r="D430" s="244" t="s">
        <v>214</v>
      </c>
      <c r="E430" s="245" t="s">
        <v>859</v>
      </c>
      <c r="F430" s="246" t="s">
        <v>860</v>
      </c>
      <c r="G430" s="247" t="s">
        <v>244</v>
      </c>
      <c r="H430" s="248">
        <v>46.988999999999997</v>
      </c>
      <c r="I430" s="249"/>
      <c r="J430" s="250">
        <f>ROUND(I430*H430,2)</f>
        <v>0</v>
      </c>
      <c r="K430" s="246" t="s">
        <v>19</v>
      </c>
      <c r="L430" s="251"/>
      <c r="M430" s="252" t="s">
        <v>19</v>
      </c>
      <c r="N430" s="253" t="s">
        <v>43</v>
      </c>
      <c r="O430" s="86"/>
      <c r="P430" s="223">
        <f>O430*H430</f>
        <v>0</v>
      </c>
      <c r="Q430" s="223">
        <v>2.0000000000000002E-05</v>
      </c>
      <c r="R430" s="223">
        <f>Q430*H430</f>
        <v>0.00093977999999999998</v>
      </c>
      <c r="S430" s="223">
        <v>0</v>
      </c>
      <c r="T430" s="223">
        <f>S430*H430</f>
        <v>0</v>
      </c>
      <c r="U430" s="224" t="s">
        <v>19</v>
      </c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278</v>
      </c>
      <c r="AT430" s="225" t="s">
        <v>214</v>
      </c>
      <c r="AU430" s="225" t="s">
        <v>81</v>
      </c>
      <c r="AY430" s="19" t="s">
        <v>196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79</v>
      </c>
      <c r="BK430" s="226">
        <f>ROUND(I430*H430,2)</f>
        <v>0</v>
      </c>
      <c r="BL430" s="19" t="s">
        <v>266</v>
      </c>
      <c r="BM430" s="225" t="s">
        <v>3555</v>
      </c>
    </row>
    <row r="431" s="13" customFormat="1">
      <c r="A431" s="13"/>
      <c r="B431" s="232"/>
      <c r="C431" s="233"/>
      <c r="D431" s="234" t="s">
        <v>212</v>
      </c>
      <c r="E431" s="233"/>
      <c r="F431" s="236" t="s">
        <v>3556</v>
      </c>
      <c r="G431" s="233"/>
      <c r="H431" s="237">
        <v>46.988999999999997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1"/>
      <c r="U431" s="242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212</v>
      </c>
      <c r="AU431" s="243" t="s">
        <v>81</v>
      </c>
      <c r="AV431" s="13" t="s">
        <v>81</v>
      </c>
      <c r="AW431" s="13" t="s">
        <v>4</v>
      </c>
      <c r="AX431" s="13" t="s">
        <v>79</v>
      </c>
      <c r="AY431" s="243" t="s">
        <v>196</v>
      </c>
    </row>
    <row r="432" s="2" customFormat="1" ht="49.05" customHeight="1">
      <c r="A432" s="40"/>
      <c r="B432" s="41"/>
      <c r="C432" s="214" t="s">
        <v>945</v>
      </c>
      <c r="D432" s="214" t="s">
        <v>198</v>
      </c>
      <c r="E432" s="215" t="s">
        <v>864</v>
      </c>
      <c r="F432" s="216" t="s">
        <v>865</v>
      </c>
      <c r="G432" s="217" t="s">
        <v>237</v>
      </c>
      <c r="H432" s="218">
        <v>0.71999999999999997</v>
      </c>
      <c r="I432" s="219"/>
      <c r="J432" s="220">
        <f>ROUND(I432*H432,2)</f>
        <v>0</v>
      </c>
      <c r="K432" s="216" t="s">
        <v>202</v>
      </c>
      <c r="L432" s="46"/>
      <c r="M432" s="221" t="s">
        <v>19</v>
      </c>
      <c r="N432" s="222" t="s">
        <v>43</v>
      </c>
      <c r="O432" s="86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3">
        <f>S432*H432</f>
        <v>0</v>
      </c>
      <c r="U432" s="224" t="s">
        <v>19</v>
      </c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5" t="s">
        <v>266</v>
      </c>
      <c r="AT432" s="225" t="s">
        <v>198</v>
      </c>
      <c r="AU432" s="225" t="s">
        <v>81</v>
      </c>
      <c r="AY432" s="19" t="s">
        <v>196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9" t="s">
        <v>79</v>
      </c>
      <c r="BK432" s="226">
        <f>ROUND(I432*H432,2)</f>
        <v>0</v>
      </c>
      <c r="BL432" s="19" t="s">
        <v>266</v>
      </c>
      <c r="BM432" s="225" t="s">
        <v>3557</v>
      </c>
    </row>
    <row r="433" s="2" customFormat="1">
      <c r="A433" s="40"/>
      <c r="B433" s="41"/>
      <c r="C433" s="42"/>
      <c r="D433" s="227" t="s">
        <v>205</v>
      </c>
      <c r="E433" s="42"/>
      <c r="F433" s="228" t="s">
        <v>867</v>
      </c>
      <c r="G433" s="42"/>
      <c r="H433" s="42"/>
      <c r="I433" s="229"/>
      <c r="J433" s="42"/>
      <c r="K433" s="42"/>
      <c r="L433" s="46"/>
      <c r="M433" s="230"/>
      <c r="N433" s="231"/>
      <c r="O433" s="86"/>
      <c r="P433" s="86"/>
      <c r="Q433" s="86"/>
      <c r="R433" s="86"/>
      <c r="S433" s="86"/>
      <c r="T433" s="86"/>
      <c r="U433" s="87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205</v>
      </c>
      <c r="AU433" s="19" t="s">
        <v>81</v>
      </c>
    </row>
    <row r="434" s="12" customFormat="1" ht="22.8" customHeight="1">
      <c r="A434" s="12"/>
      <c r="B434" s="198"/>
      <c r="C434" s="199"/>
      <c r="D434" s="200" t="s">
        <v>71</v>
      </c>
      <c r="E434" s="212" t="s">
        <v>868</v>
      </c>
      <c r="F434" s="212" t="s">
        <v>869</v>
      </c>
      <c r="G434" s="199"/>
      <c r="H434" s="199"/>
      <c r="I434" s="202"/>
      <c r="J434" s="213">
        <f>BK434</f>
        <v>0</v>
      </c>
      <c r="K434" s="199"/>
      <c r="L434" s="204"/>
      <c r="M434" s="205"/>
      <c r="N434" s="206"/>
      <c r="O434" s="206"/>
      <c r="P434" s="207">
        <f>SUM(P435:P465)</f>
        <v>0</v>
      </c>
      <c r="Q434" s="206"/>
      <c r="R434" s="207">
        <f>SUM(R435:R465)</f>
        <v>0.57938913000000003</v>
      </c>
      <c r="S434" s="206"/>
      <c r="T434" s="207">
        <f>SUM(T435:T465)</f>
        <v>0</v>
      </c>
      <c r="U434" s="208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R434" s="209" t="s">
        <v>81</v>
      </c>
      <c r="AT434" s="210" t="s">
        <v>71</v>
      </c>
      <c r="AU434" s="210" t="s">
        <v>79</v>
      </c>
      <c r="AY434" s="209" t="s">
        <v>196</v>
      </c>
      <c r="BK434" s="211">
        <f>SUM(BK435:BK465)</f>
        <v>0</v>
      </c>
    </row>
    <row r="435" s="2" customFormat="1" ht="16.5" customHeight="1">
      <c r="A435" s="40"/>
      <c r="B435" s="41"/>
      <c r="C435" s="214" t="s">
        <v>950</v>
      </c>
      <c r="D435" s="214" t="s">
        <v>198</v>
      </c>
      <c r="E435" s="215" t="s">
        <v>871</v>
      </c>
      <c r="F435" s="216" t="s">
        <v>872</v>
      </c>
      <c r="G435" s="217" t="s">
        <v>244</v>
      </c>
      <c r="H435" s="218">
        <v>1.409</v>
      </c>
      <c r="I435" s="219"/>
      <c r="J435" s="220">
        <f>ROUND(I435*H435,2)</f>
        <v>0</v>
      </c>
      <c r="K435" s="216" t="s">
        <v>19</v>
      </c>
      <c r="L435" s="46"/>
      <c r="M435" s="221" t="s">
        <v>19</v>
      </c>
      <c r="N435" s="222" t="s">
        <v>43</v>
      </c>
      <c r="O435" s="86"/>
      <c r="P435" s="223">
        <f>O435*H435</f>
        <v>0</v>
      </c>
      <c r="Q435" s="223">
        <v>0.00017000000000000001</v>
      </c>
      <c r="R435" s="223">
        <f>Q435*H435</f>
        <v>0.00023953000000000003</v>
      </c>
      <c r="S435" s="223">
        <v>0</v>
      </c>
      <c r="T435" s="223">
        <f>S435*H435</f>
        <v>0</v>
      </c>
      <c r="U435" s="224" t="s">
        <v>19</v>
      </c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5" t="s">
        <v>266</v>
      </c>
      <c r="AT435" s="225" t="s">
        <v>198</v>
      </c>
      <c r="AU435" s="225" t="s">
        <v>81</v>
      </c>
      <c r="AY435" s="19" t="s">
        <v>196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9" t="s">
        <v>79</v>
      </c>
      <c r="BK435" s="226">
        <f>ROUND(I435*H435,2)</f>
        <v>0</v>
      </c>
      <c r="BL435" s="19" t="s">
        <v>266</v>
      </c>
      <c r="BM435" s="225" t="s">
        <v>3558</v>
      </c>
    </row>
    <row r="436" s="13" customFormat="1">
      <c r="A436" s="13"/>
      <c r="B436" s="232"/>
      <c r="C436" s="233"/>
      <c r="D436" s="234" t="s">
        <v>212</v>
      </c>
      <c r="E436" s="235" t="s">
        <v>19</v>
      </c>
      <c r="F436" s="236" t="s">
        <v>3559</v>
      </c>
      <c r="G436" s="233"/>
      <c r="H436" s="237">
        <v>1.1539999999999999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1"/>
      <c r="U436" s="242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212</v>
      </c>
      <c r="AU436" s="243" t="s">
        <v>81</v>
      </c>
      <c r="AV436" s="13" t="s">
        <v>81</v>
      </c>
      <c r="AW436" s="13" t="s">
        <v>33</v>
      </c>
      <c r="AX436" s="13" t="s">
        <v>72</v>
      </c>
      <c r="AY436" s="243" t="s">
        <v>196</v>
      </c>
    </row>
    <row r="437" s="13" customFormat="1">
      <c r="A437" s="13"/>
      <c r="B437" s="232"/>
      <c r="C437" s="233"/>
      <c r="D437" s="234" t="s">
        <v>212</v>
      </c>
      <c r="E437" s="235" t="s">
        <v>19</v>
      </c>
      <c r="F437" s="236" t="s">
        <v>3560</v>
      </c>
      <c r="G437" s="233"/>
      <c r="H437" s="237">
        <v>0.037999999999999999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1"/>
      <c r="U437" s="242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212</v>
      </c>
      <c r="AU437" s="243" t="s">
        <v>81</v>
      </c>
      <c r="AV437" s="13" t="s">
        <v>81</v>
      </c>
      <c r="AW437" s="13" t="s">
        <v>33</v>
      </c>
      <c r="AX437" s="13" t="s">
        <v>72</v>
      </c>
      <c r="AY437" s="243" t="s">
        <v>196</v>
      </c>
    </row>
    <row r="438" s="13" customFormat="1">
      <c r="A438" s="13"/>
      <c r="B438" s="232"/>
      <c r="C438" s="233"/>
      <c r="D438" s="234" t="s">
        <v>212</v>
      </c>
      <c r="E438" s="235" t="s">
        <v>19</v>
      </c>
      <c r="F438" s="236" t="s">
        <v>3561</v>
      </c>
      <c r="G438" s="233"/>
      <c r="H438" s="237">
        <v>0.217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1"/>
      <c r="U438" s="242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212</v>
      </c>
      <c r="AU438" s="243" t="s">
        <v>81</v>
      </c>
      <c r="AV438" s="13" t="s">
        <v>81</v>
      </c>
      <c r="AW438" s="13" t="s">
        <v>33</v>
      </c>
      <c r="AX438" s="13" t="s">
        <v>72</v>
      </c>
      <c r="AY438" s="243" t="s">
        <v>196</v>
      </c>
    </row>
    <row r="439" s="14" customFormat="1">
      <c r="A439" s="14"/>
      <c r="B439" s="254"/>
      <c r="C439" s="255"/>
      <c r="D439" s="234" t="s">
        <v>212</v>
      </c>
      <c r="E439" s="256" t="s">
        <v>19</v>
      </c>
      <c r="F439" s="257" t="s">
        <v>233</v>
      </c>
      <c r="G439" s="255"/>
      <c r="H439" s="258">
        <v>1.409</v>
      </c>
      <c r="I439" s="259"/>
      <c r="J439" s="255"/>
      <c r="K439" s="255"/>
      <c r="L439" s="260"/>
      <c r="M439" s="261"/>
      <c r="N439" s="262"/>
      <c r="O439" s="262"/>
      <c r="P439" s="262"/>
      <c r="Q439" s="262"/>
      <c r="R439" s="262"/>
      <c r="S439" s="262"/>
      <c r="T439" s="262"/>
      <c r="U439" s="263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4" t="s">
        <v>212</v>
      </c>
      <c r="AU439" s="264" t="s">
        <v>81</v>
      </c>
      <c r="AV439" s="14" t="s">
        <v>203</v>
      </c>
      <c r="AW439" s="14" t="s">
        <v>33</v>
      </c>
      <c r="AX439" s="14" t="s">
        <v>79</v>
      </c>
      <c r="AY439" s="264" t="s">
        <v>196</v>
      </c>
    </row>
    <row r="440" s="2" customFormat="1" ht="16.5" customHeight="1">
      <c r="A440" s="40"/>
      <c r="B440" s="41"/>
      <c r="C440" s="244" t="s">
        <v>955</v>
      </c>
      <c r="D440" s="244" t="s">
        <v>214</v>
      </c>
      <c r="E440" s="245" t="s">
        <v>879</v>
      </c>
      <c r="F440" s="246" t="s">
        <v>880</v>
      </c>
      <c r="G440" s="247" t="s">
        <v>237</v>
      </c>
      <c r="H440" s="248">
        <v>0.0060000000000000001</v>
      </c>
      <c r="I440" s="249"/>
      <c r="J440" s="250">
        <f>ROUND(I440*H440,2)</f>
        <v>0</v>
      </c>
      <c r="K440" s="246" t="s">
        <v>202</v>
      </c>
      <c r="L440" s="251"/>
      <c r="M440" s="252" t="s">
        <v>19</v>
      </c>
      <c r="N440" s="253" t="s">
        <v>43</v>
      </c>
      <c r="O440" s="86"/>
      <c r="P440" s="223">
        <f>O440*H440</f>
        <v>0</v>
      </c>
      <c r="Q440" s="223">
        <v>1</v>
      </c>
      <c r="R440" s="223">
        <f>Q440*H440</f>
        <v>0.0060000000000000001</v>
      </c>
      <c r="S440" s="223">
        <v>0</v>
      </c>
      <c r="T440" s="223">
        <f>S440*H440</f>
        <v>0</v>
      </c>
      <c r="U440" s="224" t="s">
        <v>19</v>
      </c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5" t="s">
        <v>278</v>
      </c>
      <c r="AT440" s="225" t="s">
        <v>214</v>
      </c>
      <c r="AU440" s="225" t="s">
        <v>81</v>
      </c>
      <c r="AY440" s="19" t="s">
        <v>196</v>
      </c>
      <c r="BE440" s="226">
        <f>IF(N440="základní",J440,0)</f>
        <v>0</v>
      </c>
      <c r="BF440" s="226">
        <f>IF(N440="snížená",J440,0)</f>
        <v>0</v>
      </c>
      <c r="BG440" s="226">
        <f>IF(N440="zákl. přenesená",J440,0)</f>
        <v>0</v>
      </c>
      <c r="BH440" s="226">
        <f>IF(N440="sníž. přenesená",J440,0)</f>
        <v>0</v>
      </c>
      <c r="BI440" s="226">
        <f>IF(N440="nulová",J440,0)</f>
        <v>0</v>
      </c>
      <c r="BJ440" s="19" t="s">
        <v>79</v>
      </c>
      <c r="BK440" s="226">
        <f>ROUND(I440*H440,2)</f>
        <v>0</v>
      </c>
      <c r="BL440" s="19" t="s">
        <v>266</v>
      </c>
      <c r="BM440" s="225" t="s">
        <v>3562</v>
      </c>
    </row>
    <row r="441" s="13" customFormat="1">
      <c r="A441" s="13"/>
      <c r="B441" s="232"/>
      <c r="C441" s="233"/>
      <c r="D441" s="234" t="s">
        <v>212</v>
      </c>
      <c r="E441" s="233"/>
      <c r="F441" s="236" t="s">
        <v>3563</v>
      </c>
      <c r="G441" s="233"/>
      <c r="H441" s="237">
        <v>0.0060000000000000001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1"/>
      <c r="U441" s="242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212</v>
      </c>
      <c r="AU441" s="243" t="s">
        <v>81</v>
      </c>
      <c r="AV441" s="13" t="s">
        <v>81</v>
      </c>
      <c r="AW441" s="13" t="s">
        <v>4</v>
      </c>
      <c r="AX441" s="13" t="s">
        <v>79</v>
      </c>
      <c r="AY441" s="243" t="s">
        <v>196</v>
      </c>
    </row>
    <row r="442" s="2" customFormat="1" ht="24.15" customHeight="1">
      <c r="A442" s="40"/>
      <c r="B442" s="41"/>
      <c r="C442" s="214" t="s">
        <v>960</v>
      </c>
      <c r="D442" s="214" t="s">
        <v>198</v>
      </c>
      <c r="E442" s="215" t="s">
        <v>884</v>
      </c>
      <c r="F442" s="216" t="s">
        <v>885</v>
      </c>
      <c r="G442" s="217" t="s">
        <v>209</v>
      </c>
      <c r="H442" s="218">
        <v>10.92</v>
      </c>
      <c r="I442" s="219"/>
      <c r="J442" s="220">
        <f>ROUND(I442*H442,2)</f>
        <v>0</v>
      </c>
      <c r="K442" s="216" t="s">
        <v>202</v>
      </c>
      <c r="L442" s="46"/>
      <c r="M442" s="221" t="s">
        <v>19</v>
      </c>
      <c r="N442" s="222" t="s">
        <v>43</v>
      </c>
      <c r="O442" s="86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3">
        <f>S442*H442</f>
        <v>0</v>
      </c>
      <c r="U442" s="224" t="s">
        <v>19</v>
      </c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5" t="s">
        <v>266</v>
      </c>
      <c r="AT442" s="225" t="s">
        <v>198</v>
      </c>
      <c r="AU442" s="225" t="s">
        <v>81</v>
      </c>
      <c r="AY442" s="19" t="s">
        <v>196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9" t="s">
        <v>79</v>
      </c>
      <c r="BK442" s="226">
        <f>ROUND(I442*H442,2)</f>
        <v>0</v>
      </c>
      <c r="BL442" s="19" t="s">
        <v>266</v>
      </c>
      <c r="BM442" s="225" t="s">
        <v>3564</v>
      </c>
    </row>
    <row r="443" s="2" customFormat="1">
      <c r="A443" s="40"/>
      <c r="B443" s="41"/>
      <c r="C443" s="42"/>
      <c r="D443" s="227" t="s">
        <v>205</v>
      </c>
      <c r="E443" s="42"/>
      <c r="F443" s="228" t="s">
        <v>887</v>
      </c>
      <c r="G443" s="42"/>
      <c r="H443" s="42"/>
      <c r="I443" s="229"/>
      <c r="J443" s="42"/>
      <c r="K443" s="42"/>
      <c r="L443" s="46"/>
      <c r="M443" s="230"/>
      <c r="N443" s="231"/>
      <c r="O443" s="86"/>
      <c r="P443" s="86"/>
      <c r="Q443" s="86"/>
      <c r="R443" s="86"/>
      <c r="S443" s="86"/>
      <c r="T443" s="86"/>
      <c r="U443" s="87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205</v>
      </c>
      <c r="AU443" s="19" t="s">
        <v>81</v>
      </c>
    </row>
    <row r="444" s="13" customFormat="1">
      <c r="A444" s="13"/>
      <c r="B444" s="232"/>
      <c r="C444" s="233"/>
      <c r="D444" s="234" t="s">
        <v>212</v>
      </c>
      <c r="E444" s="235" t="s">
        <v>19</v>
      </c>
      <c r="F444" s="236" t="s">
        <v>3565</v>
      </c>
      <c r="G444" s="233"/>
      <c r="H444" s="237">
        <v>5.46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1"/>
      <c r="U444" s="242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212</v>
      </c>
      <c r="AU444" s="243" t="s">
        <v>81</v>
      </c>
      <c r="AV444" s="13" t="s">
        <v>81</v>
      </c>
      <c r="AW444" s="13" t="s">
        <v>33</v>
      </c>
      <c r="AX444" s="13" t="s">
        <v>72</v>
      </c>
      <c r="AY444" s="243" t="s">
        <v>196</v>
      </c>
    </row>
    <row r="445" s="13" customFormat="1">
      <c r="A445" s="13"/>
      <c r="B445" s="232"/>
      <c r="C445" s="233"/>
      <c r="D445" s="234" t="s">
        <v>212</v>
      </c>
      <c r="E445" s="235" t="s">
        <v>19</v>
      </c>
      <c r="F445" s="236" t="s">
        <v>3566</v>
      </c>
      <c r="G445" s="233"/>
      <c r="H445" s="237">
        <v>5.46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1"/>
      <c r="U445" s="242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212</v>
      </c>
      <c r="AU445" s="243" t="s">
        <v>81</v>
      </c>
      <c r="AV445" s="13" t="s">
        <v>81</v>
      </c>
      <c r="AW445" s="13" t="s">
        <v>33</v>
      </c>
      <c r="AX445" s="13" t="s">
        <v>72</v>
      </c>
      <c r="AY445" s="243" t="s">
        <v>196</v>
      </c>
    </row>
    <row r="446" s="14" customFormat="1">
      <c r="A446" s="14"/>
      <c r="B446" s="254"/>
      <c r="C446" s="255"/>
      <c r="D446" s="234" t="s">
        <v>212</v>
      </c>
      <c r="E446" s="256" t="s">
        <v>19</v>
      </c>
      <c r="F446" s="257" t="s">
        <v>233</v>
      </c>
      <c r="G446" s="255"/>
      <c r="H446" s="258">
        <v>10.92</v>
      </c>
      <c r="I446" s="259"/>
      <c r="J446" s="255"/>
      <c r="K446" s="255"/>
      <c r="L446" s="260"/>
      <c r="M446" s="261"/>
      <c r="N446" s="262"/>
      <c r="O446" s="262"/>
      <c r="P446" s="262"/>
      <c r="Q446" s="262"/>
      <c r="R446" s="262"/>
      <c r="S446" s="262"/>
      <c r="T446" s="262"/>
      <c r="U446" s="263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4" t="s">
        <v>212</v>
      </c>
      <c r="AU446" s="264" t="s">
        <v>81</v>
      </c>
      <c r="AV446" s="14" t="s">
        <v>203</v>
      </c>
      <c r="AW446" s="14" t="s">
        <v>33</v>
      </c>
      <c r="AX446" s="14" t="s">
        <v>79</v>
      </c>
      <c r="AY446" s="264" t="s">
        <v>196</v>
      </c>
    </row>
    <row r="447" s="2" customFormat="1" ht="21.75" customHeight="1">
      <c r="A447" s="40"/>
      <c r="B447" s="41"/>
      <c r="C447" s="244" t="s">
        <v>966</v>
      </c>
      <c r="D447" s="244" t="s">
        <v>214</v>
      </c>
      <c r="E447" s="245" t="s">
        <v>896</v>
      </c>
      <c r="F447" s="246" t="s">
        <v>897</v>
      </c>
      <c r="G447" s="247" t="s">
        <v>237</v>
      </c>
      <c r="H447" s="248">
        <v>0.014999999999999999</v>
      </c>
      <c r="I447" s="249"/>
      <c r="J447" s="250">
        <f>ROUND(I447*H447,2)</f>
        <v>0</v>
      </c>
      <c r="K447" s="246" t="s">
        <v>202</v>
      </c>
      <c r="L447" s="251"/>
      <c r="M447" s="252" t="s">
        <v>19</v>
      </c>
      <c r="N447" s="253" t="s">
        <v>43</v>
      </c>
      <c r="O447" s="86"/>
      <c r="P447" s="223">
        <f>O447*H447</f>
        <v>0</v>
      </c>
      <c r="Q447" s="223">
        <v>1</v>
      </c>
      <c r="R447" s="223">
        <f>Q447*H447</f>
        <v>0.014999999999999999</v>
      </c>
      <c r="S447" s="223">
        <v>0</v>
      </c>
      <c r="T447" s="223">
        <f>S447*H447</f>
        <v>0</v>
      </c>
      <c r="U447" s="224" t="s">
        <v>19</v>
      </c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5" t="s">
        <v>278</v>
      </c>
      <c r="AT447" s="225" t="s">
        <v>214</v>
      </c>
      <c r="AU447" s="225" t="s">
        <v>81</v>
      </c>
      <c r="AY447" s="19" t="s">
        <v>196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9" t="s">
        <v>79</v>
      </c>
      <c r="BK447" s="226">
        <f>ROUND(I447*H447,2)</f>
        <v>0</v>
      </c>
      <c r="BL447" s="19" t="s">
        <v>266</v>
      </c>
      <c r="BM447" s="225" t="s">
        <v>3567</v>
      </c>
    </row>
    <row r="448" s="13" customFormat="1">
      <c r="A448" s="13"/>
      <c r="B448" s="232"/>
      <c r="C448" s="233"/>
      <c r="D448" s="234" t="s">
        <v>212</v>
      </c>
      <c r="E448" s="235" t="s">
        <v>19</v>
      </c>
      <c r="F448" s="236" t="s">
        <v>3568</v>
      </c>
      <c r="G448" s="233"/>
      <c r="H448" s="237">
        <v>0.014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1"/>
      <c r="U448" s="242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212</v>
      </c>
      <c r="AU448" s="243" t="s">
        <v>81</v>
      </c>
      <c r="AV448" s="13" t="s">
        <v>81</v>
      </c>
      <c r="AW448" s="13" t="s">
        <v>33</v>
      </c>
      <c r="AX448" s="13" t="s">
        <v>79</v>
      </c>
      <c r="AY448" s="243" t="s">
        <v>196</v>
      </c>
    </row>
    <row r="449" s="13" customFormat="1">
      <c r="A449" s="13"/>
      <c r="B449" s="232"/>
      <c r="C449" s="233"/>
      <c r="D449" s="234" t="s">
        <v>212</v>
      </c>
      <c r="E449" s="233"/>
      <c r="F449" s="236" t="s">
        <v>3569</v>
      </c>
      <c r="G449" s="233"/>
      <c r="H449" s="237">
        <v>0.014999999999999999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1"/>
      <c r="U449" s="242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212</v>
      </c>
      <c r="AU449" s="243" t="s">
        <v>81</v>
      </c>
      <c r="AV449" s="13" t="s">
        <v>81</v>
      </c>
      <c r="AW449" s="13" t="s">
        <v>4</v>
      </c>
      <c r="AX449" s="13" t="s">
        <v>79</v>
      </c>
      <c r="AY449" s="243" t="s">
        <v>196</v>
      </c>
    </row>
    <row r="450" s="2" customFormat="1" ht="21.75" customHeight="1">
      <c r="A450" s="40"/>
      <c r="B450" s="41"/>
      <c r="C450" s="244" t="s">
        <v>968</v>
      </c>
      <c r="D450" s="244" t="s">
        <v>214</v>
      </c>
      <c r="E450" s="245" t="s">
        <v>3570</v>
      </c>
      <c r="F450" s="246" t="s">
        <v>3571</v>
      </c>
      <c r="G450" s="247" t="s">
        <v>237</v>
      </c>
      <c r="H450" s="248">
        <v>0.02</v>
      </c>
      <c r="I450" s="249"/>
      <c r="J450" s="250">
        <f>ROUND(I450*H450,2)</f>
        <v>0</v>
      </c>
      <c r="K450" s="246" t="s">
        <v>19</v>
      </c>
      <c r="L450" s="251"/>
      <c r="M450" s="252" t="s">
        <v>19</v>
      </c>
      <c r="N450" s="253" t="s">
        <v>43</v>
      </c>
      <c r="O450" s="86"/>
      <c r="P450" s="223">
        <f>O450*H450</f>
        <v>0</v>
      </c>
      <c r="Q450" s="223">
        <v>1</v>
      </c>
      <c r="R450" s="223">
        <f>Q450*H450</f>
        <v>0.02</v>
      </c>
      <c r="S450" s="223">
        <v>0</v>
      </c>
      <c r="T450" s="223">
        <f>S450*H450</f>
        <v>0</v>
      </c>
      <c r="U450" s="224" t="s">
        <v>19</v>
      </c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5" t="s">
        <v>278</v>
      </c>
      <c r="AT450" s="225" t="s">
        <v>214</v>
      </c>
      <c r="AU450" s="225" t="s">
        <v>81</v>
      </c>
      <c r="AY450" s="19" t="s">
        <v>196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9" t="s">
        <v>79</v>
      </c>
      <c r="BK450" s="226">
        <f>ROUND(I450*H450,2)</f>
        <v>0</v>
      </c>
      <c r="BL450" s="19" t="s">
        <v>266</v>
      </c>
      <c r="BM450" s="225" t="s">
        <v>3572</v>
      </c>
    </row>
    <row r="451" s="13" customFormat="1">
      <c r="A451" s="13"/>
      <c r="B451" s="232"/>
      <c r="C451" s="233"/>
      <c r="D451" s="234" t="s">
        <v>212</v>
      </c>
      <c r="E451" s="235" t="s">
        <v>19</v>
      </c>
      <c r="F451" s="236" t="s">
        <v>3573</v>
      </c>
      <c r="G451" s="233"/>
      <c r="H451" s="237">
        <v>0.019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1"/>
      <c r="U451" s="242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212</v>
      </c>
      <c r="AU451" s="243" t="s">
        <v>81</v>
      </c>
      <c r="AV451" s="13" t="s">
        <v>81</v>
      </c>
      <c r="AW451" s="13" t="s">
        <v>33</v>
      </c>
      <c r="AX451" s="13" t="s">
        <v>79</v>
      </c>
      <c r="AY451" s="243" t="s">
        <v>196</v>
      </c>
    </row>
    <row r="452" s="13" customFormat="1">
      <c r="A452" s="13"/>
      <c r="B452" s="232"/>
      <c r="C452" s="233"/>
      <c r="D452" s="234" t="s">
        <v>212</v>
      </c>
      <c r="E452" s="233"/>
      <c r="F452" s="236" t="s">
        <v>3574</v>
      </c>
      <c r="G452" s="233"/>
      <c r="H452" s="237">
        <v>0.02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1"/>
      <c r="U452" s="242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212</v>
      </c>
      <c r="AU452" s="243" t="s">
        <v>81</v>
      </c>
      <c r="AV452" s="13" t="s">
        <v>81</v>
      </c>
      <c r="AW452" s="13" t="s">
        <v>4</v>
      </c>
      <c r="AX452" s="13" t="s">
        <v>79</v>
      </c>
      <c r="AY452" s="243" t="s">
        <v>196</v>
      </c>
    </row>
    <row r="453" s="2" customFormat="1" ht="24.15" customHeight="1">
      <c r="A453" s="40"/>
      <c r="B453" s="41"/>
      <c r="C453" s="214" t="s">
        <v>970</v>
      </c>
      <c r="D453" s="214" t="s">
        <v>198</v>
      </c>
      <c r="E453" s="215" t="s">
        <v>2038</v>
      </c>
      <c r="F453" s="216" t="s">
        <v>2039</v>
      </c>
      <c r="G453" s="217" t="s">
        <v>222</v>
      </c>
      <c r="H453" s="218">
        <v>1</v>
      </c>
      <c r="I453" s="219"/>
      <c r="J453" s="220">
        <f>ROUND(I453*H453,2)</f>
        <v>0</v>
      </c>
      <c r="K453" s="216" t="s">
        <v>202</v>
      </c>
      <c r="L453" s="46"/>
      <c r="M453" s="221" t="s">
        <v>19</v>
      </c>
      <c r="N453" s="222" t="s">
        <v>43</v>
      </c>
      <c r="O453" s="86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3">
        <f>S453*H453</f>
        <v>0</v>
      </c>
      <c r="U453" s="224" t="s">
        <v>19</v>
      </c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5" t="s">
        <v>266</v>
      </c>
      <c r="AT453" s="225" t="s">
        <v>198</v>
      </c>
      <c r="AU453" s="225" t="s">
        <v>81</v>
      </c>
      <c r="AY453" s="19" t="s">
        <v>196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9" t="s">
        <v>79</v>
      </c>
      <c r="BK453" s="226">
        <f>ROUND(I453*H453,2)</f>
        <v>0</v>
      </c>
      <c r="BL453" s="19" t="s">
        <v>266</v>
      </c>
      <c r="BM453" s="225" t="s">
        <v>3575</v>
      </c>
    </row>
    <row r="454" s="2" customFormat="1">
      <c r="A454" s="40"/>
      <c r="B454" s="41"/>
      <c r="C454" s="42"/>
      <c r="D454" s="227" t="s">
        <v>205</v>
      </c>
      <c r="E454" s="42"/>
      <c r="F454" s="228" t="s">
        <v>2041</v>
      </c>
      <c r="G454" s="42"/>
      <c r="H454" s="42"/>
      <c r="I454" s="229"/>
      <c r="J454" s="42"/>
      <c r="K454" s="42"/>
      <c r="L454" s="46"/>
      <c r="M454" s="230"/>
      <c r="N454" s="231"/>
      <c r="O454" s="86"/>
      <c r="P454" s="86"/>
      <c r="Q454" s="86"/>
      <c r="R454" s="86"/>
      <c r="S454" s="86"/>
      <c r="T454" s="86"/>
      <c r="U454" s="87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205</v>
      </c>
      <c r="AU454" s="19" t="s">
        <v>81</v>
      </c>
    </row>
    <row r="455" s="2" customFormat="1" ht="24.15" customHeight="1">
      <c r="A455" s="40"/>
      <c r="B455" s="41"/>
      <c r="C455" s="244" t="s">
        <v>975</v>
      </c>
      <c r="D455" s="244" t="s">
        <v>214</v>
      </c>
      <c r="E455" s="245" t="s">
        <v>3576</v>
      </c>
      <c r="F455" s="246" t="s">
        <v>3577</v>
      </c>
      <c r="G455" s="247" t="s">
        <v>222</v>
      </c>
      <c r="H455" s="248">
        <v>1</v>
      </c>
      <c r="I455" s="249"/>
      <c r="J455" s="250">
        <f>ROUND(I455*H455,2)</f>
        <v>0</v>
      </c>
      <c r="K455" s="246" t="s">
        <v>19</v>
      </c>
      <c r="L455" s="251"/>
      <c r="M455" s="252" t="s">
        <v>19</v>
      </c>
      <c r="N455" s="253" t="s">
        <v>43</v>
      </c>
      <c r="O455" s="86"/>
      <c r="P455" s="223">
        <f>O455*H455</f>
        <v>0</v>
      </c>
      <c r="Q455" s="223">
        <v>0.13600000000000001</v>
      </c>
      <c r="R455" s="223">
        <f>Q455*H455</f>
        <v>0.13600000000000001</v>
      </c>
      <c r="S455" s="223">
        <v>0</v>
      </c>
      <c r="T455" s="223">
        <f>S455*H455</f>
        <v>0</v>
      </c>
      <c r="U455" s="224" t="s">
        <v>19</v>
      </c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5" t="s">
        <v>278</v>
      </c>
      <c r="AT455" s="225" t="s">
        <v>214</v>
      </c>
      <c r="AU455" s="225" t="s">
        <v>81</v>
      </c>
      <c r="AY455" s="19" t="s">
        <v>196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9" t="s">
        <v>79</v>
      </c>
      <c r="BK455" s="226">
        <f>ROUND(I455*H455,2)</f>
        <v>0</v>
      </c>
      <c r="BL455" s="19" t="s">
        <v>266</v>
      </c>
      <c r="BM455" s="225" t="s">
        <v>3578</v>
      </c>
    </row>
    <row r="456" s="2" customFormat="1">
      <c r="A456" s="40"/>
      <c r="B456" s="41"/>
      <c r="C456" s="42"/>
      <c r="D456" s="234" t="s">
        <v>910</v>
      </c>
      <c r="E456" s="42"/>
      <c r="F456" s="278" t="s">
        <v>2045</v>
      </c>
      <c r="G456" s="42"/>
      <c r="H456" s="42"/>
      <c r="I456" s="229"/>
      <c r="J456" s="42"/>
      <c r="K456" s="42"/>
      <c r="L456" s="46"/>
      <c r="M456" s="230"/>
      <c r="N456" s="231"/>
      <c r="O456" s="86"/>
      <c r="P456" s="86"/>
      <c r="Q456" s="86"/>
      <c r="R456" s="86"/>
      <c r="S456" s="86"/>
      <c r="T456" s="86"/>
      <c r="U456" s="87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910</v>
      </c>
      <c r="AU456" s="19" t="s">
        <v>81</v>
      </c>
    </row>
    <row r="457" s="2" customFormat="1" ht="24.15" customHeight="1">
      <c r="A457" s="40"/>
      <c r="B457" s="41"/>
      <c r="C457" s="214" t="s">
        <v>977</v>
      </c>
      <c r="D457" s="214" t="s">
        <v>198</v>
      </c>
      <c r="E457" s="215" t="s">
        <v>3579</v>
      </c>
      <c r="F457" s="216" t="s">
        <v>3580</v>
      </c>
      <c r="G457" s="217" t="s">
        <v>601</v>
      </c>
      <c r="H457" s="218">
        <v>382.99200000000002</v>
      </c>
      <c r="I457" s="219"/>
      <c r="J457" s="220">
        <f>ROUND(I457*H457,2)</f>
        <v>0</v>
      </c>
      <c r="K457" s="216" t="s">
        <v>202</v>
      </c>
      <c r="L457" s="46"/>
      <c r="M457" s="221" t="s">
        <v>19</v>
      </c>
      <c r="N457" s="222" t="s">
        <v>43</v>
      </c>
      <c r="O457" s="86"/>
      <c r="P457" s="223">
        <f>O457*H457</f>
        <v>0</v>
      </c>
      <c r="Q457" s="223">
        <v>5.0000000000000002E-05</v>
      </c>
      <c r="R457" s="223">
        <f>Q457*H457</f>
        <v>0.019149600000000003</v>
      </c>
      <c r="S457" s="223">
        <v>0</v>
      </c>
      <c r="T457" s="223">
        <f>S457*H457</f>
        <v>0</v>
      </c>
      <c r="U457" s="224" t="s">
        <v>19</v>
      </c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5" t="s">
        <v>266</v>
      </c>
      <c r="AT457" s="225" t="s">
        <v>198</v>
      </c>
      <c r="AU457" s="225" t="s">
        <v>81</v>
      </c>
      <c r="AY457" s="19" t="s">
        <v>196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9" t="s">
        <v>79</v>
      </c>
      <c r="BK457" s="226">
        <f>ROUND(I457*H457,2)</f>
        <v>0</v>
      </c>
      <c r="BL457" s="19" t="s">
        <v>266</v>
      </c>
      <c r="BM457" s="225" t="s">
        <v>3581</v>
      </c>
    </row>
    <row r="458" s="2" customFormat="1">
      <c r="A458" s="40"/>
      <c r="B458" s="41"/>
      <c r="C458" s="42"/>
      <c r="D458" s="227" t="s">
        <v>205</v>
      </c>
      <c r="E458" s="42"/>
      <c r="F458" s="228" t="s">
        <v>3582</v>
      </c>
      <c r="G458" s="42"/>
      <c r="H458" s="42"/>
      <c r="I458" s="229"/>
      <c r="J458" s="42"/>
      <c r="K458" s="42"/>
      <c r="L458" s="46"/>
      <c r="M458" s="230"/>
      <c r="N458" s="231"/>
      <c r="O458" s="86"/>
      <c r="P458" s="86"/>
      <c r="Q458" s="86"/>
      <c r="R458" s="86"/>
      <c r="S458" s="86"/>
      <c r="T458" s="86"/>
      <c r="U458" s="87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T458" s="19" t="s">
        <v>205</v>
      </c>
      <c r="AU458" s="19" t="s">
        <v>81</v>
      </c>
    </row>
    <row r="459" s="13" customFormat="1">
      <c r="A459" s="13"/>
      <c r="B459" s="232"/>
      <c r="C459" s="233"/>
      <c r="D459" s="234" t="s">
        <v>212</v>
      </c>
      <c r="E459" s="235" t="s">
        <v>19</v>
      </c>
      <c r="F459" s="236" t="s">
        <v>3583</v>
      </c>
      <c r="G459" s="233"/>
      <c r="H459" s="237">
        <v>112.33799999999999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1"/>
      <c r="U459" s="242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212</v>
      </c>
      <c r="AU459" s="243" t="s">
        <v>81</v>
      </c>
      <c r="AV459" s="13" t="s">
        <v>81</v>
      </c>
      <c r="AW459" s="13" t="s">
        <v>33</v>
      </c>
      <c r="AX459" s="13" t="s">
        <v>72</v>
      </c>
      <c r="AY459" s="243" t="s">
        <v>196</v>
      </c>
    </row>
    <row r="460" s="13" customFormat="1">
      <c r="A460" s="13"/>
      <c r="B460" s="232"/>
      <c r="C460" s="233"/>
      <c r="D460" s="234" t="s">
        <v>212</v>
      </c>
      <c r="E460" s="235" t="s">
        <v>19</v>
      </c>
      <c r="F460" s="236" t="s">
        <v>3584</v>
      </c>
      <c r="G460" s="233"/>
      <c r="H460" s="237">
        <v>270.654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1"/>
      <c r="U460" s="242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212</v>
      </c>
      <c r="AU460" s="243" t="s">
        <v>81</v>
      </c>
      <c r="AV460" s="13" t="s">
        <v>81</v>
      </c>
      <c r="AW460" s="13" t="s">
        <v>33</v>
      </c>
      <c r="AX460" s="13" t="s">
        <v>72</v>
      </c>
      <c r="AY460" s="243" t="s">
        <v>196</v>
      </c>
    </row>
    <row r="461" s="14" customFormat="1">
      <c r="A461" s="14"/>
      <c r="B461" s="254"/>
      <c r="C461" s="255"/>
      <c r="D461" s="234" t="s">
        <v>212</v>
      </c>
      <c r="E461" s="256" t="s">
        <v>19</v>
      </c>
      <c r="F461" s="257" t="s">
        <v>233</v>
      </c>
      <c r="G461" s="255"/>
      <c r="H461" s="258">
        <v>382.99199999999996</v>
      </c>
      <c r="I461" s="259"/>
      <c r="J461" s="255"/>
      <c r="K461" s="255"/>
      <c r="L461" s="260"/>
      <c r="M461" s="261"/>
      <c r="N461" s="262"/>
      <c r="O461" s="262"/>
      <c r="P461" s="262"/>
      <c r="Q461" s="262"/>
      <c r="R461" s="262"/>
      <c r="S461" s="262"/>
      <c r="T461" s="262"/>
      <c r="U461" s="263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4" t="s">
        <v>212</v>
      </c>
      <c r="AU461" s="264" t="s">
        <v>81</v>
      </c>
      <c r="AV461" s="14" t="s">
        <v>203</v>
      </c>
      <c r="AW461" s="14" t="s">
        <v>33</v>
      </c>
      <c r="AX461" s="14" t="s">
        <v>79</v>
      </c>
      <c r="AY461" s="264" t="s">
        <v>196</v>
      </c>
    </row>
    <row r="462" s="2" customFormat="1" ht="21.75" customHeight="1">
      <c r="A462" s="40"/>
      <c r="B462" s="41"/>
      <c r="C462" s="244" t="s">
        <v>1570</v>
      </c>
      <c r="D462" s="244" t="s">
        <v>214</v>
      </c>
      <c r="E462" s="245" t="s">
        <v>3585</v>
      </c>
      <c r="F462" s="246" t="s">
        <v>3586</v>
      </c>
      <c r="G462" s="247" t="s">
        <v>237</v>
      </c>
      <c r="H462" s="248">
        <v>0.38300000000000001</v>
      </c>
      <c r="I462" s="249"/>
      <c r="J462" s="250">
        <f>ROUND(I462*H462,2)</f>
        <v>0</v>
      </c>
      <c r="K462" s="246" t="s">
        <v>202</v>
      </c>
      <c r="L462" s="251"/>
      <c r="M462" s="252" t="s">
        <v>19</v>
      </c>
      <c r="N462" s="253" t="s">
        <v>43</v>
      </c>
      <c r="O462" s="86"/>
      <c r="P462" s="223">
        <f>O462*H462</f>
        <v>0</v>
      </c>
      <c r="Q462" s="223">
        <v>1</v>
      </c>
      <c r="R462" s="223">
        <f>Q462*H462</f>
        <v>0.38300000000000001</v>
      </c>
      <c r="S462" s="223">
        <v>0</v>
      </c>
      <c r="T462" s="223">
        <f>S462*H462</f>
        <v>0</v>
      </c>
      <c r="U462" s="224" t="s">
        <v>19</v>
      </c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5" t="s">
        <v>278</v>
      </c>
      <c r="AT462" s="225" t="s">
        <v>214</v>
      </c>
      <c r="AU462" s="225" t="s">
        <v>81</v>
      </c>
      <c r="AY462" s="19" t="s">
        <v>196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9" t="s">
        <v>79</v>
      </c>
      <c r="BK462" s="226">
        <f>ROUND(I462*H462,2)</f>
        <v>0</v>
      </c>
      <c r="BL462" s="19" t="s">
        <v>266</v>
      </c>
      <c r="BM462" s="225" t="s">
        <v>3587</v>
      </c>
    </row>
    <row r="463" s="13" customFormat="1">
      <c r="A463" s="13"/>
      <c r="B463" s="232"/>
      <c r="C463" s="233"/>
      <c r="D463" s="234" t="s">
        <v>212</v>
      </c>
      <c r="E463" s="233"/>
      <c r="F463" s="236" t="s">
        <v>3588</v>
      </c>
      <c r="G463" s="233"/>
      <c r="H463" s="237">
        <v>0.38300000000000001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1"/>
      <c r="U463" s="242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212</v>
      </c>
      <c r="AU463" s="243" t="s">
        <v>81</v>
      </c>
      <c r="AV463" s="13" t="s">
        <v>81</v>
      </c>
      <c r="AW463" s="13" t="s">
        <v>4</v>
      </c>
      <c r="AX463" s="13" t="s">
        <v>79</v>
      </c>
      <c r="AY463" s="243" t="s">
        <v>196</v>
      </c>
    </row>
    <row r="464" s="2" customFormat="1" ht="49.05" customHeight="1">
      <c r="A464" s="40"/>
      <c r="B464" s="41"/>
      <c r="C464" s="214" t="s">
        <v>1572</v>
      </c>
      <c r="D464" s="214" t="s">
        <v>198</v>
      </c>
      <c r="E464" s="215" t="s">
        <v>913</v>
      </c>
      <c r="F464" s="216" t="s">
        <v>914</v>
      </c>
      <c r="G464" s="217" t="s">
        <v>237</v>
      </c>
      <c r="H464" s="218">
        <v>0.57899999999999996</v>
      </c>
      <c r="I464" s="219"/>
      <c r="J464" s="220">
        <f>ROUND(I464*H464,2)</f>
        <v>0</v>
      </c>
      <c r="K464" s="216" t="s">
        <v>202</v>
      </c>
      <c r="L464" s="46"/>
      <c r="M464" s="221" t="s">
        <v>19</v>
      </c>
      <c r="N464" s="222" t="s">
        <v>43</v>
      </c>
      <c r="O464" s="86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3">
        <f>S464*H464</f>
        <v>0</v>
      </c>
      <c r="U464" s="224" t="s">
        <v>19</v>
      </c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5" t="s">
        <v>266</v>
      </c>
      <c r="AT464" s="225" t="s">
        <v>198</v>
      </c>
      <c r="AU464" s="225" t="s">
        <v>81</v>
      </c>
      <c r="AY464" s="19" t="s">
        <v>196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9" t="s">
        <v>79</v>
      </c>
      <c r="BK464" s="226">
        <f>ROUND(I464*H464,2)</f>
        <v>0</v>
      </c>
      <c r="BL464" s="19" t="s">
        <v>266</v>
      </c>
      <c r="BM464" s="225" t="s">
        <v>3589</v>
      </c>
    </row>
    <row r="465" s="2" customFormat="1">
      <c r="A465" s="40"/>
      <c r="B465" s="41"/>
      <c r="C465" s="42"/>
      <c r="D465" s="227" t="s">
        <v>205</v>
      </c>
      <c r="E465" s="42"/>
      <c r="F465" s="228" t="s">
        <v>916</v>
      </c>
      <c r="G465" s="42"/>
      <c r="H465" s="42"/>
      <c r="I465" s="229"/>
      <c r="J465" s="42"/>
      <c r="K465" s="42"/>
      <c r="L465" s="46"/>
      <c r="M465" s="230"/>
      <c r="N465" s="231"/>
      <c r="O465" s="86"/>
      <c r="P465" s="86"/>
      <c r="Q465" s="86"/>
      <c r="R465" s="86"/>
      <c r="S465" s="86"/>
      <c r="T465" s="86"/>
      <c r="U465" s="87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205</v>
      </c>
      <c r="AU465" s="19" t="s">
        <v>81</v>
      </c>
    </row>
    <row r="466" s="12" customFormat="1" ht="22.8" customHeight="1">
      <c r="A466" s="12"/>
      <c r="B466" s="198"/>
      <c r="C466" s="199"/>
      <c r="D466" s="200" t="s">
        <v>71</v>
      </c>
      <c r="E466" s="212" t="s">
        <v>917</v>
      </c>
      <c r="F466" s="212" t="s">
        <v>918</v>
      </c>
      <c r="G466" s="199"/>
      <c r="H466" s="199"/>
      <c r="I466" s="202"/>
      <c r="J466" s="213">
        <f>BK466</f>
        <v>0</v>
      </c>
      <c r="K466" s="199"/>
      <c r="L466" s="204"/>
      <c r="M466" s="205"/>
      <c r="N466" s="206"/>
      <c r="O466" s="206"/>
      <c r="P466" s="207">
        <f>SUM(P467:P475)</f>
        <v>0</v>
      </c>
      <c r="Q466" s="206"/>
      <c r="R466" s="207">
        <f>SUM(R467:R475)</f>
        <v>0.014249600000000001</v>
      </c>
      <c r="S466" s="206"/>
      <c r="T466" s="207">
        <f>SUM(T467:T475)</f>
        <v>0</v>
      </c>
      <c r="U466" s="208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09" t="s">
        <v>81</v>
      </c>
      <c r="AT466" s="210" t="s">
        <v>71</v>
      </c>
      <c r="AU466" s="210" t="s">
        <v>79</v>
      </c>
      <c r="AY466" s="209" t="s">
        <v>196</v>
      </c>
      <c r="BK466" s="211">
        <f>SUM(BK467:BK475)</f>
        <v>0</v>
      </c>
    </row>
    <row r="467" s="2" customFormat="1" ht="21.75" customHeight="1">
      <c r="A467" s="40"/>
      <c r="B467" s="41"/>
      <c r="C467" s="214" t="s">
        <v>1574</v>
      </c>
      <c r="D467" s="214" t="s">
        <v>198</v>
      </c>
      <c r="E467" s="215" t="s">
        <v>920</v>
      </c>
      <c r="F467" s="216" t="s">
        <v>921</v>
      </c>
      <c r="G467" s="217" t="s">
        <v>244</v>
      </c>
      <c r="H467" s="218">
        <v>8.9060000000000006</v>
      </c>
      <c r="I467" s="219"/>
      <c r="J467" s="220">
        <f>ROUND(I467*H467,2)</f>
        <v>0</v>
      </c>
      <c r="K467" s="216" t="s">
        <v>202</v>
      </c>
      <c r="L467" s="46"/>
      <c r="M467" s="221" t="s">
        <v>19</v>
      </c>
      <c r="N467" s="222" t="s">
        <v>43</v>
      </c>
      <c r="O467" s="86"/>
      <c r="P467" s="223">
        <f>O467*H467</f>
        <v>0</v>
      </c>
      <c r="Q467" s="223">
        <v>0</v>
      </c>
      <c r="R467" s="223">
        <f>Q467*H467</f>
        <v>0</v>
      </c>
      <c r="S467" s="223">
        <v>0</v>
      </c>
      <c r="T467" s="223">
        <f>S467*H467</f>
        <v>0</v>
      </c>
      <c r="U467" s="224" t="s">
        <v>19</v>
      </c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5" t="s">
        <v>266</v>
      </c>
      <c r="AT467" s="225" t="s">
        <v>198</v>
      </c>
      <c r="AU467" s="225" t="s">
        <v>81</v>
      </c>
      <c r="AY467" s="19" t="s">
        <v>196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9" t="s">
        <v>79</v>
      </c>
      <c r="BK467" s="226">
        <f>ROUND(I467*H467,2)</f>
        <v>0</v>
      </c>
      <c r="BL467" s="19" t="s">
        <v>266</v>
      </c>
      <c r="BM467" s="225" t="s">
        <v>3590</v>
      </c>
    </row>
    <row r="468" s="2" customFormat="1">
      <c r="A468" s="40"/>
      <c r="B468" s="41"/>
      <c r="C468" s="42"/>
      <c r="D468" s="227" t="s">
        <v>205</v>
      </c>
      <c r="E468" s="42"/>
      <c r="F468" s="228" t="s">
        <v>923</v>
      </c>
      <c r="G468" s="42"/>
      <c r="H468" s="42"/>
      <c r="I468" s="229"/>
      <c r="J468" s="42"/>
      <c r="K468" s="42"/>
      <c r="L468" s="46"/>
      <c r="M468" s="230"/>
      <c r="N468" s="231"/>
      <c r="O468" s="86"/>
      <c r="P468" s="86"/>
      <c r="Q468" s="86"/>
      <c r="R468" s="86"/>
      <c r="S468" s="86"/>
      <c r="T468" s="86"/>
      <c r="U468" s="87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205</v>
      </c>
      <c r="AU468" s="19" t="s">
        <v>81</v>
      </c>
    </row>
    <row r="469" s="2" customFormat="1" ht="24.15" customHeight="1">
      <c r="A469" s="40"/>
      <c r="B469" s="41"/>
      <c r="C469" s="214" t="s">
        <v>1578</v>
      </c>
      <c r="D469" s="214" t="s">
        <v>198</v>
      </c>
      <c r="E469" s="215" t="s">
        <v>925</v>
      </c>
      <c r="F469" s="216" t="s">
        <v>926</v>
      </c>
      <c r="G469" s="217" t="s">
        <v>244</v>
      </c>
      <c r="H469" s="218">
        <v>8.9060000000000006</v>
      </c>
      <c r="I469" s="219"/>
      <c r="J469" s="220">
        <f>ROUND(I469*H469,2)</f>
        <v>0</v>
      </c>
      <c r="K469" s="216" t="s">
        <v>202</v>
      </c>
      <c r="L469" s="46"/>
      <c r="M469" s="221" t="s">
        <v>19</v>
      </c>
      <c r="N469" s="222" t="s">
        <v>43</v>
      </c>
      <c r="O469" s="86"/>
      <c r="P469" s="223">
        <f>O469*H469</f>
        <v>0</v>
      </c>
      <c r="Q469" s="223">
        <v>0.00020000000000000001</v>
      </c>
      <c r="R469" s="223">
        <f>Q469*H469</f>
        <v>0.0017812000000000001</v>
      </c>
      <c r="S469" s="223">
        <v>0</v>
      </c>
      <c r="T469" s="223">
        <f>S469*H469</f>
        <v>0</v>
      </c>
      <c r="U469" s="224" t="s">
        <v>19</v>
      </c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5" t="s">
        <v>266</v>
      </c>
      <c r="AT469" s="225" t="s">
        <v>198</v>
      </c>
      <c r="AU469" s="225" t="s">
        <v>81</v>
      </c>
      <c r="AY469" s="19" t="s">
        <v>196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9" t="s">
        <v>79</v>
      </c>
      <c r="BK469" s="226">
        <f>ROUND(I469*H469,2)</f>
        <v>0</v>
      </c>
      <c r="BL469" s="19" t="s">
        <v>266</v>
      </c>
      <c r="BM469" s="225" t="s">
        <v>3591</v>
      </c>
    </row>
    <row r="470" s="2" customFormat="1">
      <c r="A470" s="40"/>
      <c r="B470" s="41"/>
      <c r="C470" s="42"/>
      <c r="D470" s="227" t="s">
        <v>205</v>
      </c>
      <c r="E470" s="42"/>
      <c r="F470" s="228" t="s">
        <v>928</v>
      </c>
      <c r="G470" s="42"/>
      <c r="H470" s="42"/>
      <c r="I470" s="229"/>
      <c r="J470" s="42"/>
      <c r="K470" s="42"/>
      <c r="L470" s="46"/>
      <c r="M470" s="230"/>
      <c r="N470" s="231"/>
      <c r="O470" s="86"/>
      <c r="P470" s="86"/>
      <c r="Q470" s="86"/>
      <c r="R470" s="86"/>
      <c r="S470" s="86"/>
      <c r="T470" s="86"/>
      <c r="U470" s="87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205</v>
      </c>
      <c r="AU470" s="19" t="s">
        <v>81</v>
      </c>
    </row>
    <row r="471" s="2" customFormat="1" ht="24.15" customHeight="1">
      <c r="A471" s="40"/>
      <c r="B471" s="41"/>
      <c r="C471" s="214" t="s">
        <v>1580</v>
      </c>
      <c r="D471" s="214" t="s">
        <v>198</v>
      </c>
      <c r="E471" s="215" t="s">
        <v>930</v>
      </c>
      <c r="F471" s="216" t="s">
        <v>931</v>
      </c>
      <c r="G471" s="217" t="s">
        <v>244</v>
      </c>
      <c r="H471" s="218">
        <v>8.9060000000000006</v>
      </c>
      <c r="I471" s="219"/>
      <c r="J471" s="220">
        <f>ROUND(I471*H471,2)</f>
        <v>0</v>
      </c>
      <c r="K471" s="216" t="s">
        <v>202</v>
      </c>
      <c r="L471" s="46"/>
      <c r="M471" s="221" t="s">
        <v>19</v>
      </c>
      <c r="N471" s="222" t="s">
        <v>43</v>
      </c>
      <c r="O471" s="86"/>
      <c r="P471" s="223">
        <f>O471*H471</f>
        <v>0</v>
      </c>
      <c r="Q471" s="223">
        <v>0.0014</v>
      </c>
      <c r="R471" s="223">
        <f>Q471*H471</f>
        <v>0.012468400000000001</v>
      </c>
      <c r="S471" s="223">
        <v>0</v>
      </c>
      <c r="T471" s="223">
        <f>S471*H471</f>
        <v>0</v>
      </c>
      <c r="U471" s="224" t="s">
        <v>19</v>
      </c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5" t="s">
        <v>266</v>
      </c>
      <c r="AT471" s="225" t="s">
        <v>198</v>
      </c>
      <c r="AU471" s="225" t="s">
        <v>81</v>
      </c>
      <c r="AY471" s="19" t="s">
        <v>196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9" t="s">
        <v>79</v>
      </c>
      <c r="BK471" s="226">
        <f>ROUND(I471*H471,2)</f>
        <v>0</v>
      </c>
      <c r="BL471" s="19" t="s">
        <v>266</v>
      </c>
      <c r="BM471" s="225" t="s">
        <v>3592</v>
      </c>
    </row>
    <row r="472" s="2" customFormat="1">
      <c r="A472" s="40"/>
      <c r="B472" s="41"/>
      <c r="C472" s="42"/>
      <c r="D472" s="227" t="s">
        <v>205</v>
      </c>
      <c r="E472" s="42"/>
      <c r="F472" s="228" t="s">
        <v>933</v>
      </c>
      <c r="G472" s="42"/>
      <c r="H472" s="42"/>
      <c r="I472" s="229"/>
      <c r="J472" s="42"/>
      <c r="K472" s="42"/>
      <c r="L472" s="46"/>
      <c r="M472" s="230"/>
      <c r="N472" s="231"/>
      <c r="O472" s="86"/>
      <c r="P472" s="86"/>
      <c r="Q472" s="86"/>
      <c r="R472" s="86"/>
      <c r="S472" s="86"/>
      <c r="T472" s="86"/>
      <c r="U472" s="87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205</v>
      </c>
      <c r="AU472" s="19" t="s">
        <v>81</v>
      </c>
    </row>
    <row r="473" s="13" customFormat="1">
      <c r="A473" s="13"/>
      <c r="B473" s="232"/>
      <c r="C473" s="233"/>
      <c r="D473" s="234" t="s">
        <v>212</v>
      </c>
      <c r="E473" s="235" t="s">
        <v>19</v>
      </c>
      <c r="F473" s="236" t="s">
        <v>3392</v>
      </c>
      <c r="G473" s="233"/>
      <c r="H473" s="237">
        <v>8.9060000000000006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1"/>
      <c r="U473" s="242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212</v>
      </c>
      <c r="AU473" s="243" t="s">
        <v>81</v>
      </c>
      <c r="AV473" s="13" t="s">
        <v>81</v>
      </c>
      <c r="AW473" s="13" t="s">
        <v>33</v>
      </c>
      <c r="AX473" s="13" t="s">
        <v>79</v>
      </c>
      <c r="AY473" s="243" t="s">
        <v>196</v>
      </c>
    </row>
    <row r="474" s="2" customFormat="1" ht="44.25" customHeight="1">
      <c r="A474" s="40"/>
      <c r="B474" s="41"/>
      <c r="C474" s="214" t="s">
        <v>1582</v>
      </c>
      <c r="D474" s="214" t="s">
        <v>198</v>
      </c>
      <c r="E474" s="215" t="s">
        <v>936</v>
      </c>
      <c r="F474" s="216" t="s">
        <v>937</v>
      </c>
      <c r="G474" s="217" t="s">
        <v>237</v>
      </c>
      <c r="H474" s="218">
        <v>0.014</v>
      </c>
      <c r="I474" s="219"/>
      <c r="J474" s="220">
        <f>ROUND(I474*H474,2)</f>
        <v>0</v>
      </c>
      <c r="K474" s="216" t="s">
        <v>202</v>
      </c>
      <c r="L474" s="46"/>
      <c r="M474" s="221" t="s">
        <v>19</v>
      </c>
      <c r="N474" s="222" t="s">
        <v>43</v>
      </c>
      <c r="O474" s="86"/>
      <c r="P474" s="223">
        <f>O474*H474</f>
        <v>0</v>
      </c>
      <c r="Q474" s="223">
        <v>0</v>
      </c>
      <c r="R474" s="223">
        <f>Q474*H474</f>
        <v>0</v>
      </c>
      <c r="S474" s="223">
        <v>0</v>
      </c>
      <c r="T474" s="223">
        <f>S474*H474</f>
        <v>0</v>
      </c>
      <c r="U474" s="224" t="s">
        <v>19</v>
      </c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5" t="s">
        <v>266</v>
      </c>
      <c r="AT474" s="225" t="s">
        <v>198</v>
      </c>
      <c r="AU474" s="225" t="s">
        <v>81</v>
      </c>
      <c r="AY474" s="19" t="s">
        <v>196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9" t="s">
        <v>79</v>
      </c>
      <c r="BK474" s="226">
        <f>ROUND(I474*H474,2)</f>
        <v>0</v>
      </c>
      <c r="BL474" s="19" t="s">
        <v>266</v>
      </c>
      <c r="BM474" s="225" t="s">
        <v>3593</v>
      </c>
    </row>
    <row r="475" s="2" customFormat="1">
      <c r="A475" s="40"/>
      <c r="B475" s="41"/>
      <c r="C475" s="42"/>
      <c r="D475" s="227" t="s">
        <v>205</v>
      </c>
      <c r="E475" s="42"/>
      <c r="F475" s="228" t="s">
        <v>939</v>
      </c>
      <c r="G475" s="42"/>
      <c r="H475" s="42"/>
      <c r="I475" s="229"/>
      <c r="J475" s="42"/>
      <c r="K475" s="42"/>
      <c r="L475" s="46"/>
      <c r="M475" s="230"/>
      <c r="N475" s="231"/>
      <c r="O475" s="86"/>
      <c r="P475" s="86"/>
      <c r="Q475" s="86"/>
      <c r="R475" s="86"/>
      <c r="S475" s="86"/>
      <c r="T475" s="86"/>
      <c r="U475" s="87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205</v>
      </c>
      <c r="AU475" s="19" t="s">
        <v>81</v>
      </c>
    </row>
    <row r="476" s="12" customFormat="1" ht="22.8" customHeight="1">
      <c r="A476" s="12"/>
      <c r="B476" s="198"/>
      <c r="C476" s="199"/>
      <c r="D476" s="200" t="s">
        <v>71</v>
      </c>
      <c r="E476" s="212" t="s">
        <v>318</v>
      </c>
      <c r="F476" s="212" t="s">
        <v>319</v>
      </c>
      <c r="G476" s="199"/>
      <c r="H476" s="199"/>
      <c r="I476" s="202"/>
      <c r="J476" s="213">
        <f>BK476</f>
        <v>0</v>
      </c>
      <c r="K476" s="199"/>
      <c r="L476" s="204"/>
      <c r="M476" s="205"/>
      <c r="N476" s="206"/>
      <c r="O476" s="206"/>
      <c r="P476" s="207">
        <f>SUM(P477:P501)</f>
        <v>0</v>
      </c>
      <c r="Q476" s="206"/>
      <c r="R476" s="207">
        <f>SUM(R477:R501)</f>
        <v>0.055136389999999993</v>
      </c>
      <c r="S476" s="206"/>
      <c r="T476" s="207">
        <f>SUM(T477:T501)</f>
        <v>0</v>
      </c>
      <c r="U476" s="208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R476" s="209" t="s">
        <v>81</v>
      </c>
      <c r="AT476" s="210" t="s">
        <v>71</v>
      </c>
      <c r="AU476" s="210" t="s">
        <v>79</v>
      </c>
      <c r="AY476" s="209" t="s">
        <v>196</v>
      </c>
      <c r="BK476" s="211">
        <f>SUM(BK477:BK501)</f>
        <v>0</v>
      </c>
    </row>
    <row r="477" s="2" customFormat="1" ht="37.8" customHeight="1">
      <c r="A477" s="40"/>
      <c r="B477" s="41"/>
      <c r="C477" s="214" t="s">
        <v>1584</v>
      </c>
      <c r="D477" s="214" t="s">
        <v>198</v>
      </c>
      <c r="E477" s="215" t="s">
        <v>941</v>
      </c>
      <c r="F477" s="216" t="s">
        <v>942</v>
      </c>
      <c r="G477" s="217" t="s">
        <v>244</v>
      </c>
      <c r="H477" s="218">
        <v>84.587999999999994</v>
      </c>
      <c r="I477" s="219"/>
      <c r="J477" s="220">
        <f>ROUND(I477*H477,2)</f>
        <v>0</v>
      </c>
      <c r="K477" s="216" t="s">
        <v>202</v>
      </c>
      <c r="L477" s="46"/>
      <c r="M477" s="221" t="s">
        <v>19</v>
      </c>
      <c r="N477" s="222" t="s">
        <v>43</v>
      </c>
      <c r="O477" s="86"/>
      <c r="P477" s="223">
        <f>O477*H477</f>
        <v>0</v>
      </c>
      <c r="Q477" s="223">
        <v>2.0000000000000002E-05</v>
      </c>
      <c r="R477" s="223">
        <f>Q477*H477</f>
        <v>0.0016917600000000001</v>
      </c>
      <c r="S477" s="223">
        <v>0</v>
      </c>
      <c r="T477" s="223">
        <f>S477*H477</f>
        <v>0</v>
      </c>
      <c r="U477" s="224" t="s">
        <v>19</v>
      </c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5" t="s">
        <v>266</v>
      </c>
      <c r="AT477" s="225" t="s">
        <v>198</v>
      </c>
      <c r="AU477" s="225" t="s">
        <v>81</v>
      </c>
      <c r="AY477" s="19" t="s">
        <v>196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9" t="s">
        <v>79</v>
      </c>
      <c r="BK477" s="226">
        <f>ROUND(I477*H477,2)</f>
        <v>0</v>
      </c>
      <c r="BL477" s="19" t="s">
        <v>266</v>
      </c>
      <c r="BM477" s="225" t="s">
        <v>3594</v>
      </c>
    </row>
    <row r="478" s="2" customFormat="1">
      <c r="A478" s="40"/>
      <c r="B478" s="41"/>
      <c r="C478" s="42"/>
      <c r="D478" s="227" t="s">
        <v>205</v>
      </c>
      <c r="E478" s="42"/>
      <c r="F478" s="228" t="s">
        <v>944</v>
      </c>
      <c r="G478" s="42"/>
      <c r="H478" s="42"/>
      <c r="I478" s="229"/>
      <c r="J478" s="42"/>
      <c r="K478" s="42"/>
      <c r="L478" s="46"/>
      <c r="M478" s="230"/>
      <c r="N478" s="231"/>
      <c r="O478" s="86"/>
      <c r="P478" s="86"/>
      <c r="Q478" s="86"/>
      <c r="R478" s="86"/>
      <c r="S478" s="86"/>
      <c r="T478" s="86"/>
      <c r="U478" s="87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205</v>
      </c>
      <c r="AU478" s="19" t="s">
        <v>81</v>
      </c>
    </row>
    <row r="479" s="2" customFormat="1" ht="24.15" customHeight="1">
      <c r="A479" s="40"/>
      <c r="B479" s="41"/>
      <c r="C479" s="214" t="s">
        <v>1586</v>
      </c>
      <c r="D479" s="214" t="s">
        <v>198</v>
      </c>
      <c r="E479" s="215" t="s">
        <v>946</v>
      </c>
      <c r="F479" s="216" t="s">
        <v>947</v>
      </c>
      <c r="G479" s="217" t="s">
        <v>244</v>
      </c>
      <c r="H479" s="218">
        <v>84.587999999999994</v>
      </c>
      <c r="I479" s="219"/>
      <c r="J479" s="220">
        <f>ROUND(I479*H479,2)</f>
        <v>0</v>
      </c>
      <c r="K479" s="216" t="s">
        <v>202</v>
      </c>
      <c r="L479" s="46"/>
      <c r="M479" s="221" t="s">
        <v>19</v>
      </c>
      <c r="N479" s="222" t="s">
        <v>43</v>
      </c>
      <c r="O479" s="86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3">
        <f>S479*H479</f>
        <v>0</v>
      </c>
      <c r="U479" s="224" t="s">
        <v>19</v>
      </c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5" t="s">
        <v>266</v>
      </c>
      <c r="AT479" s="225" t="s">
        <v>198</v>
      </c>
      <c r="AU479" s="225" t="s">
        <v>81</v>
      </c>
      <c r="AY479" s="19" t="s">
        <v>196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9" t="s">
        <v>79</v>
      </c>
      <c r="BK479" s="226">
        <f>ROUND(I479*H479,2)</f>
        <v>0</v>
      </c>
      <c r="BL479" s="19" t="s">
        <v>266</v>
      </c>
      <c r="BM479" s="225" t="s">
        <v>3595</v>
      </c>
    </row>
    <row r="480" s="2" customFormat="1">
      <c r="A480" s="40"/>
      <c r="B480" s="41"/>
      <c r="C480" s="42"/>
      <c r="D480" s="227" t="s">
        <v>205</v>
      </c>
      <c r="E480" s="42"/>
      <c r="F480" s="228" t="s">
        <v>949</v>
      </c>
      <c r="G480" s="42"/>
      <c r="H480" s="42"/>
      <c r="I480" s="229"/>
      <c r="J480" s="42"/>
      <c r="K480" s="42"/>
      <c r="L480" s="46"/>
      <c r="M480" s="230"/>
      <c r="N480" s="231"/>
      <c r="O480" s="86"/>
      <c r="P480" s="86"/>
      <c r="Q480" s="86"/>
      <c r="R480" s="86"/>
      <c r="S480" s="86"/>
      <c r="T480" s="86"/>
      <c r="U480" s="87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205</v>
      </c>
      <c r="AU480" s="19" t="s">
        <v>81</v>
      </c>
    </row>
    <row r="481" s="2" customFormat="1" ht="24.15" customHeight="1">
      <c r="A481" s="40"/>
      <c r="B481" s="41"/>
      <c r="C481" s="214" t="s">
        <v>1592</v>
      </c>
      <c r="D481" s="214" t="s">
        <v>198</v>
      </c>
      <c r="E481" s="215" t="s">
        <v>951</v>
      </c>
      <c r="F481" s="216" t="s">
        <v>952</v>
      </c>
      <c r="G481" s="217" t="s">
        <v>244</v>
      </c>
      <c r="H481" s="218">
        <v>84.587999999999994</v>
      </c>
      <c r="I481" s="219"/>
      <c r="J481" s="220">
        <f>ROUND(I481*H481,2)</f>
        <v>0</v>
      </c>
      <c r="K481" s="216" t="s">
        <v>202</v>
      </c>
      <c r="L481" s="46"/>
      <c r="M481" s="221" t="s">
        <v>19</v>
      </c>
      <c r="N481" s="222" t="s">
        <v>43</v>
      </c>
      <c r="O481" s="86"/>
      <c r="P481" s="223">
        <f>O481*H481</f>
        <v>0</v>
      </c>
      <c r="Q481" s="223">
        <v>0.00017000000000000001</v>
      </c>
      <c r="R481" s="223">
        <f>Q481*H481</f>
        <v>0.014379960000000001</v>
      </c>
      <c r="S481" s="223">
        <v>0</v>
      </c>
      <c r="T481" s="223">
        <f>S481*H481</f>
        <v>0</v>
      </c>
      <c r="U481" s="224" t="s">
        <v>19</v>
      </c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5" t="s">
        <v>266</v>
      </c>
      <c r="AT481" s="225" t="s">
        <v>198</v>
      </c>
      <c r="AU481" s="225" t="s">
        <v>81</v>
      </c>
      <c r="AY481" s="19" t="s">
        <v>196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9" t="s">
        <v>79</v>
      </c>
      <c r="BK481" s="226">
        <f>ROUND(I481*H481,2)</f>
        <v>0</v>
      </c>
      <c r="BL481" s="19" t="s">
        <v>266</v>
      </c>
      <c r="BM481" s="225" t="s">
        <v>3596</v>
      </c>
    </row>
    <row r="482" s="2" customFormat="1">
      <c r="A482" s="40"/>
      <c r="B482" s="41"/>
      <c r="C482" s="42"/>
      <c r="D482" s="227" t="s">
        <v>205</v>
      </c>
      <c r="E482" s="42"/>
      <c r="F482" s="228" t="s">
        <v>954</v>
      </c>
      <c r="G482" s="42"/>
      <c r="H482" s="42"/>
      <c r="I482" s="229"/>
      <c r="J482" s="42"/>
      <c r="K482" s="42"/>
      <c r="L482" s="46"/>
      <c r="M482" s="230"/>
      <c r="N482" s="231"/>
      <c r="O482" s="86"/>
      <c r="P482" s="86"/>
      <c r="Q482" s="86"/>
      <c r="R482" s="86"/>
      <c r="S482" s="86"/>
      <c r="T482" s="86"/>
      <c r="U482" s="87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205</v>
      </c>
      <c r="AU482" s="19" t="s">
        <v>81</v>
      </c>
    </row>
    <row r="483" s="2" customFormat="1" ht="24.15" customHeight="1">
      <c r="A483" s="40"/>
      <c r="B483" s="41"/>
      <c r="C483" s="214" t="s">
        <v>1610</v>
      </c>
      <c r="D483" s="214" t="s">
        <v>198</v>
      </c>
      <c r="E483" s="215" t="s">
        <v>956</v>
      </c>
      <c r="F483" s="216" t="s">
        <v>957</v>
      </c>
      <c r="G483" s="217" t="s">
        <v>244</v>
      </c>
      <c r="H483" s="218">
        <v>84.587999999999994</v>
      </c>
      <c r="I483" s="219"/>
      <c r="J483" s="220">
        <f>ROUND(I483*H483,2)</f>
        <v>0</v>
      </c>
      <c r="K483" s="216" t="s">
        <v>202</v>
      </c>
      <c r="L483" s="46"/>
      <c r="M483" s="221" t="s">
        <v>19</v>
      </c>
      <c r="N483" s="222" t="s">
        <v>43</v>
      </c>
      <c r="O483" s="86"/>
      <c r="P483" s="223">
        <f>O483*H483</f>
        <v>0</v>
      </c>
      <c r="Q483" s="223">
        <v>0.00012999999999999999</v>
      </c>
      <c r="R483" s="223">
        <f>Q483*H483</f>
        <v>0.010996439999999998</v>
      </c>
      <c r="S483" s="223">
        <v>0</v>
      </c>
      <c r="T483" s="223">
        <f>S483*H483</f>
        <v>0</v>
      </c>
      <c r="U483" s="224" t="s">
        <v>19</v>
      </c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5" t="s">
        <v>266</v>
      </c>
      <c r="AT483" s="225" t="s">
        <v>198</v>
      </c>
      <c r="AU483" s="225" t="s">
        <v>81</v>
      </c>
      <c r="AY483" s="19" t="s">
        <v>196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9" t="s">
        <v>79</v>
      </c>
      <c r="BK483" s="226">
        <f>ROUND(I483*H483,2)</f>
        <v>0</v>
      </c>
      <c r="BL483" s="19" t="s">
        <v>266</v>
      </c>
      <c r="BM483" s="225" t="s">
        <v>3597</v>
      </c>
    </row>
    <row r="484" s="2" customFormat="1">
      <c r="A484" s="40"/>
      <c r="B484" s="41"/>
      <c r="C484" s="42"/>
      <c r="D484" s="227" t="s">
        <v>205</v>
      </c>
      <c r="E484" s="42"/>
      <c r="F484" s="228" t="s">
        <v>959</v>
      </c>
      <c r="G484" s="42"/>
      <c r="H484" s="42"/>
      <c r="I484" s="229"/>
      <c r="J484" s="42"/>
      <c r="K484" s="42"/>
      <c r="L484" s="46"/>
      <c r="M484" s="230"/>
      <c r="N484" s="231"/>
      <c r="O484" s="86"/>
      <c r="P484" s="86"/>
      <c r="Q484" s="86"/>
      <c r="R484" s="86"/>
      <c r="S484" s="86"/>
      <c r="T484" s="86"/>
      <c r="U484" s="87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205</v>
      </c>
      <c r="AU484" s="19" t="s">
        <v>81</v>
      </c>
    </row>
    <row r="485" s="2" customFormat="1" ht="24.15" customHeight="1">
      <c r="A485" s="40"/>
      <c r="B485" s="41"/>
      <c r="C485" s="214" t="s">
        <v>1629</v>
      </c>
      <c r="D485" s="214" t="s">
        <v>198</v>
      </c>
      <c r="E485" s="215" t="s">
        <v>961</v>
      </c>
      <c r="F485" s="216" t="s">
        <v>962</v>
      </c>
      <c r="G485" s="217" t="s">
        <v>244</v>
      </c>
      <c r="H485" s="218">
        <v>84.587999999999994</v>
      </c>
      <c r="I485" s="219"/>
      <c r="J485" s="220">
        <f>ROUND(I485*H485,2)</f>
        <v>0</v>
      </c>
      <c r="K485" s="216" t="s">
        <v>202</v>
      </c>
      <c r="L485" s="46"/>
      <c r="M485" s="221" t="s">
        <v>19</v>
      </c>
      <c r="N485" s="222" t="s">
        <v>43</v>
      </c>
      <c r="O485" s="86"/>
      <c r="P485" s="223">
        <f>O485*H485</f>
        <v>0</v>
      </c>
      <c r="Q485" s="223">
        <v>0.00012</v>
      </c>
      <c r="R485" s="223">
        <f>Q485*H485</f>
        <v>0.010150559999999999</v>
      </c>
      <c r="S485" s="223">
        <v>0</v>
      </c>
      <c r="T485" s="223">
        <f>S485*H485</f>
        <v>0</v>
      </c>
      <c r="U485" s="224" t="s">
        <v>19</v>
      </c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5" t="s">
        <v>266</v>
      </c>
      <c r="AT485" s="225" t="s">
        <v>198</v>
      </c>
      <c r="AU485" s="225" t="s">
        <v>81</v>
      </c>
      <c r="AY485" s="19" t="s">
        <v>196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9" t="s">
        <v>79</v>
      </c>
      <c r="BK485" s="226">
        <f>ROUND(I485*H485,2)</f>
        <v>0</v>
      </c>
      <c r="BL485" s="19" t="s">
        <v>266</v>
      </c>
      <c r="BM485" s="225" t="s">
        <v>3598</v>
      </c>
    </row>
    <row r="486" s="2" customFormat="1">
      <c r="A486" s="40"/>
      <c r="B486" s="41"/>
      <c r="C486" s="42"/>
      <c r="D486" s="227" t="s">
        <v>205</v>
      </c>
      <c r="E486" s="42"/>
      <c r="F486" s="228" t="s">
        <v>964</v>
      </c>
      <c r="G486" s="42"/>
      <c r="H486" s="42"/>
      <c r="I486" s="229"/>
      <c r="J486" s="42"/>
      <c r="K486" s="42"/>
      <c r="L486" s="46"/>
      <c r="M486" s="230"/>
      <c r="N486" s="231"/>
      <c r="O486" s="86"/>
      <c r="P486" s="86"/>
      <c r="Q486" s="86"/>
      <c r="R486" s="86"/>
      <c r="S486" s="86"/>
      <c r="T486" s="86"/>
      <c r="U486" s="87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205</v>
      </c>
      <c r="AU486" s="19" t="s">
        <v>81</v>
      </c>
    </row>
    <row r="487" s="13" customFormat="1">
      <c r="A487" s="13"/>
      <c r="B487" s="232"/>
      <c r="C487" s="233"/>
      <c r="D487" s="234" t="s">
        <v>212</v>
      </c>
      <c r="E487" s="235" t="s">
        <v>19</v>
      </c>
      <c r="F487" s="236" t="s">
        <v>3599</v>
      </c>
      <c r="G487" s="233"/>
      <c r="H487" s="237">
        <v>84.587999999999994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1"/>
      <c r="U487" s="242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212</v>
      </c>
      <c r="AU487" s="243" t="s">
        <v>81</v>
      </c>
      <c r="AV487" s="13" t="s">
        <v>81</v>
      </c>
      <c r="AW487" s="13" t="s">
        <v>33</v>
      </c>
      <c r="AX487" s="13" t="s">
        <v>79</v>
      </c>
      <c r="AY487" s="243" t="s">
        <v>196</v>
      </c>
    </row>
    <row r="488" s="2" customFormat="1" ht="24.15" customHeight="1">
      <c r="A488" s="40"/>
      <c r="B488" s="41"/>
      <c r="C488" s="214" t="s">
        <v>1634</v>
      </c>
      <c r="D488" s="214" t="s">
        <v>198</v>
      </c>
      <c r="E488" s="215" t="s">
        <v>321</v>
      </c>
      <c r="F488" s="216" t="s">
        <v>322</v>
      </c>
      <c r="G488" s="217" t="s">
        <v>244</v>
      </c>
      <c r="H488" s="218">
        <v>41.668999999999997</v>
      </c>
      <c r="I488" s="219"/>
      <c r="J488" s="220">
        <f>ROUND(I488*H488,2)</f>
        <v>0</v>
      </c>
      <c r="K488" s="216" t="s">
        <v>202</v>
      </c>
      <c r="L488" s="46"/>
      <c r="M488" s="221" t="s">
        <v>19</v>
      </c>
      <c r="N488" s="222" t="s">
        <v>43</v>
      </c>
      <c r="O488" s="86"/>
      <c r="P488" s="223">
        <f>O488*H488</f>
        <v>0</v>
      </c>
      <c r="Q488" s="223">
        <v>2.0000000000000002E-05</v>
      </c>
      <c r="R488" s="223">
        <f>Q488*H488</f>
        <v>0.00083337999999999999</v>
      </c>
      <c r="S488" s="223">
        <v>0</v>
      </c>
      <c r="T488" s="223">
        <f>S488*H488</f>
        <v>0</v>
      </c>
      <c r="U488" s="224" t="s">
        <v>19</v>
      </c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5" t="s">
        <v>266</v>
      </c>
      <c r="AT488" s="225" t="s">
        <v>198</v>
      </c>
      <c r="AU488" s="225" t="s">
        <v>81</v>
      </c>
      <c r="AY488" s="19" t="s">
        <v>196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9" t="s">
        <v>79</v>
      </c>
      <c r="BK488" s="226">
        <f>ROUND(I488*H488,2)</f>
        <v>0</v>
      </c>
      <c r="BL488" s="19" t="s">
        <v>266</v>
      </c>
      <c r="BM488" s="225" t="s">
        <v>3600</v>
      </c>
    </row>
    <row r="489" s="2" customFormat="1">
      <c r="A489" s="40"/>
      <c r="B489" s="41"/>
      <c r="C489" s="42"/>
      <c r="D489" s="227" t="s">
        <v>205</v>
      </c>
      <c r="E489" s="42"/>
      <c r="F489" s="228" t="s">
        <v>324</v>
      </c>
      <c r="G489" s="42"/>
      <c r="H489" s="42"/>
      <c r="I489" s="229"/>
      <c r="J489" s="42"/>
      <c r="K489" s="42"/>
      <c r="L489" s="46"/>
      <c r="M489" s="230"/>
      <c r="N489" s="231"/>
      <c r="O489" s="86"/>
      <c r="P489" s="86"/>
      <c r="Q489" s="86"/>
      <c r="R489" s="86"/>
      <c r="S489" s="86"/>
      <c r="T489" s="86"/>
      <c r="U489" s="87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205</v>
      </c>
      <c r="AU489" s="19" t="s">
        <v>81</v>
      </c>
    </row>
    <row r="490" s="2" customFormat="1" ht="24.15" customHeight="1">
      <c r="A490" s="40"/>
      <c r="B490" s="41"/>
      <c r="C490" s="214" t="s">
        <v>1639</v>
      </c>
      <c r="D490" s="214" t="s">
        <v>198</v>
      </c>
      <c r="E490" s="215" t="s">
        <v>326</v>
      </c>
      <c r="F490" s="216" t="s">
        <v>327</v>
      </c>
      <c r="G490" s="217" t="s">
        <v>244</v>
      </c>
      <c r="H490" s="218">
        <v>41.668999999999997</v>
      </c>
      <c r="I490" s="219"/>
      <c r="J490" s="220">
        <f>ROUND(I490*H490,2)</f>
        <v>0</v>
      </c>
      <c r="K490" s="216" t="s">
        <v>202</v>
      </c>
      <c r="L490" s="46"/>
      <c r="M490" s="221" t="s">
        <v>19</v>
      </c>
      <c r="N490" s="222" t="s">
        <v>43</v>
      </c>
      <c r="O490" s="86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3">
        <f>S490*H490</f>
        <v>0</v>
      </c>
      <c r="U490" s="224" t="s">
        <v>19</v>
      </c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5" t="s">
        <v>266</v>
      </c>
      <c r="AT490" s="225" t="s">
        <v>198</v>
      </c>
      <c r="AU490" s="225" t="s">
        <v>81</v>
      </c>
      <c r="AY490" s="19" t="s">
        <v>196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9" t="s">
        <v>79</v>
      </c>
      <c r="BK490" s="226">
        <f>ROUND(I490*H490,2)</f>
        <v>0</v>
      </c>
      <c r="BL490" s="19" t="s">
        <v>266</v>
      </c>
      <c r="BM490" s="225" t="s">
        <v>3601</v>
      </c>
    </row>
    <row r="491" s="2" customFormat="1">
      <c r="A491" s="40"/>
      <c r="B491" s="41"/>
      <c r="C491" s="42"/>
      <c r="D491" s="227" t="s">
        <v>205</v>
      </c>
      <c r="E491" s="42"/>
      <c r="F491" s="228" t="s">
        <v>329</v>
      </c>
      <c r="G491" s="42"/>
      <c r="H491" s="42"/>
      <c r="I491" s="229"/>
      <c r="J491" s="42"/>
      <c r="K491" s="42"/>
      <c r="L491" s="46"/>
      <c r="M491" s="230"/>
      <c r="N491" s="231"/>
      <c r="O491" s="86"/>
      <c r="P491" s="86"/>
      <c r="Q491" s="86"/>
      <c r="R491" s="86"/>
      <c r="S491" s="86"/>
      <c r="T491" s="86"/>
      <c r="U491" s="87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205</v>
      </c>
      <c r="AU491" s="19" t="s">
        <v>81</v>
      </c>
    </row>
    <row r="492" s="2" customFormat="1" ht="49.05" customHeight="1">
      <c r="A492" s="40"/>
      <c r="B492" s="41"/>
      <c r="C492" s="214" t="s">
        <v>1646</v>
      </c>
      <c r="D492" s="214" t="s">
        <v>198</v>
      </c>
      <c r="E492" s="215" t="s">
        <v>971</v>
      </c>
      <c r="F492" s="216" t="s">
        <v>972</v>
      </c>
      <c r="G492" s="217" t="s">
        <v>244</v>
      </c>
      <c r="H492" s="218">
        <v>41.668999999999997</v>
      </c>
      <c r="I492" s="219"/>
      <c r="J492" s="220">
        <f>ROUND(I492*H492,2)</f>
        <v>0</v>
      </c>
      <c r="K492" s="216" t="s">
        <v>202</v>
      </c>
      <c r="L492" s="46"/>
      <c r="M492" s="221" t="s">
        <v>19</v>
      </c>
      <c r="N492" s="222" t="s">
        <v>43</v>
      </c>
      <c r="O492" s="86"/>
      <c r="P492" s="223">
        <f>O492*H492</f>
        <v>0</v>
      </c>
      <c r="Q492" s="223">
        <v>0.00013999999999999999</v>
      </c>
      <c r="R492" s="223">
        <f>Q492*H492</f>
        <v>0.0058336599999999992</v>
      </c>
      <c r="S492" s="223">
        <v>0</v>
      </c>
      <c r="T492" s="223">
        <f>S492*H492</f>
        <v>0</v>
      </c>
      <c r="U492" s="224" t="s">
        <v>19</v>
      </c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5" t="s">
        <v>266</v>
      </c>
      <c r="AT492" s="225" t="s">
        <v>198</v>
      </c>
      <c r="AU492" s="225" t="s">
        <v>81</v>
      </c>
      <c r="AY492" s="19" t="s">
        <v>196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9" t="s">
        <v>79</v>
      </c>
      <c r="BK492" s="226">
        <f>ROUND(I492*H492,2)</f>
        <v>0</v>
      </c>
      <c r="BL492" s="19" t="s">
        <v>266</v>
      </c>
      <c r="BM492" s="225" t="s">
        <v>3602</v>
      </c>
    </row>
    <row r="493" s="2" customFormat="1">
      <c r="A493" s="40"/>
      <c r="B493" s="41"/>
      <c r="C493" s="42"/>
      <c r="D493" s="227" t="s">
        <v>205</v>
      </c>
      <c r="E493" s="42"/>
      <c r="F493" s="228" t="s">
        <v>974</v>
      </c>
      <c r="G493" s="42"/>
      <c r="H493" s="42"/>
      <c r="I493" s="229"/>
      <c r="J493" s="42"/>
      <c r="K493" s="42"/>
      <c r="L493" s="46"/>
      <c r="M493" s="230"/>
      <c r="N493" s="231"/>
      <c r="O493" s="86"/>
      <c r="P493" s="86"/>
      <c r="Q493" s="86"/>
      <c r="R493" s="86"/>
      <c r="S493" s="86"/>
      <c r="T493" s="86"/>
      <c r="U493" s="87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205</v>
      </c>
      <c r="AU493" s="19" t="s">
        <v>81</v>
      </c>
    </row>
    <row r="494" s="2" customFormat="1" ht="24.15" customHeight="1">
      <c r="A494" s="40"/>
      <c r="B494" s="41"/>
      <c r="C494" s="214" t="s">
        <v>1652</v>
      </c>
      <c r="D494" s="214" t="s">
        <v>198</v>
      </c>
      <c r="E494" s="215" t="s">
        <v>335</v>
      </c>
      <c r="F494" s="216" t="s">
        <v>336</v>
      </c>
      <c r="G494" s="217" t="s">
        <v>244</v>
      </c>
      <c r="H494" s="218">
        <v>41.668999999999997</v>
      </c>
      <c r="I494" s="219"/>
      <c r="J494" s="220">
        <f>ROUND(I494*H494,2)</f>
        <v>0</v>
      </c>
      <c r="K494" s="216" t="s">
        <v>202</v>
      </c>
      <c r="L494" s="46"/>
      <c r="M494" s="221" t="s">
        <v>19</v>
      </c>
      <c r="N494" s="222" t="s">
        <v>43</v>
      </c>
      <c r="O494" s="86"/>
      <c r="P494" s="223">
        <f>O494*H494</f>
        <v>0</v>
      </c>
      <c r="Q494" s="223">
        <v>0.00012999999999999999</v>
      </c>
      <c r="R494" s="223">
        <f>Q494*H494</f>
        <v>0.0054169699999999993</v>
      </c>
      <c r="S494" s="223">
        <v>0</v>
      </c>
      <c r="T494" s="223">
        <f>S494*H494</f>
        <v>0</v>
      </c>
      <c r="U494" s="224" t="s">
        <v>19</v>
      </c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5" t="s">
        <v>266</v>
      </c>
      <c r="AT494" s="225" t="s">
        <v>198</v>
      </c>
      <c r="AU494" s="225" t="s">
        <v>81</v>
      </c>
      <c r="AY494" s="19" t="s">
        <v>196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9" t="s">
        <v>79</v>
      </c>
      <c r="BK494" s="226">
        <f>ROUND(I494*H494,2)</f>
        <v>0</v>
      </c>
      <c r="BL494" s="19" t="s">
        <v>266</v>
      </c>
      <c r="BM494" s="225" t="s">
        <v>3603</v>
      </c>
    </row>
    <row r="495" s="2" customFormat="1">
      <c r="A495" s="40"/>
      <c r="B495" s="41"/>
      <c r="C495" s="42"/>
      <c r="D495" s="227" t="s">
        <v>205</v>
      </c>
      <c r="E495" s="42"/>
      <c r="F495" s="228" t="s">
        <v>338</v>
      </c>
      <c r="G495" s="42"/>
      <c r="H495" s="42"/>
      <c r="I495" s="229"/>
      <c r="J495" s="42"/>
      <c r="K495" s="42"/>
      <c r="L495" s="46"/>
      <c r="M495" s="230"/>
      <c r="N495" s="231"/>
      <c r="O495" s="86"/>
      <c r="P495" s="86"/>
      <c r="Q495" s="86"/>
      <c r="R495" s="86"/>
      <c r="S495" s="86"/>
      <c r="T495" s="86"/>
      <c r="U495" s="87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205</v>
      </c>
      <c r="AU495" s="19" t="s">
        <v>81</v>
      </c>
    </row>
    <row r="496" s="2" customFormat="1" ht="24.15" customHeight="1">
      <c r="A496" s="40"/>
      <c r="B496" s="41"/>
      <c r="C496" s="214" t="s">
        <v>1657</v>
      </c>
      <c r="D496" s="214" t="s">
        <v>198</v>
      </c>
      <c r="E496" s="215" t="s">
        <v>340</v>
      </c>
      <c r="F496" s="216" t="s">
        <v>341</v>
      </c>
      <c r="G496" s="217" t="s">
        <v>244</v>
      </c>
      <c r="H496" s="218">
        <v>41.668999999999997</v>
      </c>
      <c r="I496" s="219"/>
      <c r="J496" s="220">
        <f>ROUND(I496*H496,2)</f>
        <v>0</v>
      </c>
      <c r="K496" s="216" t="s">
        <v>202</v>
      </c>
      <c r="L496" s="46"/>
      <c r="M496" s="221" t="s">
        <v>19</v>
      </c>
      <c r="N496" s="222" t="s">
        <v>43</v>
      </c>
      <c r="O496" s="86"/>
      <c r="P496" s="223">
        <f>O496*H496</f>
        <v>0</v>
      </c>
      <c r="Q496" s="223">
        <v>0.00013999999999999999</v>
      </c>
      <c r="R496" s="223">
        <f>Q496*H496</f>
        <v>0.0058336599999999992</v>
      </c>
      <c r="S496" s="223">
        <v>0</v>
      </c>
      <c r="T496" s="223">
        <f>S496*H496</f>
        <v>0</v>
      </c>
      <c r="U496" s="224" t="s">
        <v>19</v>
      </c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25" t="s">
        <v>266</v>
      </c>
      <c r="AT496" s="225" t="s">
        <v>198</v>
      </c>
      <c r="AU496" s="225" t="s">
        <v>81</v>
      </c>
      <c r="AY496" s="19" t="s">
        <v>196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9" t="s">
        <v>79</v>
      </c>
      <c r="BK496" s="226">
        <f>ROUND(I496*H496,2)</f>
        <v>0</v>
      </c>
      <c r="BL496" s="19" t="s">
        <v>266</v>
      </c>
      <c r="BM496" s="225" t="s">
        <v>3604</v>
      </c>
    </row>
    <row r="497" s="2" customFormat="1">
      <c r="A497" s="40"/>
      <c r="B497" s="41"/>
      <c r="C497" s="42"/>
      <c r="D497" s="227" t="s">
        <v>205</v>
      </c>
      <c r="E497" s="42"/>
      <c r="F497" s="228" t="s">
        <v>343</v>
      </c>
      <c r="G497" s="42"/>
      <c r="H497" s="42"/>
      <c r="I497" s="229"/>
      <c r="J497" s="42"/>
      <c r="K497" s="42"/>
      <c r="L497" s="46"/>
      <c r="M497" s="230"/>
      <c r="N497" s="231"/>
      <c r="O497" s="86"/>
      <c r="P497" s="86"/>
      <c r="Q497" s="86"/>
      <c r="R497" s="86"/>
      <c r="S497" s="86"/>
      <c r="T497" s="86"/>
      <c r="U497" s="87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205</v>
      </c>
      <c r="AU497" s="19" t="s">
        <v>81</v>
      </c>
    </row>
    <row r="498" s="13" customFormat="1">
      <c r="A498" s="13"/>
      <c r="B498" s="232"/>
      <c r="C498" s="233"/>
      <c r="D498" s="234" t="s">
        <v>212</v>
      </c>
      <c r="E498" s="235" t="s">
        <v>19</v>
      </c>
      <c r="F498" s="236" t="s">
        <v>3605</v>
      </c>
      <c r="G498" s="233"/>
      <c r="H498" s="237">
        <v>35.548999999999999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1"/>
      <c r="U498" s="242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212</v>
      </c>
      <c r="AU498" s="243" t="s">
        <v>81</v>
      </c>
      <c r="AV498" s="13" t="s">
        <v>81</v>
      </c>
      <c r="AW498" s="13" t="s">
        <v>33</v>
      </c>
      <c r="AX498" s="13" t="s">
        <v>72</v>
      </c>
      <c r="AY498" s="243" t="s">
        <v>196</v>
      </c>
    </row>
    <row r="499" s="13" customFormat="1">
      <c r="A499" s="13"/>
      <c r="B499" s="232"/>
      <c r="C499" s="233"/>
      <c r="D499" s="234" t="s">
        <v>212</v>
      </c>
      <c r="E499" s="235" t="s">
        <v>19</v>
      </c>
      <c r="F499" s="236" t="s">
        <v>3606</v>
      </c>
      <c r="G499" s="233"/>
      <c r="H499" s="237">
        <v>-2.5899999999999999</v>
      </c>
      <c r="I499" s="238"/>
      <c r="J499" s="233"/>
      <c r="K499" s="233"/>
      <c r="L499" s="239"/>
      <c r="M499" s="240"/>
      <c r="N499" s="241"/>
      <c r="O499" s="241"/>
      <c r="P499" s="241"/>
      <c r="Q499" s="241"/>
      <c r="R499" s="241"/>
      <c r="S499" s="241"/>
      <c r="T499" s="241"/>
      <c r="U499" s="242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212</v>
      </c>
      <c r="AU499" s="243" t="s">
        <v>81</v>
      </c>
      <c r="AV499" s="13" t="s">
        <v>81</v>
      </c>
      <c r="AW499" s="13" t="s">
        <v>33</v>
      </c>
      <c r="AX499" s="13" t="s">
        <v>72</v>
      </c>
      <c r="AY499" s="243" t="s">
        <v>196</v>
      </c>
    </row>
    <row r="500" s="13" customFormat="1">
      <c r="A500" s="13"/>
      <c r="B500" s="232"/>
      <c r="C500" s="233"/>
      <c r="D500" s="234" t="s">
        <v>212</v>
      </c>
      <c r="E500" s="235" t="s">
        <v>19</v>
      </c>
      <c r="F500" s="236" t="s">
        <v>3396</v>
      </c>
      <c r="G500" s="233"/>
      <c r="H500" s="237">
        <v>8.7100000000000009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1"/>
      <c r="U500" s="242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212</v>
      </c>
      <c r="AU500" s="243" t="s">
        <v>81</v>
      </c>
      <c r="AV500" s="13" t="s">
        <v>81</v>
      </c>
      <c r="AW500" s="13" t="s">
        <v>33</v>
      </c>
      <c r="AX500" s="13" t="s">
        <v>72</v>
      </c>
      <c r="AY500" s="243" t="s">
        <v>196</v>
      </c>
    </row>
    <row r="501" s="14" customFormat="1">
      <c r="A501" s="14"/>
      <c r="B501" s="254"/>
      <c r="C501" s="255"/>
      <c r="D501" s="234" t="s">
        <v>212</v>
      </c>
      <c r="E501" s="256" t="s">
        <v>19</v>
      </c>
      <c r="F501" s="257" t="s">
        <v>233</v>
      </c>
      <c r="G501" s="255"/>
      <c r="H501" s="258">
        <v>41.669000000000004</v>
      </c>
      <c r="I501" s="259"/>
      <c r="J501" s="255"/>
      <c r="K501" s="255"/>
      <c r="L501" s="260"/>
      <c r="M501" s="261"/>
      <c r="N501" s="262"/>
      <c r="O501" s="262"/>
      <c r="P501" s="262"/>
      <c r="Q501" s="262"/>
      <c r="R501" s="262"/>
      <c r="S501" s="262"/>
      <c r="T501" s="262"/>
      <c r="U501" s="263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4" t="s">
        <v>212</v>
      </c>
      <c r="AU501" s="264" t="s">
        <v>81</v>
      </c>
      <c r="AV501" s="14" t="s">
        <v>203</v>
      </c>
      <c r="AW501" s="14" t="s">
        <v>33</v>
      </c>
      <c r="AX501" s="14" t="s">
        <v>79</v>
      </c>
      <c r="AY501" s="264" t="s">
        <v>196</v>
      </c>
    </row>
    <row r="502" s="12" customFormat="1" ht="22.8" customHeight="1">
      <c r="A502" s="12"/>
      <c r="B502" s="198"/>
      <c r="C502" s="199"/>
      <c r="D502" s="200" t="s">
        <v>71</v>
      </c>
      <c r="E502" s="212" t="s">
        <v>1644</v>
      </c>
      <c r="F502" s="212" t="s">
        <v>1645</v>
      </c>
      <c r="G502" s="199"/>
      <c r="H502" s="199"/>
      <c r="I502" s="202"/>
      <c r="J502" s="213">
        <f>BK502</f>
        <v>0</v>
      </c>
      <c r="K502" s="199"/>
      <c r="L502" s="204"/>
      <c r="M502" s="205"/>
      <c r="N502" s="206"/>
      <c r="O502" s="206"/>
      <c r="P502" s="207">
        <f>SUM(P503:P516)</f>
        <v>0</v>
      </c>
      <c r="Q502" s="206"/>
      <c r="R502" s="207">
        <f>SUM(R503:R516)</f>
        <v>0.013621999999999999</v>
      </c>
      <c r="S502" s="206"/>
      <c r="T502" s="207">
        <f>SUM(T503:T516)</f>
        <v>0</v>
      </c>
      <c r="U502" s="208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R502" s="209" t="s">
        <v>81</v>
      </c>
      <c r="AT502" s="210" t="s">
        <v>71</v>
      </c>
      <c r="AU502" s="210" t="s">
        <v>79</v>
      </c>
      <c r="AY502" s="209" t="s">
        <v>196</v>
      </c>
      <c r="BK502" s="211">
        <f>SUM(BK503:BK516)</f>
        <v>0</v>
      </c>
    </row>
    <row r="503" s="2" customFormat="1" ht="24.15" customHeight="1">
      <c r="A503" s="40"/>
      <c r="B503" s="41"/>
      <c r="C503" s="214" t="s">
        <v>1662</v>
      </c>
      <c r="D503" s="214" t="s">
        <v>198</v>
      </c>
      <c r="E503" s="215" t="s">
        <v>1647</v>
      </c>
      <c r="F503" s="216" t="s">
        <v>1648</v>
      </c>
      <c r="G503" s="217" t="s">
        <v>244</v>
      </c>
      <c r="H503" s="218">
        <v>15.102</v>
      </c>
      <c r="I503" s="219"/>
      <c r="J503" s="220">
        <f>ROUND(I503*H503,2)</f>
        <v>0</v>
      </c>
      <c r="K503" s="216" t="s">
        <v>202</v>
      </c>
      <c r="L503" s="46"/>
      <c r="M503" s="221" t="s">
        <v>19</v>
      </c>
      <c r="N503" s="222" t="s">
        <v>43</v>
      </c>
      <c r="O503" s="86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3">
        <f>S503*H503</f>
        <v>0</v>
      </c>
      <c r="U503" s="224" t="s">
        <v>19</v>
      </c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5" t="s">
        <v>266</v>
      </c>
      <c r="AT503" s="225" t="s">
        <v>198</v>
      </c>
      <c r="AU503" s="225" t="s">
        <v>81</v>
      </c>
      <c r="AY503" s="19" t="s">
        <v>196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9" t="s">
        <v>79</v>
      </c>
      <c r="BK503" s="226">
        <f>ROUND(I503*H503,2)</f>
        <v>0</v>
      </c>
      <c r="BL503" s="19" t="s">
        <v>266</v>
      </c>
      <c r="BM503" s="225" t="s">
        <v>3607</v>
      </c>
    </row>
    <row r="504" s="2" customFormat="1">
      <c r="A504" s="40"/>
      <c r="B504" s="41"/>
      <c r="C504" s="42"/>
      <c r="D504" s="227" t="s">
        <v>205</v>
      </c>
      <c r="E504" s="42"/>
      <c r="F504" s="228" t="s">
        <v>1650</v>
      </c>
      <c r="G504" s="42"/>
      <c r="H504" s="42"/>
      <c r="I504" s="229"/>
      <c r="J504" s="42"/>
      <c r="K504" s="42"/>
      <c r="L504" s="46"/>
      <c r="M504" s="230"/>
      <c r="N504" s="231"/>
      <c r="O504" s="86"/>
      <c r="P504" s="86"/>
      <c r="Q504" s="86"/>
      <c r="R504" s="86"/>
      <c r="S504" s="86"/>
      <c r="T504" s="86"/>
      <c r="U504" s="87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205</v>
      </c>
      <c r="AU504" s="19" t="s">
        <v>81</v>
      </c>
    </row>
    <row r="505" s="13" customFormat="1">
      <c r="A505" s="13"/>
      <c r="B505" s="232"/>
      <c r="C505" s="233"/>
      <c r="D505" s="234" t="s">
        <v>212</v>
      </c>
      <c r="E505" s="235" t="s">
        <v>19</v>
      </c>
      <c r="F505" s="236" t="s">
        <v>3608</v>
      </c>
      <c r="G505" s="233"/>
      <c r="H505" s="237">
        <v>4.4299999999999997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1"/>
      <c r="U505" s="242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212</v>
      </c>
      <c r="AU505" s="243" t="s">
        <v>81</v>
      </c>
      <c r="AV505" s="13" t="s">
        <v>81</v>
      </c>
      <c r="AW505" s="13" t="s">
        <v>33</v>
      </c>
      <c r="AX505" s="13" t="s">
        <v>72</v>
      </c>
      <c r="AY505" s="243" t="s">
        <v>196</v>
      </c>
    </row>
    <row r="506" s="13" customFormat="1">
      <c r="A506" s="13"/>
      <c r="B506" s="232"/>
      <c r="C506" s="233"/>
      <c r="D506" s="234" t="s">
        <v>212</v>
      </c>
      <c r="E506" s="235" t="s">
        <v>19</v>
      </c>
      <c r="F506" s="236" t="s">
        <v>3609</v>
      </c>
      <c r="G506" s="233"/>
      <c r="H506" s="237">
        <v>10.672000000000001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1"/>
      <c r="U506" s="242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212</v>
      </c>
      <c r="AU506" s="243" t="s">
        <v>81</v>
      </c>
      <c r="AV506" s="13" t="s">
        <v>81</v>
      </c>
      <c r="AW506" s="13" t="s">
        <v>33</v>
      </c>
      <c r="AX506" s="13" t="s">
        <v>72</v>
      </c>
      <c r="AY506" s="243" t="s">
        <v>196</v>
      </c>
    </row>
    <row r="507" s="14" customFormat="1">
      <c r="A507" s="14"/>
      <c r="B507" s="254"/>
      <c r="C507" s="255"/>
      <c r="D507" s="234" t="s">
        <v>212</v>
      </c>
      <c r="E507" s="256" t="s">
        <v>19</v>
      </c>
      <c r="F507" s="257" t="s">
        <v>233</v>
      </c>
      <c r="G507" s="255"/>
      <c r="H507" s="258">
        <v>15.102</v>
      </c>
      <c r="I507" s="259"/>
      <c r="J507" s="255"/>
      <c r="K507" s="255"/>
      <c r="L507" s="260"/>
      <c r="M507" s="261"/>
      <c r="N507" s="262"/>
      <c r="O507" s="262"/>
      <c r="P507" s="262"/>
      <c r="Q507" s="262"/>
      <c r="R507" s="262"/>
      <c r="S507" s="262"/>
      <c r="T507" s="262"/>
      <c r="U507" s="263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4" t="s">
        <v>212</v>
      </c>
      <c r="AU507" s="264" t="s">
        <v>81</v>
      </c>
      <c r="AV507" s="14" t="s">
        <v>203</v>
      </c>
      <c r="AW507" s="14" t="s">
        <v>33</v>
      </c>
      <c r="AX507" s="14" t="s">
        <v>79</v>
      </c>
      <c r="AY507" s="264" t="s">
        <v>196</v>
      </c>
    </row>
    <row r="508" s="2" customFormat="1" ht="24.15" customHeight="1">
      <c r="A508" s="40"/>
      <c r="B508" s="41"/>
      <c r="C508" s="244" t="s">
        <v>3610</v>
      </c>
      <c r="D508" s="244" t="s">
        <v>214</v>
      </c>
      <c r="E508" s="245" t="s">
        <v>1653</v>
      </c>
      <c r="F508" s="246" t="s">
        <v>1654</v>
      </c>
      <c r="G508" s="247" t="s">
        <v>601</v>
      </c>
      <c r="H508" s="248">
        <v>9.1069999999999993</v>
      </c>
      <c r="I508" s="249"/>
      <c r="J508" s="250">
        <f>ROUND(I508*H508,2)</f>
        <v>0</v>
      </c>
      <c r="K508" s="246" t="s">
        <v>202</v>
      </c>
      <c r="L508" s="251"/>
      <c r="M508" s="252" t="s">
        <v>19</v>
      </c>
      <c r="N508" s="253" t="s">
        <v>43</v>
      </c>
      <c r="O508" s="86"/>
      <c r="P508" s="223">
        <f>O508*H508</f>
        <v>0</v>
      </c>
      <c r="Q508" s="223">
        <v>0.001</v>
      </c>
      <c r="R508" s="223">
        <f>Q508*H508</f>
        <v>0.0091069999999999988</v>
      </c>
      <c r="S508" s="223">
        <v>0</v>
      </c>
      <c r="T508" s="223">
        <f>S508*H508</f>
        <v>0</v>
      </c>
      <c r="U508" s="224" t="s">
        <v>19</v>
      </c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5" t="s">
        <v>278</v>
      </c>
      <c r="AT508" s="225" t="s">
        <v>214</v>
      </c>
      <c r="AU508" s="225" t="s">
        <v>81</v>
      </c>
      <c r="AY508" s="19" t="s">
        <v>196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9" t="s">
        <v>79</v>
      </c>
      <c r="BK508" s="226">
        <f>ROUND(I508*H508,2)</f>
        <v>0</v>
      </c>
      <c r="BL508" s="19" t="s">
        <v>266</v>
      </c>
      <c r="BM508" s="225" t="s">
        <v>3611</v>
      </c>
    </row>
    <row r="509" s="13" customFormat="1">
      <c r="A509" s="13"/>
      <c r="B509" s="232"/>
      <c r="C509" s="233"/>
      <c r="D509" s="234" t="s">
        <v>212</v>
      </c>
      <c r="E509" s="233"/>
      <c r="F509" s="236" t="s">
        <v>3612</v>
      </c>
      <c r="G509" s="233"/>
      <c r="H509" s="237">
        <v>9.1069999999999993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1"/>
      <c r="U509" s="242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212</v>
      </c>
      <c r="AU509" s="243" t="s">
        <v>81</v>
      </c>
      <c r="AV509" s="13" t="s">
        <v>81</v>
      </c>
      <c r="AW509" s="13" t="s">
        <v>4</v>
      </c>
      <c r="AX509" s="13" t="s">
        <v>79</v>
      </c>
      <c r="AY509" s="243" t="s">
        <v>196</v>
      </c>
    </row>
    <row r="510" s="2" customFormat="1" ht="33" customHeight="1">
      <c r="A510" s="40"/>
      <c r="B510" s="41"/>
      <c r="C510" s="214" t="s">
        <v>3613</v>
      </c>
      <c r="D510" s="214" t="s">
        <v>198</v>
      </c>
      <c r="E510" s="215" t="s">
        <v>1658</v>
      </c>
      <c r="F510" s="216" t="s">
        <v>1659</v>
      </c>
      <c r="G510" s="217" t="s">
        <v>244</v>
      </c>
      <c r="H510" s="218">
        <v>15.102</v>
      </c>
      <c r="I510" s="219"/>
      <c r="J510" s="220">
        <f>ROUND(I510*H510,2)</f>
        <v>0</v>
      </c>
      <c r="K510" s="216" t="s">
        <v>202</v>
      </c>
      <c r="L510" s="46"/>
      <c r="M510" s="221" t="s">
        <v>19</v>
      </c>
      <c r="N510" s="222" t="s">
        <v>43</v>
      </c>
      <c r="O510" s="86"/>
      <c r="P510" s="223">
        <f>O510*H510</f>
        <v>0</v>
      </c>
      <c r="Q510" s="223">
        <v>0</v>
      </c>
      <c r="R510" s="223">
        <f>Q510*H510</f>
        <v>0</v>
      </c>
      <c r="S510" s="223">
        <v>0</v>
      </c>
      <c r="T510" s="223">
        <f>S510*H510</f>
        <v>0</v>
      </c>
      <c r="U510" s="224" t="s">
        <v>19</v>
      </c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25" t="s">
        <v>266</v>
      </c>
      <c r="AT510" s="225" t="s">
        <v>198</v>
      </c>
      <c r="AU510" s="225" t="s">
        <v>81</v>
      </c>
      <c r="AY510" s="19" t="s">
        <v>196</v>
      </c>
      <c r="BE510" s="226">
        <f>IF(N510="základní",J510,0)</f>
        <v>0</v>
      </c>
      <c r="BF510" s="226">
        <f>IF(N510="snížená",J510,0)</f>
        <v>0</v>
      </c>
      <c r="BG510" s="226">
        <f>IF(N510="zákl. přenesená",J510,0)</f>
        <v>0</v>
      </c>
      <c r="BH510" s="226">
        <f>IF(N510="sníž. přenesená",J510,0)</f>
        <v>0</v>
      </c>
      <c r="BI510" s="226">
        <f>IF(N510="nulová",J510,0)</f>
        <v>0</v>
      </c>
      <c r="BJ510" s="19" t="s">
        <v>79</v>
      </c>
      <c r="BK510" s="226">
        <f>ROUND(I510*H510,2)</f>
        <v>0</v>
      </c>
      <c r="BL510" s="19" t="s">
        <v>266</v>
      </c>
      <c r="BM510" s="225" t="s">
        <v>3614</v>
      </c>
    </row>
    <row r="511" s="2" customFormat="1">
      <c r="A511" s="40"/>
      <c r="B511" s="41"/>
      <c r="C511" s="42"/>
      <c r="D511" s="227" t="s">
        <v>205</v>
      </c>
      <c r="E511" s="42"/>
      <c r="F511" s="228" t="s">
        <v>1661</v>
      </c>
      <c r="G511" s="42"/>
      <c r="H511" s="42"/>
      <c r="I511" s="229"/>
      <c r="J511" s="42"/>
      <c r="K511" s="42"/>
      <c r="L511" s="46"/>
      <c r="M511" s="230"/>
      <c r="N511" s="231"/>
      <c r="O511" s="86"/>
      <c r="P511" s="86"/>
      <c r="Q511" s="86"/>
      <c r="R511" s="86"/>
      <c r="S511" s="86"/>
      <c r="T511" s="86"/>
      <c r="U511" s="87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T511" s="19" t="s">
        <v>205</v>
      </c>
      <c r="AU511" s="19" t="s">
        <v>81</v>
      </c>
    </row>
    <row r="512" s="13" customFormat="1">
      <c r="A512" s="13"/>
      <c r="B512" s="232"/>
      <c r="C512" s="233"/>
      <c r="D512" s="234" t="s">
        <v>212</v>
      </c>
      <c r="E512" s="235" t="s">
        <v>19</v>
      </c>
      <c r="F512" s="236" t="s">
        <v>3608</v>
      </c>
      <c r="G512" s="233"/>
      <c r="H512" s="237">
        <v>4.4299999999999997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1"/>
      <c r="U512" s="242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212</v>
      </c>
      <c r="AU512" s="243" t="s">
        <v>81</v>
      </c>
      <c r="AV512" s="13" t="s">
        <v>81</v>
      </c>
      <c r="AW512" s="13" t="s">
        <v>33</v>
      </c>
      <c r="AX512" s="13" t="s">
        <v>72</v>
      </c>
      <c r="AY512" s="243" t="s">
        <v>196</v>
      </c>
    </row>
    <row r="513" s="13" customFormat="1">
      <c r="A513" s="13"/>
      <c r="B513" s="232"/>
      <c r="C513" s="233"/>
      <c r="D513" s="234" t="s">
        <v>212</v>
      </c>
      <c r="E513" s="235" t="s">
        <v>19</v>
      </c>
      <c r="F513" s="236" t="s">
        <v>3609</v>
      </c>
      <c r="G513" s="233"/>
      <c r="H513" s="237">
        <v>10.672000000000001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1"/>
      <c r="U513" s="242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212</v>
      </c>
      <c r="AU513" s="243" t="s">
        <v>81</v>
      </c>
      <c r="AV513" s="13" t="s">
        <v>81</v>
      </c>
      <c r="AW513" s="13" t="s">
        <v>33</v>
      </c>
      <c r="AX513" s="13" t="s">
        <v>72</v>
      </c>
      <c r="AY513" s="243" t="s">
        <v>196</v>
      </c>
    </row>
    <row r="514" s="14" customFormat="1">
      <c r="A514" s="14"/>
      <c r="B514" s="254"/>
      <c r="C514" s="255"/>
      <c r="D514" s="234" t="s">
        <v>212</v>
      </c>
      <c r="E514" s="256" t="s">
        <v>19</v>
      </c>
      <c r="F514" s="257" t="s">
        <v>233</v>
      </c>
      <c r="G514" s="255"/>
      <c r="H514" s="258">
        <v>15.102</v>
      </c>
      <c r="I514" s="259"/>
      <c r="J514" s="255"/>
      <c r="K514" s="255"/>
      <c r="L514" s="260"/>
      <c r="M514" s="261"/>
      <c r="N514" s="262"/>
      <c r="O514" s="262"/>
      <c r="P514" s="262"/>
      <c r="Q514" s="262"/>
      <c r="R514" s="262"/>
      <c r="S514" s="262"/>
      <c r="T514" s="262"/>
      <c r="U514" s="263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4" t="s">
        <v>212</v>
      </c>
      <c r="AU514" s="264" t="s">
        <v>81</v>
      </c>
      <c r="AV514" s="14" t="s">
        <v>203</v>
      </c>
      <c r="AW514" s="14" t="s">
        <v>33</v>
      </c>
      <c r="AX514" s="14" t="s">
        <v>79</v>
      </c>
      <c r="AY514" s="264" t="s">
        <v>196</v>
      </c>
    </row>
    <row r="515" s="2" customFormat="1" ht="24.15" customHeight="1">
      <c r="A515" s="40"/>
      <c r="B515" s="41"/>
      <c r="C515" s="244" t="s">
        <v>3615</v>
      </c>
      <c r="D515" s="244" t="s">
        <v>214</v>
      </c>
      <c r="E515" s="245" t="s">
        <v>1663</v>
      </c>
      <c r="F515" s="246" t="s">
        <v>1664</v>
      </c>
      <c r="G515" s="247" t="s">
        <v>601</v>
      </c>
      <c r="H515" s="248">
        <v>4.5149999999999997</v>
      </c>
      <c r="I515" s="249"/>
      <c r="J515" s="250">
        <f>ROUND(I515*H515,2)</f>
        <v>0</v>
      </c>
      <c r="K515" s="246" t="s">
        <v>202</v>
      </c>
      <c r="L515" s="251"/>
      <c r="M515" s="252" t="s">
        <v>19</v>
      </c>
      <c r="N515" s="253" t="s">
        <v>43</v>
      </c>
      <c r="O515" s="86"/>
      <c r="P515" s="223">
        <f>O515*H515</f>
        <v>0</v>
      </c>
      <c r="Q515" s="223">
        <v>0.001</v>
      </c>
      <c r="R515" s="223">
        <f>Q515*H515</f>
        <v>0.0045149999999999999</v>
      </c>
      <c r="S515" s="223">
        <v>0</v>
      </c>
      <c r="T515" s="223">
        <f>S515*H515</f>
        <v>0</v>
      </c>
      <c r="U515" s="224" t="s">
        <v>19</v>
      </c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25" t="s">
        <v>278</v>
      </c>
      <c r="AT515" s="225" t="s">
        <v>214</v>
      </c>
      <c r="AU515" s="225" t="s">
        <v>81</v>
      </c>
      <c r="AY515" s="19" t="s">
        <v>196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9" t="s">
        <v>79</v>
      </c>
      <c r="BK515" s="226">
        <f>ROUND(I515*H515,2)</f>
        <v>0</v>
      </c>
      <c r="BL515" s="19" t="s">
        <v>266</v>
      </c>
      <c r="BM515" s="225" t="s">
        <v>3616</v>
      </c>
    </row>
    <row r="516" s="13" customFormat="1">
      <c r="A516" s="13"/>
      <c r="B516" s="232"/>
      <c r="C516" s="233"/>
      <c r="D516" s="234" t="s">
        <v>212</v>
      </c>
      <c r="E516" s="233"/>
      <c r="F516" s="236" t="s">
        <v>3617</v>
      </c>
      <c r="G516" s="233"/>
      <c r="H516" s="237">
        <v>4.5149999999999997</v>
      </c>
      <c r="I516" s="238"/>
      <c r="J516" s="233"/>
      <c r="K516" s="233"/>
      <c r="L516" s="239"/>
      <c r="M516" s="288"/>
      <c r="N516" s="289"/>
      <c r="O516" s="289"/>
      <c r="P516" s="289"/>
      <c r="Q516" s="289"/>
      <c r="R516" s="289"/>
      <c r="S516" s="289"/>
      <c r="T516" s="289"/>
      <c r="U516" s="290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212</v>
      </c>
      <c r="AU516" s="243" t="s">
        <v>81</v>
      </c>
      <c r="AV516" s="13" t="s">
        <v>81</v>
      </c>
      <c r="AW516" s="13" t="s">
        <v>4</v>
      </c>
      <c r="AX516" s="13" t="s">
        <v>79</v>
      </c>
      <c r="AY516" s="243" t="s">
        <v>196</v>
      </c>
    </row>
    <row r="517" s="2" customFormat="1" ht="6.96" customHeight="1">
      <c r="A517" s="40"/>
      <c r="B517" s="61"/>
      <c r="C517" s="62"/>
      <c r="D517" s="62"/>
      <c r="E517" s="62"/>
      <c r="F517" s="62"/>
      <c r="G517" s="62"/>
      <c r="H517" s="62"/>
      <c r="I517" s="62"/>
      <c r="J517" s="62"/>
      <c r="K517" s="62"/>
      <c r="L517" s="46"/>
      <c r="M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</sheetData>
  <sheetProtection sheet="1" autoFilter="0" formatColumns="0" formatRows="0" objects="1" scenarios="1" spinCount="100000" saltValue="M6iIw9vDymvXrv9w7XHz0avMCDa1HCObsP8xdXm5wobw4+2Ihn4h8r01gaPp8Ih/gzbBqRGuYiI/VTx1ta1iKA==" hashValue="Y2MxLJ9crfdDOl47yMQ6Duo9WGjzv6ZyKz15K6adAjlyYPSgHazygNny0Lr9Bn8mjU/Vjo+XmE+JF+bwMW41wQ==" algorithmName="SHA-512" password="CC35"/>
  <autoFilter ref="C103:K5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9" r:id="rId1" display="https://podminky.urs.cz/item/CS_URS_2025_02/115101301"/>
    <hyperlink ref="F111" r:id="rId2" display="https://podminky.urs.cz/item/CS_URS_2025_02/121151103"/>
    <hyperlink ref="F114" r:id="rId3" display="https://podminky.urs.cz/item/CS_URS_2025_02/131351100"/>
    <hyperlink ref="F119" r:id="rId4" display="https://podminky.urs.cz/item/CS_URS_2025_02/132351101"/>
    <hyperlink ref="F122" r:id="rId5" display="https://podminky.urs.cz/item/CS_URS_2025_02/162751137"/>
    <hyperlink ref="F124" r:id="rId6" display="https://podminky.urs.cz/item/CS_URS_2025_02/162751139"/>
    <hyperlink ref="F126" r:id="rId7" display="https://podminky.urs.cz/item/CS_URS_2025_02/167151102"/>
    <hyperlink ref="F131" r:id="rId8" display="https://podminky.urs.cz/item/CS_URS_2025_02/171201221"/>
    <hyperlink ref="F134" r:id="rId9" display="https://podminky.urs.cz/item/CS_URS_2025_02/171251201"/>
    <hyperlink ref="F136" r:id="rId10" display="https://podminky.urs.cz/item/CS_URS_2025_02/174151101"/>
    <hyperlink ref="F140" r:id="rId11" display="https://podminky.urs.cz/item/CS_URS_2025_02/181951114"/>
    <hyperlink ref="F144" r:id="rId12" display="https://podminky.urs.cz/item/CS_URS_2025_02/271532212"/>
    <hyperlink ref="F147" r:id="rId13" display="https://podminky.urs.cz/item/CS_URS_2025_02/273321411"/>
    <hyperlink ref="F150" r:id="rId14" display="https://podminky.urs.cz/item/CS_URS_2025_02/273351121"/>
    <hyperlink ref="F153" r:id="rId15" display="https://podminky.urs.cz/item/CS_URS_2025_02/273351122"/>
    <hyperlink ref="F155" r:id="rId16" display="https://podminky.urs.cz/item/CS_URS_2025_02/273362021"/>
    <hyperlink ref="F160" r:id="rId17" display="https://podminky.urs.cz/item/CS_URS_2025_02/274313711"/>
    <hyperlink ref="F163" r:id="rId18" display="https://podminky.urs.cz/item/CS_URS_2025_02/274351121"/>
    <hyperlink ref="F166" r:id="rId19" display="https://podminky.urs.cz/item/CS_URS_2025_02/274351122"/>
    <hyperlink ref="F168" r:id="rId20" display="https://podminky.urs.cz/item/CS_URS_2025_02/275321411"/>
    <hyperlink ref="F171" r:id="rId21" display="https://podminky.urs.cz/item/CS_URS_2025_02/275351121"/>
    <hyperlink ref="F174" r:id="rId22" display="https://podminky.urs.cz/item/CS_URS_2025_02/275351122"/>
    <hyperlink ref="F176" r:id="rId23" display="https://podminky.urs.cz/item/CS_URS_2025_02/275361821"/>
    <hyperlink ref="F180" r:id="rId24" display="https://podminky.urs.cz/item/CS_URS_2025_02/311321511"/>
    <hyperlink ref="F183" r:id="rId25" display="https://podminky.urs.cz/item/CS_URS_2025_02/311351121"/>
    <hyperlink ref="F186" r:id="rId26" display="https://podminky.urs.cz/item/CS_URS_2025_02/311351122"/>
    <hyperlink ref="F188" r:id="rId27" display="https://podminky.urs.cz/item/CS_URS_2025_02/311361821"/>
    <hyperlink ref="F192" r:id="rId28" display="https://podminky.urs.cz/item/CS_URS_2025_02/622131121"/>
    <hyperlink ref="F194" r:id="rId29" display="https://podminky.urs.cz/item/CS_URS_2025_02/622142001"/>
    <hyperlink ref="F199" r:id="rId30" display="https://podminky.urs.cz/item/CS_URS_2025_02/631311114"/>
    <hyperlink ref="F202" r:id="rId31" display="https://podminky.urs.cz/item/CS_URS_2025_02/631319011"/>
    <hyperlink ref="F204" r:id="rId32" display="https://podminky.urs.cz/item/CS_URS_2025_02/632481213"/>
    <hyperlink ref="F207" r:id="rId33" display="https://podminky.urs.cz/item/CS_URS_2025_02/634112113"/>
    <hyperlink ref="F211" r:id="rId34" display="https://podminky.urs.cz/item/CS_URS_2025_02/949101111"/>
    <hyperlink ref="F216" r:id="rId35" display="https://podminky.urs.cz/item/CS_URS_2025_02/953943211"/>
    <hyperlink ref="F223" r:id="rId36" display="https://podminky.urs.cz/item/CS_URS_2025_02/953965116"/>
    <hyperlink ref="F225" r:id="rId37" display="https://podminky.urs.cz/item/CS_URS_2025_02/953965143"/>
    <hyperlink ref="F228" r:id="rId38" display="https://podminky.urs.cz/item/CS_URS_2025_02/998011001"/>
    <hyperlink ref="F232" r:id="rId39" display="https://podminky.urs.cz/item/CS_URS_2025_02/711111001"/>
    <hyperlink ref="F236" r:id="rId40" display="https://podminky.urs.cz/item/CS_URS_2025_02/711112001"/>
    <hyperlink ref="F240" r:id="rId41" display="https://podminky.urs.cz/item/CS_URS_2025_02/711141559"/>
    <hyperlink ref="F245" r:id="rId42" display="https://podminky.urs.cz/item/CS_URS_2025_02/711142559"/>
    <hyperlink ref="F250" r:id="rId43" display="https://podminky.urs.cz/item/CS_URS_2025_02/998711101"/>
    <hyperlink ref="F253" r:id="rId44" display="https://podminky.urs.cz/item/CS_URS_2025_02/712311115"/>
    <hyperlink ref="F260" r:id="rId45" display="https://podminky.urs.cz/item/CS_URS_2025_02/712341559"/>
    <hyperlink ref="F267" r:id="rId46" display="https://podminky.urs.cz/item/CS_URS_2025_02/712361703"/>
    <hyperlink ref="F272" r:id="rId47" display="https://podminky.urs.cz/item/CS_URS_2025_02/712811115"/>
    <hyperlink ref="F277" r:id="rId48" display="https://podminky.urs.cz/item/CS_URS_2025_02/712841559"/>
    <hyperlink ref="F282" r:id="rId49" display="https://podminky.urs.cz/item/CS_URS_2025_02/712861703"/>
    <hyperlink ref="F287" r:id="rId50" display="https://podminky.urs.cz/item/CS_URS_2025_02/998712101"/>
    <hyperlink ref="F290" r:id="rId51" display="https://podminky.urs.cz/item/CS_URS_2025_02/713123111"/>
    <hyperlink ref="F295" r:id="rId52" display="https://podminky.urs.cz/item/CS_URS_2025_02/713123112"/>
    <hyperlink ref="F300" r:id="rId53" display="https://podminky.urs.cz/item/CS_URS_2025_02/713141321"/>
    <hyperlink ref="F305" r:id="rId54" display="https://podminky.urs.cz/item/CS_URS_2025_02/998713101"/>
    <hyperlink ref="F308" r:id="rId55" display="https://podminky.urs.cz/item/CS_URS_2025_02/762083111"/>
    <hyperlink ref="F310" r:id="rId56" display="https://podminky.urs.cz/item/CS_URS_2025_02/762085103"/>
    <hyperlink ref="F313" r:id="rId57" display="https://podminky.urs.cz/item/CS_URS_2025_02/762421033"/>
    <hyperlink ref="F316" r:id="rId58" display="https://podminky.urs.cz/item/CS_URS_2025_02/762431033"/>
    <hyperlink ref="F324" r:id="rId59" display="https://podminky.urs.cz/item/CS_URS_2025_02/762495000"/>
    <hyperlink ref="F327" r:id="rId60" display="https://podminky.urs.cz/item/CS_URS_2025_02/762713141"/>
    <hyperlink ref="F339" r:id="rId61" display="https://podminky.urs.cz/item/CS_URS_2025_02/762723311"/>
    <hyperlink ref="F361" r:id="rId62" display="https://podminky.urs.cz/item/CS_URS_2025_02/762795000"/>
    <hyperlink ref="F364" r:id="rId63" display="https://podminky.urs.cz/item/CS_URS_2025_02/762810023"/>
    <hyperlink ref="F369" r:id="rId64" display="https://podminky.urs.cz/item/CS_URS_2025_02/762812140"/>
    <hyperlink ref="F375" r:id="rId65" display="https://podminky.urs.cz/item/CS_URS_2025_02/998762101"/>
    <hyperlink ref="F385" r:id="rId66" display="https://podminky.urs.cz/item/CS_URS_2025_02/998763301"/>
    <hyperlink ref="F388" r:id="rId67" display="https://podminky.urs.cz/item/CS_URS_2025_02/764141301"/>
    <hyperlink ref="F391" r:id="rId68" display="https://podminky.urs.cz/item/CS_URS_2025_02/764244303"/>
    <hyperlink ref="F398" r:id="rId69" display="https://podminky.urs.cz/item/CS_URS_2025_02/998764101"/>
    <hyperlink ref="F401" r:id="rId70" display="https://podminky.urs.cz/item/CS_URS_2025_02/766417211"/>
    <hyperlink ref="F407" r:id="rId71" display="https://podminky.urs.cz/item/CS_URS_2025_02/766417421"/>
    <hyperlink ref="F415" r:id="rId72" display="https://podminky.urs.cz/item/CS_URS_2025_02/766417523"/>
    <hyperlink ref="F422" r:id="rId73" display="https://podminky.urs.cz/item/CS_URS_2025_02/766417541"/>
    <hyperlink ref="F433" r:id="rId74" display="https://podminky.urs.cz/item/CS_URS_2025_02/998766101"/>
    <hyperlink ref="F443" r:id="rId75" display="https://podminky.urs.cz/item/CS_URS_2025_02/767626104"/>
    <hyperlink ref="F454" r:id="rId76" display="https://podminky.urs.cz/item/CS_URS_2025_02/767640221"/>
    <hyperlink ref="F458" r:id="rId77" display="https://podminky.urs.cz/item/CS_URS_2025_02/767995117"/>
    <hyperlink ref="F465" r:id="rId78" display="https://podminky.urs.cz/item/CS_URS_2025_02/998767101"/>
    <hyperlink ref="F468" r:id="rId79" display="https://podminky.urs.cz/item/CS_URS_2025_02/777111111"/>
    <hyperlink ref="F470" r:id="rId80" display="https://podminky.urs.cz/item/CS_URS_2025_02/777131113"/>
    <hyperlink ref="F472" r:id="rId81" display="https://podminky.urs.cz/item/CS_URS_2025_02/777521101"/>
    <hyperlink ref="F475" r:id="rId82" display="https://podminky.urs.cz/item/CS_URS_2025_02/998777101"/>
    <hyperlink ref="F478" r:id="rId83" display="https://podminky.urs.cz/item/CS_URS_2025_02/783101203"/>
    <hyperlink ref="F480" r:id="rId84" display="https://podminky.urs.cz/item/CS_URS_2025_02/783101403"/>
    <hyperlink ref="F482" r:id="rId85" display="https://podminky.urs.cz/item/CS_URS_2025_02/783113111"/>
    <hyperlink ref="F484" r:id="rId86" display="https://podminky.urs.cz/item/CS_URS_2025_02/783114101"/>
    <hyperlink ref="F486" r:id="rId87" display="https://podminky.urs.cz/item/CS_URS_2025_02/783118101"/>
    <hyperlink ref="F489" r:id="rId88" display="https://podminky.urs.cz/item/CS_URS_2025_02/783201201"/>
    <hyperlink ref="F491" r:id="rId89" display="https://podminky.urs.cz/item/CS_URS_2025_02/783201401"/>
    <hyperlink ref="F493" r:id="rId90" display="https://podminky.urs.cz/item/CS_URS_2025_02/783213011"/>
    <hyperlink ref="F495" r:id="rId91" display="https://podminky.urs.cz/item/CS_URS_2025_02/783214101"/>
    <hyperlink ref="F497" r:id="rId92" display="https://podminky.urs.cz/item/CS_URS_2025_02/783217101"/>
    <hyperlink ref="F504" r:id="rId93" display="https://podminky.urs.cz/item/CS_URS_2025_02/789323111"/>
    <hyperlink ref="F511" r:id="rId94" display="https://podminky.urs.cz/item/CS_URS_2025_02/789323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3333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2065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ROUND((SUM(BE90:BE124)),  2)</f>
        <v>0</v>
      </c>
      <c r="G35" s="40"/>
      <c r="H35" s="40"/>
      <c r="I35" s="160">
        <v>0.20999999999999999</v>
      </c>
      <c r="J35" s="159">
        <f>ROUND(((SUM(BE90:BE124))*I35),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ROUND((SUM(BF90:BF124)),  2)</f>
        <v>0</v>
      </c>
      <c r="G36" s="40"/>
      <c r="H36" s="40"/>
      <c r="I36" s="160">
        <v>0.12</v>
      </c>
      <c r="J36" s="159">
        <f>ROUND(((SUM(BF90:BF124))*I36),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ROUND((SUM(BG90:BG124)),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ROUND((SUM(BH90:BH124)),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ROUND((SUM(BI90:BI124)),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3333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3618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3619</v>
      </c>
      <c r="E65" s="180"/>
      <c r="F65" s="180"/>
      <c r="G65" s="180"/>
      <c r="H65" s="180"/>
      <c r="I65" s="180"/>
      <c r="J65" s="181">
        <f>J95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3620</v>
      </c>
      <c r="E66" s="180"/>
      <c r="F66" s="180"/>
      <c r="G66" s="180"/>
      <c r="H66" s="180"/>
      <c r="I66" s="180"/>
      <c r="J66" s="181">
        <f>J98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3621</v>
      </c>
      <c r="E67" s="180"/>
      <c r="F67" s="180"/>
      <c r="G67" s="180"/>
      <c r="H67" s="180"/>
      <c r="I67" s="180"/>
      <c r="J67" s="181">
        <f>J121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3622</v>
      </c>
      <c r="E68" s="180"/>
      <c r="F68" s="180"/>
      <c r="G68" s="180"/>
      <c r="H68" s="180"/>
      <c r="I68" s="180"/>
      <c r="J68" s="181">
        <f>J123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180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Koncepční dořešení lokality Loděnice v parku B.Němcové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164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3333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D.1.2.5 - TPS Silnoproud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>Karviná</v>
      </c>
      <c r="G84" s="42"/>
      <c r="H84" s="42"/>
      <c r="I84" s="34" t="s">
        <v>23</v>
      </c>
      <c r="J84" s="74" t="str">
        <f>IF(J14="","",J14)</f>
        <v>22. 1. 2026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25</v>
      </c>
      <c r="D86" s="42"/>
      <c r="E86" s="42"/>
      <c r="F86" s="29" t="str">
        <f>E17</f>
        <v>Statutární město Karviná</v>
      </c>
      <c r="G86" s="42"/>
      <c r="H86" s="42"/>
      <c r="I86" s="34" t="s">
        <v>31</v>
      </c>
      <c r="J86" s="38" t="str">
        <f>E23</f>
        <v>POLYCHROME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29</v>
      </c>
      <c r="D87" s="42"/>
      <c r="E87" s="42"/>
      <c r="F87" s="29" t="str">
        <f>IF(E20="","",E20)</f>
        <v>Vyplň údaj</v>
      </c>
      <c r="G87" s="42"/>
      <c r="H87" s="42"/>
      <c r="I87" s="34" t="s">
        <v>34</v>
      </c>
      <c r="J87" s="38" t="str">
        <f>E26</f>
        <v xml:space="preserve"> 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181</v>
      </c>
      <c r="D89" s="191" t="s">
        <v>57</v>
      </c>
      <c r="E89" s="191" t="s">
        <v>53</v>
      </c>
      <c r="F89" s="191" t="s">
        <v>54</v>
      </c>
      <c r="G89" s="191" t="s">
        <v>182</v>
      </c>
      <c r="H89" s="191" t="s">
        <v>183</v>
      </c>
      <c r="I89" s="191" t="s">
        <v>184</v>
      </c>
      <c r="J89" s="191" t="s">
        <v>171</v>
      </c>
      <c r="K89" s="192" t="s">
        <v>185</v>
      </c>
      <c r="L89" s="193"/>
      <c r="M89" s="94" t="s">
        <v>19</v>
      </c>
      <c r="N89" s="95" t="s">
        <v>42</v>
      </c>
      <c r="O89" s="95" t="s">
        <v>186</v>
      </c>
      <c r="P89" s="95" t="s">
        <v>187</v>
      </c>
      <c r="Q89" s="95" t="s">
        <v>188</v>
      </c>
      <c r="R89" s="95" t="s">
        <v>189</v>
      </c>
      <c r="S89" s="95" t="s">
        <v>190</v>
      </c>
      <c r="T89" s="95" t="s">
        <v>191</v>
      </c>
      <c r="U89" s="96" t="s">
        <v>192</v>
      </c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193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P91+P95+P98+P121+P123</f>
        <v>0</v>
      </c>
      <c r="Q90" s="98"/>
      <c r="R90" s="196">
        <f>R91+R95+R98+R121+R123</f>
        <v>0</v>
      </c>
      <c r="S90" s="98"/>
      <c r="T90" s="196">
        <f>T91+T95+T98+T121+T123</f>
        <v>0</v>
      </c>
      <c r="U90" s="99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71</v>
      </c>
      <c r="AU90" s="19" t="s">
        <v>172</v>
      </c>
      <c r="BK90" s="197">
        <f>BK91+BK95+BK98+BK121+BK123</f>
        <v>0</v>
      </c>
    </row>
    <row r="91" s="12" customFormat="1" ht="25.92" customHeight="1">
      <c r="A91" s="12"/>
      <c r="B91" s="198"/>
      <c r="C91" s="199"/>
      <c r="D91" s="200" t="s">
        <v>71</v>
      </c>
      <c r="E91" s="201" t="s">
        <v>985</v>
      </c>
      <c r="F91" s="201" t="s">
        <v>3623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SUM(P92:P94)</f>
        <v>0</v>
      </c>
      <c r="Q91" s="206"/>
      <c r="R91" s="207">
        <f>SUM(R92:R94)</f>
        <v>0</v>
      </c>
      <c r="S91" s="206"/>
      <c r="T91" s="207">
        <f>SUM(T92:T94)</f>
        <v>0</v>
      </c>
      <c r="U91" s="208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79</v>
      </c>
      <c r="AT91" s="210" t="s">
        <v>71</v>
      </c>
      <c r="AU91" s="210" t="s">
        <v>72</v>
      </c>
      <c r="AY91" s="209" t="s">
        <v>196</v>
      </c>
      <c r="BK91" s="211">
        <f>SUM(BK92:BK94)</f>
        <v>0</v>
      </c>
    </row>
    <row r="92" s="2" customFormat="1" ht="16.5" customHeight="1">
      <c r="A92" s="40"/>
      <c r="B92" s="41"/>
      <c r="C92" s="214" t="s">
        <v>79</v>
      </c>
      <c r="D92" s="214" t="s">
        <v>198</v>
      </c>
      <c r="E92" s="215" t="s">
        <v>3624</v>
      </c>
      <c r="F92" s="216" t="s">
        <v>988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81</v>
      </c>
    </row>
    <row r="93" s="2" customFormat="1" ht="16.5" customHeight="1">
      <c r="A93" s="40"/>
      <c r="B93" s="41"/>
      <c r="C93" s="214" t="s">
        <v>81</v>
      </c>
      <c r="D93" s="214" t="s">
        <v>198</v>
      </c>
      <c r="E93" s="215" t="s">
        <v>990</v>
      </c>
      <c r="F93" s="216" t="s">
        <v>991</v>
      </c>
      <c r="G93" s="217" t="s">
        <v>989</v>
      </c>
      <c r="H93" s="218">
        <v>1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203</v>
      </c>
    </row>
    <row r="94" s="2" customFormat="1" ht="16.5" customHeight="1">
      <c r="A94" s="40"/>
      <c r="B94" s="41"/>
      <c r="C94" s="214" t="s">
        <v>155</v>
      </c>
      <c r="D94" s="214" t="s">
        <v>198</v>
      </c>
      <c r="E94" s="215" t="s">
        <v>992</v>
      </c>
      <c r="F94" s="216" t="s">
        <v>993</v>
      </c>
      <c r="G94" s="217" t="s">
        <v>989</v>
      </c>
      <c r="H94" s="218">
        <v>1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79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234</v>
      </c>
    </row>
    <row r="95" s="12" customFormat="1" ht="25.92" customHeight="1">
      <c r="A95" s="12"/>
      <c r="B95" s="198"/>
      <c r="C95" s="199"/>
      <c r="D95" s="200" t="s">
        <v>71</v>
      </c>
      <c r="E95" s="201" t="s">
        <v>994</v>
      </c>
      <c r="F95" s="201" t="s">
        <v>3625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SUM(P96:P97)</f>
        <v>0</v>
      </c>
      <c r="Q95" s="206"/>
      <c r="R95" s="207">
        <f>SUM(R96:R97)</f>
        <v>0</v>
      </c>
      <c r="S95" s="206"/>
      <c r="T95" s="207">
        <f>SUM(T96:T97)</f>
        <v>0</v>
      </c>
      <c r="U95" s="208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79</v>
      </c>
      <c r="AT95" s="210" t="s">
        <v>71</v>
      </c>
      <c r="AU95" s="210" t="s">
        <v>72</v>
      </c>
      <c r="AY95" s="209" t="s">
        <v>196</v>
      </c>
      <c r="BK95" s="211">
        <f>SUM(BK96:BK97)</f>
        <v>0</v>
      </c>
    </row>
    <row r="96" s="2" customFormat="1" ht="16.5" customHeight="1">
      <c r="A96" s="40"/>
      <c r="B96" s="41"/>
      <c r="C96" s="214" t="s">
        <v>203</v>
      </c>
      <c r="D96" s="214" t="s">
        <v>198</v>
      </c>
      <c r="E96" s="215" t="s">
        <v>3626</v>
      </c>
      <c r="F96" s="216" t="s">
        <v>3627</v>
      </c>
      <c r="G96" s="217" t="s">
        <v>989</v>
      </c>
      <c r="H96" s="218">
        <v>1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217</v>
      </c>
    </row>
    <row r="97" s="2" customFormat="1" ht="16.5" customHeight="1">
      <c r="A97" s="40"/>
      <c r="B97" s="41"/>
      <c r="C97" s="214" t="s">
        <v>225</v>
      </c>
      <c r="D97" s="214" t="s">
        <v>198</v>
      </c>
      <c r="E97" s="215" t="s">
        <v>3628</v>
      </c>
      <c r="F97" s="216" t="s">
        <v>3629</v>
      </c>
      <c r="G97" s="217" t="s">
        <v>989</v>
      </c>
      <c r="H97" s="218">
        <v>6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263</v>
      </c>
    </row>
    <row r="98" s="12" customFormat="1" ht="25.92" customHeight="1">
      <c r="A98" s="12"/>
      <c r="B98" s="198"/>
      <c r="C98" s="199"/>
      <c r="D98" s="200" t="s">
        <v>71</v>
      </c>
      <c r="E98" s="201" t="s">
        <v>1020</v>
      </c>
      <c r="F98" s="201" t="s">
        <v>995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SUM(P99:P120)</f>
        <v>0</v>
      </c>
      <c r="Q98" s="206"/>
      <c r="R98" s="207">
        <f>SUM(R99:R120)</f>
        <v>0</v>
      </c>
      <c r="S98" s="206"/>
      <c r="T98" s="207">
        <f>SUM(T99:T120)</f>
        <v>0</v>
      </c>
      <c r="U98" s="208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79</v>
      </c>
      <c r="AT98" s="210" t="s">
        <v>71</v>
      </c>
      <c r="AU98" s="210" t="s">
        <v>72</v>
      </c>
      <c r="AY98" s="209" t="s">
        <v>196</v>
      </c>
      <c r="BK98" s="211">
        <f>SUM(BK99:BK120)</f>
        <v>0</v>
      </c>
    </row>
    <row r="99" s="2" customFormat="1" ht="33" customHeight="1">
      <c r="A99" s="40"/>
      <c r="B99" s="41"/>
      <c r="C99" s="214" t="s">
        <v>234</v>
      </c>
      <c r="D99" s="214" t="s">
        <v>198</v>
      </c>
      <c r="E99" s="215" t="s">
        <v>3630</v>
      </c>
      <c r="F99" s="216" t="s">
        <v>3631</v>
      </c>
      <c r="G99" s="217" t="s">
        <v>989</v>
      </c>
      <c r="H99" s="218">
        <v>2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8</v>
      </c>
    </row>
    <row r="100" s="2" customFormat="1" ht="16.5" customHeight="1">
      <c r="A100" s="40"/>
      <c r="B100" s="41"/>
      <c r="C100" s="214" t="s">
        <v>241</v>
      </c>
      <c r="D100" s="214" t="s">
        <v>198</v>
      </c>
      <c r="E100" s="215" t="s">
        <v>3632</v>
      </c>
      <c r="F100" s="216" t="s">
        <v>3633</v>
      </c>
      <c r="G100" s="217" t="s">
        <v>989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288</v>
      </c>
    </row>
    <row r="101" s="2" customFormat="1" ht="24.15" customHeight="1">
      <c r="A101" s="40"/>
      <c r="B101" s="41"/>
      <c r="C101" s="214" t="s">
        <v>217</v>
      </c>
      <c r="D101" s="214" t="s">
        <v>198</v>
      </c>
      <c r="E101" s="215" t="s">
        <v>3634</v>
      </c>
      <c r="F101" s="216" t="s">
        <v>3635</v>
      </c>
      <c r="G101" s="217" t="s">
        <v>989</v>
      </c>
      <c r="H101" s="218">
        <v>1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266</v>
      </c>
    </row>
    <row r="102" s="2" customFormat="1" ht="16.5" customHeight="1">
      <c r="A102" s="40"/>
      <c r="B102" s="41"/>
      <c r="C102" s="214" t="s">
        <v>254</v>
      </c>
      <c r="D102" s="214" t="s">
        <v>198</v>
      </c>
      <c r="E102" s="215" t="s">
        <v>3636</v>
      </c>
      <c r="F102" s="216" t="s">
        <v>1684</v>
      </c>
      <c r="G102" s="217" t="s">
        <v>989</v>
      </c>
      <c r="H102" s="218">
        <v>2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313</v>
      </c>
    </row>
    <row r="103" s="2" customFormat="1" ht="24.15" customHeight="1">
      <c r="A103" s="40"/>
      <c r="B103" s="41"/>
      <c r="C103" s="214" t="s">
        <v>263</v>
      </c>
      <c r="D103" s="214" t="s">
        <v>198</v>
      </c>
      <c r="E103" s="215" t="s">
        <v>3637</v>
      </c>
      <c r="F103" s="216" t="s">
        <v>2074</v>
      </c>
      <c r="G103" s="217" t="s">
        <v>989</v>
      </c>
      <c r="H103" s="218">
        <v>1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325</v>
      </c>
    </row>
    <row r="104" s="2" customFormat="1" ht="24.15" customHeight="1">
      <c r="A104" s="40"/>
      <c r="B104" s="41"/>
      <c r="C104" s="214" t="s">
        <v>269</v>
      </c>
      <c r="D104" s="214" t="s">
        <v>198</v>
      </c>
      <c r="E104" s="215" t="s">
        <v>3638</v>
      </c>
      <c r="F104" s="216" t="s">
        <v>1692</v>
      </c>
      <c r="G104" s="217" t="s">
        <v>209</v>
      </c>
      <c r="H104" s="218">
        <v>15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334</v>
      </c>
    </row>
    <row r="105" s="2" customFormat="1" ht="24.15" customHeight="1">
      <c r="A105" s="40"/>
      <c r="B105" s="41"/>
      <c r="C105" s="214" t="s">
        <v>8</v>
      </c>
      <c r="D105" s="214" t="s">
        <v>198</v>
      </c>
      <c r="E105" s="215" t="s">
        <v>3639</v>
      </c>
      <c r="F105" s="216" t="s">
        <v>1688</v>
      </c>
      <c r="G105" s="217" t="s">
        <v>209</v>
      </c>
      <c r="H105" s="218">
        <v>30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475</v>
      </c>
    </row>
    <row r="106" s="2" customFormat="1" ht="24.15" customHeight="1">
      <c r="A106" s="40"/>
      <c r="B106" s="41"/>
      <c r="C106" s="214" t="s">
        <v>282</v>
      </c>
      <c r="D106" s="214" t="s">
        <v>198</v>
      </c>
      <c r="E106" s="215" t="s">
        <v>3640</v>
      </c>
      <c r="F106" s="216" t="s">
        <v>1690</v>
      </c>
      <c r="G106" s="217" t="s">
        <v>209</v>
      </c>
      <c r="H106" s="218">
        <v>155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487</v>
      </c>
    </row>
    <row r="107" s="2" customFormat="1" ht="24.15" customHeight="1">
      <c r="A107" s="40"/>
      <c r="B107" s="41"/>
      <c r="C107" s="214" t="s">
        <v>288</v>
      </c>
      <c r="D107" s="214" t="s">
        <v>198</v>
      </c>
      <c r="E107" s="215" t="s">
        <v>3641</v>
      </c>
      <c r="F107" s="216" t="s">
        <v>3642</v>
      </c>
      <c r="G107" s="217" t="s">
        <v>209</v>
      </c>
      <c r="H107" s="218">
        <v>115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79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497</v>
      </c>
    </row>
    <row r="108" s="2" customFormat="1" ht="24.15" customHeight="1">
      <c r="A108" s="40"/>
      <c r="B108" s="41"/>
      <c r="C108" s="214" t="s">
        <v>294</v>
      </c>
      <c r="D108" s="214" t="s">
        <v>198</v>
      </c>
      <c r="E108" s="215" t="s">
        <v>3643</v>
      </c>
      <c r="F108" s="216" t="s">
        <v>3644</v>
      </c>
      <c r="G108" s="217" t="s">
        <v>209</v>
      </c>
      <c r="H108" s="218">
        <v>140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79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508</v>
      </c>
    </row>
    <row r="109" s="2" customFormat="1" ht="24.15" customHeight="1">
      <c r="A109" s="40"/>
      <c r="B109" s="41"/>
      <c r="C109" s="214" t="s">
        <v>266</v>
      </c>
      <c r="D109" s="214" t="s">
        <v>198</v>
      </c>
      <c r="E109" s="215" t="s">
        <v>3645</v>
      </c>
      <c r="F109" s="216" t="s">
        <v>3646</v>
      </c>
      <c r="G109" s="217" t="s">
        <v>209</v>
      </c>
      <c r="H109" s="218">
        <v>50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79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278</v>
      </c>
    </row>
    <row r="110" s="2" customFormat="1" ht="24.15" customHeight="1">
      <c r="A110" s="40"/>
      <c r="B110" s="41"/>
      <c r="C110" s="214" t="s">
        <v>307</v>
      </c>
      <c r="D110" s="214" t="s">
        <v>198</v>
      </c>
      <c r="E110" s="215" t="s">
        <v>3647</v>
      </c>
      <c r="F110" s="216" t="s">
        <v>3648</v>
      </c>
      <c r="G110" s="217" t="s">
        <v>209</v>
      </c>
      <c r="H110" s="218">
        <v>260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79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530</v>
      </c>
    </row>
    <row r="111" s="2" customFormat="1" ht="24.15" customHeight="1">
      <c r="A111" s="40"/>
      <c r="B111" s="41"/>
      <c r="C111" s="214" t="s">
        <v>313</v>
      </c>
      <c r="D111" s="214" t="s">
        <v>198</v>
      </c>
      <c r="E111" s="215" t="s">
        <v>3649</v>
      </c>
      <c r="F111" s="216" t="s">
        <v>3650</v>
      </c>
      <c r="G111" s="217" t="s">
        <v>209</v>
      </c>
      <c r="H111" s="218">
        <v>650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79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540</v>
      </c>
    </row>
    <row r="112" s="2" customFormat="1" ht="16.5" customHeight="1">
      <c r="A112" s="40"/>
      <c r="B112" s="41"/>
      <c r="C112" s="214" t="s">
        <v>320</v>
      </c>
      <c r="D112" s="214" t="s">
        <v>198</v>
      </c>
      <c r="E112" s="215" t="s">
        <v>3651</v>
      </c>
      <c r="F112" s="216" t="s">
        <v>3652</v>
      </c>
      <c r="G112" s="217" t="s">
        <v>209</v>
      </c>
      <c r="H112" s="218">
        <v>650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79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552</v>
      </c>
    </row>
    <row r="113" s="2" customFormat="1" ht="24.15" customHeight="1">
      <c r="A113" s="40"/>
      <c r="B113" s="41"/>
      <c r="C113" s="214" t="s">
        <v>325</v>
      </c>
      <c r="D113" s="214" t="s">
        <v>198</v>
      </c>
      <c r="E113" s="215" t="s">
        <v>3653</v>
      </c>
      <c r="F113" s="216" t="s">
        <v>1694</v>
      </c>
      <c r="G113" s="217" t="s">
        <v>209</v>
      </c>
      <c r="H113" s="218">
        <v>70</v>
      </c>
      <c r="I113" s="219"/>
      <c r="J113" s="220">
        <f>ROUND(I113*H113,2)</f>
        <v>0</v>
      </c>
      <c r="K113" s="216" t="s">
        <v>19</v>
      </c>
      <c r="L113" s="46"/>
      <c r="M113" s="221" t="s">
        <v>19</v>
      </c>
      <c r="N113" s="222" t="s">
        <v>43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79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562</v>
      </c>
    </row>
    <row r="114" s="2" customFormat="1" ht="16.5" customHeight="1">
      <c r="A114" s="40"/>
      <c r="B114" s="41"/>
      <c r="C114" s="214" t="s">
        <v>7</v>
      </c>
      <c r="D114" s="214" t="s">
        <v>198</v>
      </c>
      <c r="E114" s="215" t="s">
        <v>1008</v>
      </c>
      <c r="F114" s="216" t="s">
        <v>1009</v>
      </c>
      <c r="G114" s="217" t="s">
        <v>989</v>
      </c>
      <c r="H114" s="218">
        <v>70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43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203</v>
      </c>
      <c r="AT114" s="225" t="s">
        <v>198</v>
      </c>
      <c r="AU114" s="225" t="s">
        <v>79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571</v>
      </c>
    </row>
    <row r="115" s="2" customFormat="1" ht="24.15" customHeight="1">
      <c r="A115" s="40"/>
      <c r="B115" s="41"/>
      <c r="C115" s="214" t="s">
        <v>334</v>
      </c>
      <c r="D115" s="214" t="s">
        <v>198</v>
      </c>
      <c r="E115" s="215" t="s">
        <v>3654</v>
      </c>
      <c r="F115" s="216" t="s">
        <v>1696</v>
      </c>
      <c r="G115" s="217" t="s">
        <v>209</v>
      </c>
      <c r="H115" s="218">
        <v>710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79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582</v>
      </c>
    </row>
    <row r="116" s="2" customFormat="1" ht="16.5" customHeight="1">
      <c r="A116" s="40"/>
      <c r="B116" s="41"/>
      <c r="C116" s="214" t="s">
        <v>339</v>
      </c>
      <c r="D116" s="214" t="s">
        <v>198</v>
      </c>
      <c r="E116" s="215" t="s">
        <v>1705</v>
      </c>
      <c r="F116" s="216" t="s">
        <v>1706</v>
      </c>
      <c r="G116" s="217" t="s">
        <v>209</v>
      </c>
      <c r="H116" s="218">
        <v>35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79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592</v>
      </c>
    </row>
    <row r="117" s="2" customFormat="1" ht="16.5" customHeight="1">
      <c r="A117" s="40"/>
      <c r="B117" s="41"/>
      <c r="C117" s="214" t="s">
        <v>475</v>
      </c>
      <c r="D117" s="214" t="s">
        <v>198</v>
      </c>
      <c r="E117" s="215" t="s">
        <v>3655</v>
      </c>
      <c r="F117" s="216" t="s">
        <v>1721</v>
      </c>
      <c r="G117" s="217" t="s">
        <v>989</v>
      </c>
      <c r="H117" s="218">
        <v>30</v>
      </c>
      <c r="I117" s="219"/>
      <c r="J117" s="220">
        <f>ROUND(I117*H117,2)</f>
        <v>0</v>
      </c>
      <c r="K117" s="216" t="s">
        <v>19</v>
      </c>
      <c r="L117" s="46"/>
      <c r="M117" s="221" t="s">
        <v>19</v>
      </c>
      <c r="N117" s="222" t="s">
        <v>43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3">
        <f>S117*H117</f>
        <v>0</v>
      </c>
      <c r="U117" s="224" t="s">
        <v>19</v>
      </c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203</v>
      </c>
      <c r="AT117" s="225" t="s">
        <v>198</v>
      </c>
      <c r="AU117" s="225" t="s">
        <v>79</v>
      </c>
      <c r="AY117" s="19" t="s">
        <v>196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79</v>
      </c>
      <c r="BK117" s="226">
        <f>ROUND(I117*H117,2)</f>
        <v>0</v>
      </c>
      <c r="BL117" s="19" t="s">
        <v>203</v>
      </c>
      <c r="BM117" s="225" t="s">
        <v>604</v>
      </c>
    </row>
    <row r="118" s="2" customFormat="1" ht="16.5" customHeight="1">
      <c r="A118" s="40"/>
      <c r="B118" s="41"/>
      <c r="C118" s="214" t="s">
        <v>482</v>
      </c>
      <c r="D118" s="214" t="s">
        <v>198</v>
      </c>
      <c r="E118" s="215" t="s">
        <v>3656</v>
      </c>
      <c r="F118" s="216" t="s">
        <v>1723</v>
      </c>
      <c r="G118" s="217" t="s">
        <v>989</v>
      </c>
      <c r="H118" s="218">
        <v>3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79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612</v>
      </c>
    </row>
    <row r="119" s="2" customFormat="1" ht="16.5" customHeight="1">
      <c r="A119" s="40"/>
      <c r="B119" s="41"/>
      <c r="C119" s="214" t="s">
        <v>487</v>
      </c>
      <c r="D119" s="214" t="s">
        <v>198</v>
      </c>
      <c r="E119" s="215" t="s">
        <v>3657</v>
      </c>
      <c r="F119" s="216" t="s">
        <v>2665</v>
      </c>
      <c r="G119" s="217" t="s">
        <v>989</v>
      </c>
      <c r="H119" s="218">
        <v>1</v>
      </c>
      <c r="I119" s="219"/>
      <c r="J119" s="220">
        <f>ROUND(I119*H119,2)</f>
        <v>0</v>
      </c>
      <c r="K119" s="216" t="s">
        <v>19</v>
      </c>
      <c r="L119" s="46"/>
      <c r="M119" s="221" t="s">
        <v>19</v>
      </c>
      <c r="N119" s="222" t="s">
        <v>43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3">
        <f>S119*H119</f>
        <v>0</v>
      </c>
      <c r="U119" s="224" t="s">
        <v>19</v>
      </c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203</v>
      </c>
      <c r="AT119" s="225" t="s">
        <v>198</v>
      </c>
      <c r="AU119" s="225" t="s">
        <v>79</v>
      </c>
      <c r="AY119" s="19" t="s">
        <v>196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79</v>
      </c>
      <c r="BK119" s="226">
        <f>ROUND(I119*H119,2)</f>
        <v>0</v>
      </c>
      <c r="BL119" s="19" t="s">
        <v>203</v>
      </c>
      <c r="BM119" s="225" t="s">
        <v>623</v>
      </c>
    </row>
    <row r="120" s="2" customFormat="1" ht="16.5" customHeight="1">
      <c r="A120" s="40"/>
      <c r="B120" s="41"/>
      <c r="C120" s="214" t="s">
        <v>493</v>
      </c>
      <c r="D120" s="214" t="s">
        <v>198</v>
      </c>
      <c r="E120" s="215" t="s">
        <v>3658</v>
      </c>
      <c r="F120" s="216" t="s">
        <v>1019</v>
      </c>
      <c r="G120" s="217" t="s">
        <v>989</v>
      </c>
      <c r="H120" s="218">
        <v>1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79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632</v>
      </c>
    </row>
    <row r="121" s="12" customFormat="1" ht="25.92" customHeight="1">
      <c r="A121" s="12"/>
      <c r="B121" s="198"/>
      <c r="C121" s="199"/>
      <c r="D121" s="200" t="s">
        <v>71</v>
      </c>
      <c r="E121" s="201" t="s">
        <v>1024</v>
      </c>
      <c r="F121" s="201" t="s">
        <v>1021</v>
      </c>
      <c r="G121" s="199"/>
      <c r="H121" s="199"/>
      <c r="I121" s="202"/>
      <c r="J121" s="203">
        <f>BK121</f>
        <v>0</v>
      </c>
      <c r="K121" s="199"/>
      <c r="L121" s="204"/>
      <c r="M121" s="205"/>
      <c r="N121" s="206"/>
      <c r="O121" s="206"/>
      <c r="P121" s="207">
        <f>P122</f>
        <v>0</v>
      </c>
      <c r="Q121" s="206"/>
      <c r="R121" s="207">
        <f>R122</f>
        <v>0</v>
      </c>
      <c r="S121" s="206"/>
      <c r="T121" s="207">
        <f>T122</f>
        <v>0</v>
      </c>
      <c r="U121" s="208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79</v>
      </c>
      <c r="AT121" s="210" t="s">
        <v>71</v>
      </c>
      <c r="AU121" s="210" t="s">
        <v>72</v>
      </c>
      <c r="AY121" s="209" t="s">
        <v>196</v>
      </c>
      <c r="BK121" s="211">
        <f>BK122</f>
        <v>0</v>
      </c>
    </row>
    <row r="122" s="2" customFormat="1" ht="44.25" customHeight="1">
      <c r="A122" s="40"/>
      <c r="B122" s="41"/>
      <c r="C122" s="214" t="s">
        <v>497</v>
      </c>
      <c r="D122" s="214" t="s">
        <v>198</v>
      </c>
      <c r="E122" s="215" t="s">
        <v>1022</v>
      </c>
      <c r="F122" s="216" t="s">
        <v>1023</v>
      </c>
      <c r="G122" s="217" t="s">
        <v>989</v>
      </c>
      <c r="H122" s="218">
        <v>1</v>
      </c>
      <c r="I122" s="219"/>
      <c r="J122" s="220">
        <f>ROUND(I122*H122,2)</f>
        <v>0</v>
      </c>
      <c r="K122" s="216" t="s">
        <v>19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79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639</v>
      </c>
    </row>
    <row r="123" s="12" customFormat="1" ht="25.92" customHeight="1">
      <c r="A123" s="12"/>
      <c r="B123" s="198"/>
      <c r="C123" s="199"/>
      <c r="D123" s="200" t="s">
        <v>71</v>
      </c>
      <c r="E123" s="201" t="s">
        <v>3659</v>
      </c>
      <c r="F123" s="201" t="s">
        <v>1025</v>
      </c>
      <c r="G123" s="199"/>
      <c r="H123" s="199"/>
      <c r="I123" s="202"/>
      <c r="J123" s="203">
        <f>BK123</f>
        <v>0</v>
      </c>
      <c r="K123" s="199"/>
      <c r="L123" s="204"/>
      <c r="M123" s="205"/>
      <c r="N123" s="206"/>
      <c r="O123" s="206"/>
      <c r="P123" s="207">
        <f>P124</f>
        <v>0</v>
      </c>
      <c r="Q123" s="206"/>
      <c r="R123" s="207">
        <f>R124</f>
        <v>0</v>
      </c>
      <c r="S123" s="206"/>
      <c r="T123" s="207">
        <f>T124</f>
        <v>0</v>
      </c>
      <c r="U123" s="208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9" t="s">
        <v>79</v>
      </c>
      <c r="AT123" s="210" t="s">
        <v>71</v>
      </c>
      <c r="AU123" s="210" t="s">
        <v>72</v>
      </c>
      <c r="AY123" s="209" t="s">
        <v>196</v>
      </c>
      <c r="BK123" s="211">
        <f>BK124</f>
        <v>0</v>
      </c>
    </row>
    <row r="124" s="2" customFormat="1" ht="16.5" customHeight="1">
      <c r="A124" s="40"/>
      <c r="B124" s="41"/>
      <c r="C124" s="214" t="s">
        <v>503</v>
      </c>
      <c r="D124" s="214" t="s">
        <v>198</v>
      </c>
      <c r="E124" s="215" t="s">
        <v>3660</v>
      </c>
      <c r="F124" s="216" t="s">
        <v>1027</v>
      </c>
      <c r="G124" s="217" t="s">
        <v>364</v>
      </c>
      <c r="H124" s="218">
        <v>1</v>
      </c>
      <c r="I124" s="219"/>
      <c r="J124" s="220">
        <f>ROUND(I124*H124,2)</f>
        <v>0</v>
      </c>
      <c r="K124" s="216" t="s">
        <v>19</v>
      </c>
      <c r="L124" s="46"/>
      <c r="M124" s="279" t="s">
        <v>19</v>
      </c>
      <c r="N124" s="280" t="s">
        <v>43</v>
      </c>
      <c r="O124" s="281"/>
      <c r="P124" s="282">
        <f>O124*H124</f>
        <v>0</v>
      </c>
      <c r="Q124" s="282">
        <v>0</v>
      </c>
      <c r="R124" s="282">
        <f>Q124*H124</f>
        <v>0</v>
      </c>
      <c r="S124" s="282">
        <v>0</v>
      </c>
      <c r="T124" s="282">
        <f>S124*H124</f>
        <v>0</v>
      </c>
      <c r="U124" s="283" t="s">
        <v>19</v>
      </c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203</v>
      </c>
      <c r="AT124" s="225" t="s">
        <v>198</v>
      </c>
      <c r="AU124" s="225" t="s">
        <v>79</v>
      </c>
      <c r="AY124" s="19" t="s">
        <v>196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79</v>
      </c>
      <c r="BK124" s="226">
        <f>ROUND(I124*H124,2)</f>
        <v>0</v>
      </c>
      <c r="BL124" s="19" t="s">
        <v>203</v>
      </c>
      <c r="BM124" s="225" t="s">
        <v>648</v>
      </c>
    </row>
    <row r="125" s="2" customFormat="1" ht="6.96" customHeight="1">
      <c r="A125" s="40"/>
      <c r="B125" s="61"/>
      <c r="C125" s="62"/>
      <c r="D125" s="62"/>
      <c r="E125" s="62"/>
      <c r="F125" s="62"/>
      <c r="G125" s="62"/>
      <c r="H125" s="62"/>
      <c r="I125" s="62"/>
      <c r="J125" s="62"/>
      <c r="K125" s="62"/>
      <c r="L125" s="46"/>
      <c r="M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</sheetData>
  <sheetProtection sheet="1" autoFilter="0" formatColumns="0" formatRows="0" objects="1" scenarios="1" spinCount="100000" saltValue="oZ2EA2nJ5YALwL6oeJtRvTQEBTX2S50OMgFQuiK4KuaUJtMgDUWewvtYStFqhnrvVzUMXJjs+5eEJieuEQ5fFw==" hashValue="ypXVKqierbq1wIyjm2MK/y08gF7CChT28f8Z7PMoXcFKxeCFilwFD0SZ8xFucxFEvuwLeQqlPitjqVxhBTMKtw==" algorithmName="SHA-512" password="CC35"/>
  <autoFilter ref="C89:K12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3333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1028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1029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1030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ROUND((SUM(BE90:BE129)),  2)</f>
        <v>0</v>
      </c>
      <c r="G35" s="40"/>
      <c r="H35" s="40"/>
      <c r="I35" s="160">
        <v>0.20999999999999999</v>
      </c>
      <c r="J35" s="159">
        <f>ROUND(((SUM(BE90:BE129))*I35),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ROUND((SUM(BF90:BF129)),  2)</f>
        <v>0</v>
      </c>
      <c r="G36" s="40"/>
      <c r="H36" s="40"/>
      <c r="I36" s="160">
        <v>0.12</v>
      </c>
      <c r="J36" s="159">
        <f>ROUND(((SUM(BF90:BF129))*I36),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ROUND((SUM(BG90:BG129)),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ROUND((SUM(BH90:BH129)),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ROUND((SUM(BI90:BI129)),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3333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ZTI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Ing.Jan Řehoř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J115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J118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1031</v>
      </c>
      <c r="E68" s="185"/>
      <c r="F68" s="185"/>
      <c r="G68" s="185"/>
      <c r="H68" s="185"/>
      <c r="I68" s="185"/>
      <c r="J68" s="186">
        <f>J119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180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Koncepční dořešení lokality Loděnice v parku B.Němcové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164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3333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D.1.4.1 - ZTI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>Karviná</v>
      </c>
      <c r="G84" s="42"/>
      <c r="H84" s="42"/>
      <c r="I84" s="34" t="s">
        <v>23</v>
      </c>
      <c r="J84" s="74" t="str">
        <f>IF(J14="","",J14)</f>
        <v>22. 1. 2026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25</v>
      </c>
      <c r="D86" s="42"/>
      <c r="E86" s="42"/>
      <c r="F86" s="29" t="str">
        <f>E17</f>
        <v>Statutární město Karviná</v>
      </c>
      <c r="G86" s="42"/>
      <c r="H86" s="42"/>
      <c r="I86" s="34" t="s">
        <v>31</v>
      </c>
      <c r="J86" s="38" t="str">
        <f>E23</f>
        <v>POLYCHROME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29</v>
      </c>
      <c r="D87" s="42"/>
      <c r="E87" s="42"/>
      <c r="F87" s="29" t="str">
        <f>IF(E20="","",E20)</f>
        <v>Vyplň údaj</v>
      </c>
      <c r="G87" s="42"/>
      <c r="H87" s="42"/>
      <c r="I87" s="34" t="s">
        <v>34</v>
      </c>
      <c r="J87" s="38" t="str">
        <f>E26</f>
        <v>Ing.Jan Řehoř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181</v>
      </c>
      <c r="D89" s="191" t="s">
        <v>57</v>
      </c>
      <c r="E89" s="191" t="s">
        <v>53</v>
      </c>
      <c r="F89" s="191" t="s">
        <v>54</v>
      </c>
      <c r="G89" s="191" t="s">
        <v>182</v>
      </c>
      <c r="H89" s="191" t="s">
        <v>183</v>
      </c>
      <c r="I89" s="191" t="s">
        <v>184</v>
      </c>
      <c r="J89" s="191" t="s">
        <v>171</v>
      </c>
      <c r="K89" s="192" t="s">
        <v>185</v>
      </c>
      <c r="L89" s="193"/>
      <c r="M89" s="94" t="s">
        <v>19</v>
      </c>
      <c r="N89" s="95" t="s">
        <v>42</v>
      </c>
      <c r="O89" s="95" t="s">
        <v>186</v>
      </c>
      <c r="P89" s="95" t="s">
        <v>187</v>
      </c>
      <c r="Q89" s="95" t="s">
        <v>188</v>
      </c>
      <c r="R89" s="95" t="s">
        <v>189</v>
      </c>
      <c r="S89" s="95" t="s">
        <v>190</v>
      </c>
      <c r="T89" s="95" t="s">
        <v>191</v>
      </c>
      <c r="U89" s="96" t="s">
        <v>192</v>
      </c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193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P91+P118</f>
        <v>0</v>
      </c>
      <c r="Q90" s="98"/>
      <c r="R90" s="196">
        <f>R91+R118</f>
        <v>0.65004499999999998</v>
      </c>
      <c r="S90" s="98"/>
      <c r="T90" s="196">
        <f>T91+T118</f>
        <v>0</v>
      </c>
      <c r="U90" s="99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71</v>
      </c>
      <c r="AU90" s="19" t="s">
        <v>172</v>
      </c>
      <c r="BK90" s="197">
        <f>BK91+BK118</f>
        <v>0</v>
      </c>
    </row>
    <row r="91" s="12" customFormat="1" ht="25.92" customHeight="1">
      <c r="A91" s="12"/>
      <c r="B91" s="198"/>
      <c r="C91" s="199"/>
      <c r="D91" s="200" t="s">
        <v>71</v>
      </c>
      <c r="E91" s="201" t="s">
        <v>194</v>
      </c>
      <c r="F91" s="201" t="s">
        <v>195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P92+P115</f>
        <v>0</v>
      </c>
      <c r="Q91" s="206"/>
      <c r="R91" s="207">
        <f>R92+R115</f>
        <v>0.64000000000000001</v>
      </c>
      <c r="S91" s="206"/>
      <c r="T91" s="207">
        <f>T92+T115</f>
        <v>0</v>
      </c>
      <c r="U91" s="208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79</v>
      </c>
      <c r="AT91" s="210" t="s">
        <v>71</v>
      </c>
      <c r="AU91" s="210" t="s">
        <v>72</v>
      </c>
      <c r="AY91" s="209" t="s">
        <v>196</v>
      </c>
      <c r="BK91" s="211">
        <f>BK92+BK115</f>
        <v>0</v>
      </c>
    </row>
    <row r="92" s="12" customFormat="1" ht="22.8" customHeight="1">
      <c r="A92" s="12"/>
      <c r="B92" s="198"/>
      <c r="C92" s="199"/>
      <c r="D92" s="200" t="s">
        <v>71</v>
      </c>
      <c r="E92" s="212" t="s">
        <v>79</v>
      </c>
      <c r="F92" s="212" t="s">
        <v>361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SUM(P93:P114)</f>
        <v>0</v>
      </c>
      <c r="Q92" s="206"/>
      <c r="R92" s="207">
        <f>SUM(R93:R114)</f>
        <v>0.64000000000000001</v>
      </c>
      <c r="S92" s="206"/>
      <c r="T92" s="207">
        <f>SUM(T93:T114)</f>
        <v>0</v>
      </c>
      <c r="U92" s="208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79</v>
      </c>
      <c r="AT92" s="210" t="s">
        <v>71</v>
      </c>
      <c r="AU92" s="210" t="s">
        <v>79</v>
      </c>
      <c r="AY92" s="209" t="s">
        <v>196</v>
      </c>
      <c r="BK92" s="211">
        <f>SUM(BK93:BK114)</f>
        <v>0</v>
      </c>
    </row>
    <row r="93" s="2" customFormat="1" ht="44.25" customHeight="1">
      <c r="A93" s="40"/>
      <c r="B93" s="41"/>
      <c r="C93" s="214" t="s">
        <v>79</v>
      </c>
      <c r="D93" s="214" t="s">
        <v>198</v>
      </c>
      <c r="E93" s="215" t="s">
        <v>1032</v>
      </c>
      <c r="F93" s="216" t="s">
        <v>1033</v>
      </c>
      <c r="G93" s="217" t="s">
        <v>201</v>
      </c>
      <c r="H93" s="218">
        <v>1.3200000000000001</v>
      </c>
      <c r="I93" s="219"/>
      <c r="J93" s="220">
        <f>ROUND(I93*H93,2)</f>
        <v>0</v>
      </c>
      <c r="K93" s="216" t="s">
        <v>202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81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3661</v>
      </c>
    </row>
    <row r="94" s="2" customFormat="1">
      <c r="A94" s="40"/>
      <c r="B94" s="41"/>
      <c r="C94" s="42"/>
      <c r="D94" s="227" t="s">
        <v>205</v>
      </c>
      <c r="E94" s="42"/>
      <c r="F94" s="228" t="s">
        <v>1035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6"/>
      <c r="U94" s="8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205</v>
      </c>
      <c r="AU94" s="19" t="s">
        <v>81</v>
      </c>
    </row>
    <row r="95" s="13" customFormat="1">
      <c r="A95" s="13"/>
      <c r="B95" s="232"/>
      <c r="C95" s="233"/>
      <c r="D95" s="234" t="s">
        <v>212</v>
      </c>
      <c r="E95" s="235" t="s">
        <v>19</v>
      </c>
      <c r="F95" s="236" t="s">
        <v>1036</v>
      </c>
      <c r="G95" s="233"/>
      <c r="H95" s="237">
        <v>1.3200000000000001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1"/>
      <c r="U95" s="242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212</v>
      </c>
      <c r="AU95" s="243" t="s">
        <v>81</v>
      </c>
      <c r="AV95" s="13" t="s">
        <v>81</v>
      </c>
      <c r="AW95" s="13" t="s">
        <v>33</v>
      </c>
      <c r="AX95" s="13" t="s">
        <v>79</v>
      </c>
      <c r="AY95" s="243" t="s">
        <v>196</v>
      </c>
    </row>
    <row r="96" s="2" customFormat="1" ht="55.5" customHeight="1">
      <c r="A96" s="40"/>
      <c r="B96" s="41"/>
      <c r="C96" s="214" t="s">
        <v>81</v>
      </c>
      <c r="D96" s="214" t="s">
        <v>198</v>
      </c>
      <c r="E96" s="215" t="s">
        <v>1037</v>
      </c>
      <c r="F96" s="216" t="s">
        <v>1038</v>
      </c>
      <c r="G96" s="217" t="s">
        <v>201</v>
      </c>
      <c r="H96" s="218">
        <v>1.3200000000000001</v>
      </c>
      <c r="I96" s="219"/>
      <c r="J96" s="220">
        <f>ROUND(I96*H96,2)</f>
        <v>0</v>
      </c>
      <c r="K96" s="216" t="s">
        <v>202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81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3662</v>
      </c>
    </row>
    <row r="97" s="2" customFormat="1">
      <c r="A97" s="40"/>
      <c r="B97" s="41"/>
      <c r="C97" s="42"/>
      <c r="D97" s="227" t="s">
        <v>205</v>
      </c>
      <c r="E97" s="42"/>
      <c r="F97" s="228" t="s">
        <v>1040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6"/>
      <c r="U97" s="87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205</v>
      </c>
      <c r="AU97" s="19" t="s">
        <v>81</v>
      </c>
    </row>
    <row r="98" s="13" customFormat="1">
      <c r="A98" s="13"/>
      <c r="B98" s="232"/>
      <c r="C98" s="233"/>
      <c r="D98" s="234" t="s">
        <v>212</v>
      </c>
      <c r="E98" s="235" t="s">
        <v>19</v>
      </c>
      <c r="F98" s="236" t="s">
        <v>1041</v>
      </c>
      <c r="G98" s="233"/>
      <c r="H98" s="237">
        <v>1.3200000000000001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1"/>
      <c r="U98" s="242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212</v>
      </c>
      <c r="AU98" s="243" t="s">
        <v>81</v>
      </c>
      <c r="AV98" s="13" t="s">
        <v>81</v>
      </c>
      <c r="AW98" s="13" t="s">
        <v>33</v>
      </c>
      <c r="AX98" s="13" t="s">
        <v>79</v>
      </c>
      <c r="AY98" s="243" t="s">
        <v>196</v>
      </c>
    </row>
    <row r="99" s="2" customFormat="1" ht="55.5" customHeight="1">
      <c r="A99" s="40"/>
      <c r="B99" s="41"/>
      <c r="C99" s="214" t="s">
        <v>155</v>
      </c>
      <c r="D99" s="214" t="s">
        <v>198</v>
      </c>
      <c r="E99" s="215" t="s">
        <v>1042</v>
      </c>
      <c r="F99" s="216" t="s">
        <v>1043</v>
      </c>
      <c r="G99" s="217" t="s">
        <v>201</v>
      </c>
      <c r="H99" s="218">
        <v>1.3200000000000001</v>
      </c>
      <c r="I99" s="219"/>
      <c r="J99" s="220">
        <f>ROUND(I99*H99,2)</f>
        <v>0</v>
      </c>
      <c r="K99" s="216" t="s">
        <v>202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81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3663</v>
      </c>
    </row>
    <row r="100" s="2" customFormat="1">
      <c r="A100" s="40"/>
      <c r="B100" s="41"/>
      <c r="C100" s="42"/>
      <c r="D100" s="227" t="s">
        <v>205</v>
      </c>
      <c r="E100" s="42"/>
      <c r="F100" s="228" t="s">
        <v>1045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6"/>
      <c r="U100" s="87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205</v>
      </c>
      <c r="AU100" s="19" t="s">
        <v>81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1041</v>
      </c>
      <c r="G101" s="233"/>
      <c r="H101" s="237">
        <v>1.3200000000000001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79</v>
      </c>
      <c r="AY101" s="243" t="s">
        <v>196</v>
      </c>
    </row>
    <row r="102" s="2" customFormat="1" ht="62.7" customHeight="1">
      <c r="A102" s="40"/>
      <c r="B102" s="41"/>
      <c r="C102" s="214" t="s">
        <v>203</v>
      </c>
      <c r="D102" s="214" t="s">
        <v>198</v>
      </c>
      <c r="E102" s="215" t="s">
        <v>386</v>
      </c>
      <c r="F102" s="216" t="s">
        <v>387</v>
      </c>
      <c r="G102" s="217" t="s">
        <v>201</v>
      </c>
      <c r="H102" s="218">
        <v>0.32000000000000001</v>
      </c>
      <c r="I102" s="219"/>
      <c r="J102" s="220">
        <f>ROUND(I102*H102,2)</f>
        <v>0</v>
      </c>
      <c r="K102" s="216" t="s">
        <v>202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3664</v>
      </c>
    </row>
    <row r="103" s="2" customFormat="1">
      <c r="A103" s="40"/>
      <c r="B103" s="41"/>
      <c r="C103" s="42"/>
      <c r="D103" s="227" t="s">
        <v>205</v>
      </c>
      <c r="E103" s="42"/>
      <c r="F103" s="228" t="s">
        <v>389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81</v>
      </c>
    </row>
    <row r="104" s="13" customFormat="1">
      <c r="A104" s="13"/>
      <c r="B104" s="232"/>
      <c r="C104" s="233"/>
      <c r="D104" s="234" t="s">
        <v>212</v>
      </c>
      <c r="E104" s="235" t="s">
        <v>19</v>
      </c>
      <c r="F104" s="236" t="s">
        <v>1047</v>
      </c>
      <c r="G104" s="233"/>
      <c r="H104" s="237">
        <v>0.32000000000000001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1"/>
      <c r="U104" s="242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212</v>
      </c>
      <c r="AU104" s="243" t="s">
        <v>81</v>
      </c>
      <c r="AV104" s="13" t="s">
        <v>81</v>
      </c>
      <c r="AW104" s="13" t="s">
        <v>33</v>
      </c>
      <c r="AX104" s="13" t="s">
        <v>79</v>
      </c>
      <c r="AY104" s="243" t="s">
        <v>196</v>
      </c>
    </row>
    <row r="105" s="2" customFormat="1" ht="37.8" customHeight="1">
      <c r="A105" s="40"/>
      <c r="B105" s="41"/>
      <c r="C105" s="214" t="s">
        <v>225</v>
      </c>
      <c r="D105" s="214" t="s">
        <v>198</v>
      </c>
      <c r="E105" s="215" t="s">
        <v>1048</v>
      </c>
      <c r="F105" s="216" t="s">
        <v>1049</v>
      </c>
      <c r="G105" s="217" t="s">
        <v>201</v>
      </c>
      <c r="H105" s="218">
        <v>0.32000000000000001</v>
      </c>
      <c r="I105" s="219"/>
      <c r="J105" s="220">
        <f>ROUND(I105*H105,2)</f>
        <v>0</v>
      </c>
      <c r="K105" s="216" t="s">
        <v>202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81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3665</v>
      </c>
    </row>
    <row r="106" s="2" customFormat="1">
      <c r="A106" s="40"/>
      <c r="B106" s="41"/>
      <c r="C106" s="42"/>
      <c r="D106" s="227" t="s">
        <v>205</v>
      </c>
      <c r="E106" s="42"/>
      <c r="F106" s="228" t="s">
        <v>1051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205</v>
      </c>
      <c r="AU106" s="19" t="s">
        <v>81</v>
      </c>
    </row>
    <row r="107" s="13" customFormat="1">
      <c r="A107" s="13"/>
      <c r="B107" s="232"/>
      <c r="C107" s="233"/>
      <c r="D107" s="234" t="s">
        <v>212</v>
      </c>
      <c r="E107" s="235" t="s">
        <v>19</v>
      </c>
      <c r="F107" s="236" t="s">
        <v>1052</v>
      </c>
      <c r="G107" s="233"/>
      <c r="H107" s="237">
        <v>0.32000000000000001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212</v>
      </c>
      <c r="AU107" s="243" t="s">
        <v>81</v>
      </c>
      <c r="AV107" s="13" t="s">
        <v>81</v>
      </c>
      <c r="AW107" s="13" t="s">
        <v>33</v>
      </c>
      <c r="AX107" s="13" t="s">
        <v>79</v>
      </c>
      <c r="AY107" s="243" t="s">
        <v>196</v>
      </c>
    </row>
    <row r="108" s="2" customFormat="1" ht="44.25" customHeight="1">
      <c r="A108" s="40"/>
      <c r="B108" s="41"/>
      <c r="C108" s="214" t="s">
        <v>234</v>
      </c>
      <c r="D108" s="214" t="s">
        <v>198</v>
      </c>
      <c r="E108" s="215" t="s">
        <v>1053</v>
      </c>
      <c r="F108" s="216" t="s">
        <v>1054</v>
      </c>
      <c r="G108" s="217" t="s">
        <v>237</v>
      </c>
      <c r="H108" s="218">
        <v>0.64000000000000001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3666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1056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1057</v>
      </c>
      <c r="G110" s="233"/>
      <c r="H110" s="237">
        <v>0.64000000000000001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79</v>
      </c>
      <c r="AY110" s="243" t="s">
        <v>196</v>
      </c>
    </row>
    <row r="111" s="2" customFormat="1" ht="66.75" customHeight="1">
      <c r="A111" s="40"/>
      <c r="B111" s="41"/>
      <c r="C111" s="214" t="s">
        <v>241</v>
      </c>
      <c r="D111" s="214" t="s">
        <v>198</v>
      </c>
      <c r="E111" s="215" t="s">
        <v>1058</v>
      </c>
      <c r="F111" s="216" t="s">
        <v>1059</v>
      </c>
      <c r="G111" s="217" t="s">
        <v>201</v>
      </c>
      <c r="H111" s="218">
        <v>0.32000000000000001</v>
      </c>
      <c r="I111" s="219"/>
      <c r="J111" s="220">
        <f>ROUND(I111*H111,2)</f>
        <v>0</v>
      </c>
      <c r="K111" s="216" t="s">
        <v>202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81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3667</v>
      </c>
    </row>
    <row r="112" s="2" customFormat="1">
      <c r="A112" s="40"/>
      <c r="B112" s="41"/>
      <c r="C112" s="42"/>
      <c r="D112" s="227" t="s">
        <v>205</v>
      </c>
      <c r="E112" s="42"/>
      <c r="F112" s="228" t="s">
        <v>1061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6"/>
      <c r="U112" s="87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205</v>
      </c>
      <c r="AU112" s="19" t="s">
        <v>81</v>
      </c>
    </row>
    <row r="113" s="2" customFormat="1" ht="16.5" customHeight="1">
      <c r="A113" s="40"/>
      <c r="B113" s="41"/>
      <c r="C113" s="244" t="s">
        <v>217</v>
      </c>
      <c r="D113" s="244" t="s">
        <v>214</v>
      </c>
      <c r="E113" s="245" t="s">
        <v>1062</v>
      </c>
      <c r="F113" s="246" t="s">
        <v>1063</v>
      </c>
      <c r="G113" s="247" t="s">
        <v>237</v>
      </c>
      <c r="H113" s="248">
        <v>0.64000000000000001</v>
      </c>
      <c r="I113" s="249"/>
      <c r="J113" s="250">
        <f>ROUND(I113*H113,2)</f>
        <v>0</v>
      </c>
      <c r="K113" s="246" t="s">
        <v>202</v>
      </c>
      <c r="L113" s="251"/>
      <c r="M113" s="252" t="s">
        <v>19</v>
      </c>
      <c r="N113" s="253" t="s">
        <v>43</v>
      </c>
      <c r="O113" s="86"/>
      <c r="P113" s="223">
        <f>O113*H113</f>
        <v>0</v>
      </c>
      <c r="Q113" s="223">
        <v>1</v>
      </c>
      <c r="R113" s="223">
        <f>Q113*H113</f>
        <v>0.64000000000000001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217</v>
      </c>
      <c r="AT113" s="225" t="s">
        <v>214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3668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1065</v>
      </c>
      <c r="G114" s="233"/>
      <c r="H114" s="237">
        <v>0.64000000000000001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12" customFormat="1" ht="22.8" customHeight="1">
      <c r="A115" s="12"/>
      <c r="B115" s="198"/>
      <c r="C115" s="199"/>
      <c r="D115" s="200" t="s">
        <v>71</v>
      </c>
      <c r="E115" s="212" t="s">
        <v>252</v>
      </c>
      <c r="F115" s="212" t="s">
        <v>253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SUM(P116:P117)</f>
        <v>0</v>
      </c>
      <c r="Q115" s="206"/>
      <c r="R115" s="207">
        <f>SUM(R116:R117)</f>
        <v>0</v>
      </c>
      <c r="S115" s="206"/>
      <c r="T115" s="207">
        <f>SUM(T116:T117)</f>
        <v>0</v>
      </c>
      <c r="U115" s="208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79</v>
      </c>
      <c r="AT115" s="210" t="s">
        <v>71</v>
      </c>
      <c r="AU115" s="210" t="s">
        <v>79</v>
      </c>
      <c r="AY115" s="209" t="s">
        <v>196</v>
      </c>
      <c r="BK115" s="211">
        <f>SUM(BK116:BK117)</f>
        <v>0</v>
      </c>
    </row>
    <row r="116" s="2" customFormat="1" ht="66.75" customHeight="1">
      <c r="A116" s="40"/>
      <c r="B116" s="41"/>
      <c r="C116" s="214" t="s">
        <v>254</v>
      </c>
      <c r="D116" s="214" t="s">
        <v>198</v>
      </c>
      <c r="E116" s="215" t="s">
        <v>1066</v>
      </c>
      <c r="F116" s="216" t="s">
        <v>1067</v>
      </c>
      <c r="G116" s="217" t="s">
        <v>237</v>
      </c>
      <c r="H116" s="218">
        <v>0.64000000000000001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3669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1069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2" customFormat="1" ht="25.92" customHeight="1">
      <c r="A118" s="12"/>
      <c r="B118" s="198"/>
      <c r="C118" s="199"/>
      <c r="D118" s="200" t="s">
        <v>71</v>
      </c>
      <c r="E118" s="201" t="s">
        <v>259</v>
      </c>
      <c r="F118" s="201" t="s">
        <v>260</v>
      </c>
      <c r="G118" s="199"/>
      <c r="H118" s="199"/>
      <c r="I118" s="202"/>
      <c r="J118" s="203">
        <f>BK118</f>
        <v>0</v>
      </c>
      <c r="K118" s="199"/>
      <c r="L118" s="204"/>
      <c r="M118" s="205"/>
      <c r="N118" s="206"/>
      <c r="O118" s="206"/>
      <c r="P118" s="207">
        <f>P119</f>
        <v>0</v>
      </c>
      <c r="Q118" s="206"/>
      <c r="R118" s="207">
        <f>R119</f>
        <v>0.010045</v>
      </c>
      <c r="S118" s="206"/>
      <c r="T118" s="207">
        <f>T119</f>
        <v>0</v>
      </c>
      <c r="U118" s="208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81</v>
      </c>
      <c r="AT118" s="210" t="s">
        <v>71</v>
      </c>
      <c r="AU118" s="210" t="s">
        <v>72</v>
      </c>
      <c r="AY118" s="209" t="s">
        <v>196</v>
      </c>
      <c r="BK118" s="211">
        <f>BK119</f>
        <v>0</v>
      </c>
    </row>
    <row r="119" s="12" customFormat="1" ht="22.8" customHeight="1">
      <c r="A119" s="12"/>
      <c r="B119" s="198"/>
      <c r="C119" s="199"/>
      <c r="D119" s="200" t="s">
        <v>71</v>
      </c>
      <c r="E119" s="212" t="s">
        <v>1070</v>
      </c>
      <c r="F119" s="212" t="s">
        <v>1071</v>
      </c>
      <c r="G119" s="199"/>
      <c r="H119" s="199"/>
      <c r="I119" s="202"/>
      <c r="J119" s="213">
        <f>BK119</f>
        <v>0</v>
      </c>
      <c r="K119" s="199"/>
      <c r="L119" s="204"/>
      <c r="M119" s="205"/>
      <c r="N119" s="206"/>
      <c r="O119" s="206"/>
      <c r="P119" s="207">
        <f>SUM(P120:P129)</f>
        <v>0</v>
      </c>
      <c r="Q119" s="206"/>
      <c r="R119" s="207">
        <f>SUM(R120:R129)</f>
        <v>0.010045</v>
      </c>
      <c r="S119" s="206"/>
      <c r="T119" s="207">
        <f>SUM(T120:T129)</f>
        <v>0</v>
      </c>
      <c r="U119" s="208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9" t="s">
        <v>81</v>
      </c>
      <c r="AT119" s="210" t="s">
        <v>71</v>
      </c>
      <c r="AU119" s="210" t="s">
        <v>79</v>
      </c>
      <c r="AY119" s="209" t="s">
        <v>196</v>
      </c>
      <c r="BK119" s="211">
        <f>SUM(BK120:BK129)</f>
        <v>0</v>
      </c>
    </row>
    <row r="120" s="2" customFormat="1" ht="16.5" customHeight="1">
      <c r="A120" s="40"/>
      <c r="B120" s="41"/>
      <c r="C120" s="214" t="s">
        <v>263</v>
      </c>
      <c r="D120" s="214" t="s">
        <v>198</v>
      </c>
      <c r="E120" s="215" t="s">
        <v>2101</v>
      </c>
      <c r="F120" s="216" t="s">
        <v>2102</v>
      </c>
      <c r="G120" s="217" t="s">
        <v>209</v>
      </c>
      <c r="H120" s="218">
        <v>2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0.0016800000000000001</v>
      </c>
      <c r="R120" s="223">
        <f>Q120*H120</f>
        <v>0.0033600000000000001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266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266</v>
      </c>
      <c r="BM120" s="225" t="s">
        <v>3670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2104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24.15" customHeight="1">
      <c r="A122" s="40"/>
      <c r="B122" s="41"/>
      <c r="C122" s="214" t="s">
        <v>269</v>
      </c>
      <c r="D122" s="214" t="s">
        <v>198</v>
      </c>
      <c r="E122" s="215" t="s">
        <v>1076</v>
      </c>
      <c r="F122" s="216" t="s">
        <v>1077</v>
      </c>
      <c r="G122" s="217" t="s">
        <v>209</v>
      </c>
      <c r="H122" s="218">
        <v>3.5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0.00063000000000000003</v>
      </c>
      <c r="R122" s="223">
        <f>Q122*H122</f>
        <v>0.0022049999999999999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266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266</v>
      </c>
      <c r="BM122" s="225" t="s">
        <v>3671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1079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2" customFormat="1" ht="37.8" customHeight="1">
      <c r="A124" s="40"/>
      <c r="B124" s="41"/>
      <c r="C124" s="214" t="s">
        <v>8</v>
      </c>
      <c r="D124" s="214" t="s">
        <v>198</v>
      </c>
      <c r="E124" s="215" t="s">
        <v>1080</v>
      </c>
      <c r="F124" s="216" t="s">
        <v>1081</v>
      </c>
      <c r="G124" s="217" t="s">
        <v>222</v>
      </c>
      <c r="H124" s="218">
        <v>1</v>
      </c>
      <c r="I124" s="219"/>
      <c r="J124" s="220">
        <f>ROUND(I124*H124,2)</f>
        <v>0</v>
      </c>
      <c r="K124" s="216" t="s">
        <v>202</v>
      </c>
      <c r="L124" s="46"/>
      <c r="M124" s="221" t="s">
        <v>19</v>
      </c>
      <c r="N124" s="222" t="s">
        <v>43</v>
      </c>
      <c r="O124" s="86"/>
      <c r="P124" s="223">
        <f>O124*H124</f>
        <v>0</v>
      </c>
      <c r="Q124" s="223">
        <v>0.0044799999999999996</v>
      </c>
      <c r="R124" s="223">
        <f>Q124*H124</f>
        <v>0.0044799999999999996</v>
      </c>
      <c r="S124" s="223">
        <v>0</v>
      </c>
      <c r="T124" s="223">
        <f>S124*H124</f>
        <v>0</v>
      </c>
      <c r="U124" s="224" t="s">
        <v>19</v>
      </c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266</v>
      </c>
      <c r="AT124" s="225" t="s">
        <v>198</v>
      </c>
      <c r="AU124" s="225" t="s">
        <v>81</v>
      </c>
      <c r="AY124" s="19" t="s">
        <v>196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79</v>
      </c>
      <c r="BK124" s="226">
        <f>ROUND(I124*H124,2)</f>
        <v>0</v>
      </c>
      <c r="BL124" s="19" t="s">
        <v>266</v>
      </c>
      <c r="BM124" s="225" t="s">
        <v>3672</v>
      </c>
    </row>
    <row r="125" s="2" customFormat="1">
      <c r="A125" s="40"/>
      <c r="B125" s="41"/>
      <c r="C125" s="42"/>
      <c r="D125" s="227" t="s">
        <v>205</v>
      </c>
      <c r="E125" s="42"/>
      <c r="F125" s="228" t="s">
        <v>1083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6"/>
      <c r="U125" s="87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205</v>
      </c>
      <c r="AU125" s="19" t="s">
        <v>81</v>
      </c>
    </row>
    <row r="126" s="2" customFormat="1" ht="24.15" customHeight="1">
      <c r="A126" s="40"/>
      <c r="B126" s="41"/>
      <c r="C126" s="214" t="s">
        <v>282</v>
      </c>
      <c r="D126" s="214" t="s">
        <v>198</v>
      </c>
      <c r="E126" s="215" t="s">
        <v>1084</v>
      </c>
      <c r="F126" s="216" t="s">
        <v>1085</v>
      </c>
      <c r="G126" s="217" t="s">
        <v>209</v>
      </c>
      <c r="H126" s="218">
        <v>5.5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266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266</v>
      </c>
      <c r="BM126" s="225" t="s">
        <v>3673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1087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6"/>
      <c r="U127" s="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2" customFormat="1" ht="44.25" customHeight="1">
      <c r="A128" s="40"/>
      <c r="B128" s="41"/>
      <c r="C128" s="214" t="s">
        <v>288</v>
      </c>
      <c r="D128" s="214" t="s">
        <v>198</v>
      </c>
      <c r="E128" s="215" t="s">
        <v>1089</v>
      </c>
      <c r="F128" s="216" t="s">
        <v>1090</v>
      </c>
      <c r="G128" s="217" t="s">
        <v>1091</v>
      </c>
      <c r="H128" s="284"/>
      <c r="I128" s="219"/>
      <c r="J128" s="220">
        <f>ROUND(I128*H128,2)</f>
        <v>0</v>
      </c>
      <c r="K128" s="216" t="s">
        <v>202</v>
      </c>
      <c r="L128" s="46"/>
      <c r="M128" s="221" t="s">
        <v>19</v>
      </c>
      <c r="N128" s="222" t="s">
        <v>43</v>
      </c>
      <c r="O128" s="86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3">
        <f>S128*H128</f>
        <v>0</v>
      </c>
      <c r="U128" s="224" t="s">
        <v>19</v>
      </c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266</v>
      </c>
      <c r="AT128" s="225" t="s">
        <v>198</v>
      </c>
      <c r="AU128" s="225" t="s">
        <v>81</v>
      </c>
      <c r="AY128" s="19" t="s">
        <v>196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79</v>
      </c>
      <c r="BK128" s="226">
        <f>ROUND(I128*H128,2)</f>
        <v>0</v>
      </c>
      <c r="BL128" s="19" t="s">
        <v>266</v>
      </c>
      <c r="BM128" s="225" t="s">
        <v>3674</v>
      </c>
    </row>
    <row r="129" s="2" customFormat="1">
      <c r="A129" s="40"/>
      <c r="B129" s="41"/>
      <c r="C129" s="42"/>
      <c r="D129" s="227" t="s">
        <v>205</v>
      </c>
      <c r="E129" s="42"/>
      <c r="F129" s="228" t="s">
        <v>1093</v>
      </c>
      <c r="G129" s="42"/>
      <c r="H129" s="42"/>
      <c r="I129" s="229"/>
      <c r="J129" s="42"/>
      <c r="K129" s="42"/>
      <c r="L129" s="46"/>
      <c r="M129" s="285"/>
      <c r="N129" s="286"/>
      <c r="O129" s="281"/>
      <c r="P129" s="281"/>
      <c r="Q129" s="281"/>
      <c r="R129" s="281"/>
      <c r="S129" s="281"/>
      <c r="T129" s="281"/>
      <c r="U129" s="287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205</v>
      </c>
      <c r="AU129" s="19" t="s">
        <v>81</v>
      </c>
    </row>
    <row r="130" s="2" customFormat="1" ht="6.96" customHeight="1">
      <c r="A130" s="40"/>
      <c r="B130" s="61"/>
      <c r="C130" s="62"/>
      <c r="D130" s="62"/>
      <c r="E130" s="62"/>
      <c r="F130" s="62"/>
      <c r="G130" s="62"/>
      <c r="H130" s="62"/>
      <c r="I130" s="62"/>
      <c r="J130" s="62"/>
      <c r="K130" s="62"/>
      <c r="L130" s="46"/>
      <c r="M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</sheetData>
  <sheetProtection sheet="1" autoFilter="0" formatColumns="0" formatRows="0" objects="1" scenarios="1" spinCount="100000" saltValue="hdCQ51NmA25dvcXLCHvHrp6zEnLWJZpLG4tqdl87ot/Lh9xkZI+BmrdpES0UaIYOvPeukaMuKxyUZBdUxicKkg==" hashValue="wRjWnCAPwyE+1vw4I+NwwvImZV2VlwjXjJ5SO/DW5xSGvY417eymgpv7QRX8QCka6t0KTLUxmqSwZ3BiBomE1g==" algorithmName="SHA-512" password="CC35"/>
  <autoFilter ref="C89:K12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132312131"/>
    <hyperlink ref="F97" r:id="rId2" display="https://podminky.urs.cz/item/CS_URS_2025_02/162211211"/>
    <hyperlink ref="F100" r:id="rId3" display="https://podminky.urs.cz/item/CS_URS_2025_02/162211219"/>
    <hyperlink ref="F103" r:id="rId4" display="https://podminky.urs.cz/item/CS_URS_2025_02/162751137"/>
    <hyperlink ref="F106" r:id="rId5" display="https://podminky.urs.cz/item/CS_URS_2025_02/167111102"/>
    <hyperlink ref="F109" r:id="rId6" display="https://podminky.urs.cz/item/CS_URS_2025_02/171201231"/>
    <hyperlink ref="F112" r:id="rId7" display="https://podminky.urs.cz/item/CS_URS_2025_02/175111101"/>
    <hyperlink ref="F117" r:id="rId8" display="https://podminky.urs.cz/item/CS_URS_2025_02/998011010"/>
    <hyperlink ref="F121" r:id="rId9" display="https://podminky.urs.cz/item/CS_URS_2025_02/721173315"/>
    <hyperlink ref="F123" r:id="rId10" display="https://podminky.urs.cz/item/CS_URS_2025_02/721174024"/>
    <hyperlink ref="F125" r:id="rId11" display="https://podminky.urs.cz/item/CS_URS_2025_02/721233141"/>
    <hyperlink ref="F127" r:id="rId12" display="https://podminky.urs.cz/item/CS_URS_2025_02/721290111"/>
    <hyperlink ref="F129" r:id="rId13" display="https://podminky.urs.cz/item/CS_URS_2025_02/99872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4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3675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ROUND(J91,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ROUND((SUM(BE91:BE186)),  2)</f>
        <v>0</v>
      </c>
      <c r="G35" s="40"/>
      <c r="H35" s="40"/>
      <c r="I35" s="160">
        <v>0.20999999999999999</v>
      </c>
      <c r="J35" s="159">
        <f>ROUND(((SUM(BE91:BE186))*I35),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ROUND((SUM(BF91:BF186)),  2)</f>
        <v>0</v>
      </c>
      <c r="G36" s="40"/>
      <c r="H36" s="40"/>
      <c r="I36" s="160">
        <v>0.12</v>
      </c>
      <c r="J36" s="159">
        <f>ROUND(((SUM(BF91:BF186))*I36),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ROUND((SUM(BG91:BG186)),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ROUND((SUM(BH91:BH186)),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ROUND((SUM(BI91:BI186)),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3675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J91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J93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J129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J142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352</v>
      </c>
      <c r="E68" s="185"/>
      <c r="F68" s="185"/>
      <c r="G68" s="185"/>
      <c r="H68" s="185"/>
      <c r="I68" s="185"/>
      <c r="J68" s="186">
        <f>J175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176</v>
      </c>
      <c r="E69" s="185"/>
      <c r="F69" s="185"/>
      <c r="G69" s="185"/>
      <c r="H69" s="185"/>
      <c r="I69" s="185"/>
      <c r="J69" s="186">
        <f>J184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180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Koncepční dořešení lokality Loděnice v parku B.Němcové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164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2" customFormat="1" ht="16.5" customHeight="1">
      <c r="A81" s="40"/>
      <c r="B81" s="41"/>
      <c r="C81" s="42"/>
      <c r="D81" s="42"/>
      <c r="E81" s="172" t="s">
        <v>3675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71" t="str">
        <f>E11</f>
        <v>D.1.1 - Stavební část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F14</f>
        <v>Karviná</v>
      </c>
      <c r="G85" s="42"/>
      <c r="H85" s="42"/>
      <c r="I85" s="34" t="s">
        <v>23</v>
      </c>
      <c r="J85" s="74" t="str">
        <f>IF(J14="","",J14)</f>
        <v>22. 1. 2026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25</v>
      </c>
      <c r="D87" s="42"/>
      <c r="E87" s="42"/>
      <c r="F87" s="29" t="str">
        <f>E17</f>
        <v>Statutární město Karviná</v>
      </c>
      <c r="G87" s="42"/>
      <c r="H87" s="42"/>
      <c r="I87" s="34" t="s">
        <v>31</v>
      </c>
      <c r="J87" s="38" t="str">
        <f>E23</f>
        <v>POLYCHROME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29</v>
      </c>
      <c r="D88" s="42"/>
      <c r="E88" s="42"/>
      <c r="F88" s="29" t="str">
        <f>IF(E20="","",E20)</f>
        <v>Vyplň údaj</v>
      </c>
      <c r="G88" s="42"/>
      <c r="H88" s="42"/>
      <c r="I88" s="34" t="s">
        <v>34</v>
      </c>
      <c r="J88" s="38" t="str">
        <f>E26</f>
        <v xml:space="preserve"> 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88"/>
      <c r="B90" s="189"/>
      <c r="C90" s="190" t="s">
        <v>181</v>
      </c>
      <c r="D90" s="191" t="s">
        <v>57</v>
      </c>
      <c r="E90" s="191" t="s">
        <v>53</v>
      </c>
      <c r="F90" s="191" t="s">
        <v>54</v>
      </c>
      <c r="G90" s="191" t="s">
        <v>182</v>
      </c>
      <c r="H90" s="191" t="s">
        <v>183</v>
      </c>
      <c r="I90" s="191" t="s">
        <v>184</v>
      </c>
      <c r="J90" s="191" t="s">
        <v>171</v>
      </c>
      <c r="K90" s="192" t="s">
        <v>185</v>
      </c>
      <c r="L90" s="193"/>
      <c r="M90" s="94" t="s">
        <v>19</v>
      </c>
      <c r="N90" s="95" t="s">
        <v>42</v>
      </c>
      <c r="O90" s="95" t="s">
        <v>186</v>
      </c>
      <c r="P90" s="95" t="s">
        <v>187</v>
      </c>
      <c r="Q90" s="95" t="s">
        <v>188</v>
      </c>
      <c r="R90" s="95" t="s">
        <v>189</v>
      </c>
      <c r="S90" s="95" t="s">
        <v>190</v>
      </c>
      <c r="T90" s="95" t="s">
        <v>191</v>
      </c>
      <c r="U90" s="96" t="s">
        <v>192</v>
      </c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0"/>
      <c r="B91" s="41"/>
      <c r="C91" s="101" t="s">
        <v>193</v>
      </c>
      <c r="D91" s="42"/>
      <c r="E91" s="42"/>
      <c r="F91" s="42"/>
      <c r="G91" s="42"/>
      <c r="H91" s="42"/>
      <c r="I91" s="42"/>
      <c r="J91" s="194">
        <f>BK91</f>
        <v>0</v>
      </c>
      <c r="K91" s="42"/>
      <c r="L91" s="46"/>
      <c r="M91" s="97"/>
      <c r="N91" s="195"/>
      <c r="O91" s="98"/>
      <c r="P91" s="196">
        <f>P92</f>
        <v>0</v>
      </c>
      <c r="Q91" s="98"/>
      <c r="R91" s="196">
        <f>R92</f>
        <v>198.67587445000001</v>
      </c>
      <c r="S91" s="98"/>
      <c r="T91" s="196">
        <f>T92</f>
        <v>0</v>
      </c>
      <c r="U91" s="99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71</v>
      </c>
      <c r="AU91" s="19" t="s">
        <v>172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71</v>
      </c>
      <c r="E92" s="201" t="s">
        <v>194</v>
      </c>
      <c r="F92" s="201" t="s">
        <v>195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P93+P129+P142+P175+P184</f>
        <v>0</v>
      </c>
      <c r="Q92" s="206"/>
      <c r="R92" s="207">
        <f>R93+R129+R142+R175+R184</f>
        <v>198.67587445000001</v>
      </c>
      <c r="S92" s="206"/>
      <c r="T92" s="207">
        <f>T93+T129+T142+T175+T184</f>
        <v>0</v>
      </c>
      <c r="U92" s="208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79</v>
      </c>
      <c r="AT92" s="210" t="s">
        <v>71</v>
      </c>
      <c r="AU92" s="210" t="s">
        <v>72</v>
      </c>
      <c r="AY92" s="209" t="s">
        <v>196</v>
      </c>
      <c r="BK92" s="211">
        <f>BK93+BK129+BK142+BK175+BK184</f>
        <v>0</v>
      </c>
    </row>
    <row r="93" s="12" customFormat="1" ht="22.8" customHeight="1">
      <c r="A93" s="12"/>
      <c r="B93" s="198"/>
      <c r="C93" s="199"/>
      <c r="D93" s="200" t="s">
        <v>71</v>
      </c>
      <c r="E93" s="212" t="s">
        <v>79</v>
      </c>
      <c r="F93" s="212" t="s">
        <v>361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SUM(P94:P128)</f>
        <v>0</v>
      </c>
      <c r="Q93" s="206"/>
      <c r="R93" s="207">
        <f>SUM(R94:R128)</f>
        <v>3.0000000000000001E-05</v>
      </c>
      <c r="S93" s="206"/>
      <c r="T93" s="207">
        <f>SUM(T94:T128)</f>
        <v>0</v>
      </c>
      <c r="U93" s="208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79</v>
      </c>
      <c r="AT93" s="210" t="s">
        <v>71</v>
      </c>
      <c r="AU93" s="210" t="s">
        <v>79</v>
      </c>
      <c r="AY93" s="209" t="s">
        <v>196</v>
      </c>
      <c r="BK93" s="211">
        <f>SUM(BK94:BK128)</f>
        <v>0</v>
      </c>
    </row>
    <row r="94" s="2" customFormat="1" ht="24.15" customHeight="1">
      <c r="A94" s="40"/>
      <c r="B94" s="41"/>
      <c r="C94" s="214" t="s">
        <v>79</v>
      </c>
      <c r="D94" s="214" t="s">
        <v>198</v>
      </c>
      <c r="E94" s="215" t="s">
        <v>362</v>
      </c>
      <c r="F94" s="216" t="s">
        <v>363</v>
      </c>
      <c r="G94" s="217" t="s">
        <v>364</v>
      </c>
      <c r="H94" s="218">
        <v>1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3.0000000000000001E-05</v>
      </c>
      <c r="R94" s="223">
        <f>Q94*H94</f>
        <v>3.0000000000000001E-05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81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3676</v>
      </c>
    </row>
    <row r="95" s="2" customFormat="1" ht="37.8" customHeight="1">
      <c r="A95" s="40"/>
      <c r="B95" s="41"/>
      <c r="C95" s="214" t="s">
        <v>81</v>
      </c>
      <c r="D95" s="214" t="s">
        <v>198</v>
      </c>
      <c r="E95" s="215" t="s">
        <v>366</v>
      </c>
      <c r="F95" s="216" t="s">
        <v>367</v>
      </c>
      <c r="G95" s="217" t="s">
        <v>368</v>
      </c>
      <c r="H95" s="218">
        <v>14</v>
      </c>
      <c r="I95" s="219"/>
      <c r="J95" s="220">
        <f>ROUND(I95*H95,2)</f>
        <v>0</v>
      </c>
      <c r="K95" s="216" t="s">
        <v>202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81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3677</v>
      </c>
    </row>
    <row r="96" s="2" customFormat="1">
      <c r="A96" s="40"/>
      <c r="B96" s="41"/>
      <c r="C96" s="42"/>
      <c r="D96" s="227" t="s">
        <v>205</v>
      </c>
      <c r="E96" s="42"/>
      <c r="F96" s="228" t="s">
        <v>370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6"/>
      <c r="U96" s="87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205</v>
      </c>
      <c r="AU96" s="19" t="s">
        <v>81</v>
      </c>
    </row>
    <row r="97" s="2" customFormat="1" ht="24.15" customHeight="1">
      <c r="A97" s="40"/>
      <c r="B97" s="41"/>
      <c r="C97" s="214" t="s">
        <v>155</v>
      </c>
      <c r="D97" s="214" t="s">
        <v>198</v>
      </c>
      <c r="E97" s="215" t="s">
        <v>371</v>
      </c>
      <c r="F97" s="216" t="s">
        <v>372</v>
      </c>
      <c r="G97" s="217" t="s">
        <v>244</v>
      </c>
      <c r="H97" s="218">
        <v>119.952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3678</v>
      </c>
    </row>
    <row r="98" s="2" customFormat="1">
      <c r="A98" s="40"/>
      <c r="B98" s="41"/>
      <c r="C98" s="42"/>
      <c r="D98" s="227" t="s">
        <v>205</v>
      </c>
      <c r="E98" s="42"/>
      <c r="F98" s="228" t="s">
        <v>374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3679</v>
      </c>
      <c r="G99" s="233"/>
      <c r="H99" s="237">
        <v>119.952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79</v>
      </c>
      <c r="AY99" s="243" t="s">
        <v>196</v>
      </c>
    </row>
    <row r="100" s="2" customFormat="1" ht="49.05" customHeight="1">
      <c r="A100" s="40"/>
      <c r="B100" s="41"/>
      <c r="C100" s="214" t="s">
        <v>203</v>
      </c>
      <c r="D100" s="214" t="s">
        <v>198</v>
      </c>
      <c r="E100" s="215" t="s">
        <v>3680</v>
      </c>
      <c r="F100" s="216" t="s">
        <v>3681</v>
      </c>
      <c r="G100" s="217" t="s">
        <v>201</v>
      </c>
      <c r="H100" s="218">
        <v>40.689</v>
      </c>
      <c r="I100" s="219"/>
      <c r="J100" s="220">
        <f>ROUND(I100*H100,2)</f>
        <v>0</v>
      </c>
      <c r="K100" s="216" t="s">
        <v>202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81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3682</v>
      </c>
    </row>
    <row r="101" s="2" customFormat="1">
      <c r="A101" s="40"/>
      <c r="B101" s="41"/>
      <c r="C101" s="42"/>
      <c r="D101" s="227" t="s">
        <v>205</v>
      </c>
      <c r="E101" s="42"/>
      <c r="F101" s="228" t="s">
        <v>3683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6"/>
      <c r="U101" s="87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205</v>
      </c>
      <c r="AU101" s="19" t="s">
        <v>81</v>
      </c>
    </row>
    <row r="102" s="13" customFormat="1">
      <c r="A102" s="13"/>
      <c r="B102" s="232"/>
      <c r="C102" s="233"/>
      <c r="D102" s="234" t="s">
        <v>212</v>
      </c>
      <c r="E102" s="235" t="s">
        <v>19</v>
      </c>
      <c r="F102" s="236" t="s">
        <v>3684</v>
      </c>
      <c r="G102" s="233"/>
      <c r="H102" s="237">
        <v>17.469000000000001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1"/>
      <c r="U102" s="242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212</v>
      </c>
      <c r="AU102" s="243" t="s">
        <v>81</v>
      </c>
      <c r="AV102" s="13" t="s">
        <v>81</v>
      </c>
      <c r="AW102" s="13" t="s">
        <v>33</v>
      </c>
      <c r="AX102" s="13" t="s">
        <v>72</v>
      </c>
      <c r="AY102" s="243" t="s">
        <v>196</v>
      </c>
    </row>
    <row r="103" s="13" customFormat="1">
      <c r="A103" s="13"/>
      <c r="B103" s="232"/>
      <c r="C103" s="233"/>
      <c r="D103" s="234" t="s">
        <v>212</v>
      </c>
      <c r="E103" s="235" t="s">
        <v>19</v>
      </c>
      <c r="F103" s="236" t="s">
        <v>3685</v>
      </c>
      <c r="G103" s="233"/>
      <c r="H103" s="237">
        <v>11.609999999999999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1"/>
      <c r="U103" s="242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212</v>
      </c>
      <c r="AU103" s="243" t="s">
        <v>81</v>
      </c>
      <c r="AV103" s="13" t="s">
        <v>81</v>
      </c>
      <c r="AW103" s="13" t="s">
        <v>33</v>
      </c>
      <c r="AX103" s="13" t="s">
        <v>72</v>
      </c>
      <c r="AY103" s="243" t="s">
        <v>196</v>
      </c>
    </row>
    <row r="104" s="13" customFormat="1">
      <c r="A104" s="13"/>
      <c r="B104" s="232"/>
      <c r="C104" s="233"/>
      <c r="D104" s="234" t="s">
        <v>212</v>
      </c>
      <c r="E104" s="235" t="s">
        <v>19</v>
      </c>
      <c r="F104" s="236" t="s">
        <v>3685</v>
      </c>
      <c r="G104" s="233"/>
      <c r="H104" s="237">
        <v>11.609999999999999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1"/>
      <c r="U104" s="242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212</v>
      </c>
      <c r="AU104" s="243" t="s">
        <v>81</v>
      </c>
      <c r="AV104" s="13" t="s">
        <v>81</v>
      </c>
      <c r="AW104" s="13" t="s">
        <v>33</v>
      </c>
      <c r="AX104" s="13" t="s">
        <v>72</v>
      </c>
      <c r="AY104" s="243" t="s">
        <v>196</v>
      </c>
    </row>
    <row r="105" s="14" customFormat="1">
      <c r="A105" s="14"/>
      <c r="B105" s="254"/>
      <c r="C105" s="255"/>
      <c r="D105" s="234" t="s">
        <v>212</v>
      </c>
      <c r="E105" s="256" t="s">
        <v>19</v>
      </c>
      <c r="F105" s="257" t="s">
        <v>233</v>
      </c>
      <c r="G105" s="255"/>
      <c r="H105" s="258">
        <v>40.689</v>
      </c>
      <c r="I105" s="259"/>
      <c r="J105" s="255"/>
      <c r="K105" s="255"/>
      <c r="L105" s="260"/>
      <c r="M105" s="261"/>
      <c r="N105" s="262"/>
      <c r="O105" s="262"/>
      <c r="P105" s="262"/>
      <c r="Q105" s="262"/>
      <c r="R105" s="262"/>
      <c r="S105" s="262"/>
      <c r="T105" s="262"/>
      <c r="U105" s="263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64" t="s">
        <v>212</v>
      </c>
      <c r="AU105" s="264" t="s">
        <v>81</v>
      </c>
      <c r="AV105" s="14" t="s">
        <v>203</v>
      </c>
      <c r="AW105" s="14" t="s">
        <v>33</v>
      </c>
      <c r="AX105" s="14" t="s">
        <v>79</v>
      </c>
      <c r="AY105" s="264" t="s">
        <v>196</v>
      </c>
    </row>
    <row r="106" s="2" customFormat="1" ht="62.7" customHeight="1">
      <c r="A106" s="40"/>
      <c r="B106" s="41"/>
      <c r="C106" s="214" t="s">
        <v>225</v>
      </c>
      <c r="D106" s="214" t="s">
        <v>198</v>
      </c>
      <c r="E106" s="215" t="s">
        <v>386</v>
      </c>
      <c r="F106" s="216" t="s">
        <v>387</v>
      </c>
      <c r="G106" s="217" t="s">
        <v>201</v>
      </c>
      <c r="H106" s="218">
        <v>58.576000000000001</v>
      </c>
      <c r="I106" s="219"/>
      <c r="J106" s="220">
        <f>ROUND(I106*H106,2)</f>
        <v>0</v>
      </c>
      <c r="K106" s="216" t="s">
        <v>202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3686</v>
      </c>
    </row>
    <row r="107" s="2" customFormat="1">
      <c r="A107" s="40"/>
      <c r="B107" s="41"/>
      <c r="C107" s="42"/>
      <c r="D107" s="227" t="s">
        <v>205</v>
      </c>
      <c r="E107" s="42"/>
      <c r="F107" s="228" t="s">
        <v>389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6"/>
      <c r="U107" s="87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205</v>
      </c>
      <c r="AU107" s="19" t="s">
        <v>81</v>
      </c>
    </row>
    <row r="108" s="2" customFormat="1" ht="66.75" customHeight="1">
      <c r="A108" s="40"/>
      <c r="B108" s="41"/>
      <c r="C108" s="214" t="s">
        <v>234</v>
      </c>
      <c r="D108" s="214" t="s">
        <v>198</v>
      </c>
      <c r="E108" s="215" t="s">
        <v>390</v>
      </c>
      <c r="F108" s="216" t="s">
        <v>391</v>
      </c>
      <c r="G108" s="217" t="s">
        <v>201</v>
      </c>
      <c r="H108" s="218">
        <v>58.576000000000001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3687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393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2" customFormat="1" ht="44.25" customHeight="1">
      <c r="A110" s="40"/>
      <c r="B110" s="41"/>
      <c r="C110" s="214" t="s">
        <v>241</v>
      </c>
      <c r="D110" s="214" t="s">
        <v>198</v>
      </c>
      <c r="E110" s="215" t="s">
        <v>394</v>
      </c>
      <c r="F110" s="216" t="s">
        <v>395</v>
      </c>
      <c r="G110" s="217" t="s">
        <v>201</v>
      </c>
      <c r="H110" s="218">
        <v>58.576000000000001</v>
      </c>
      <c r="I110" s="219"/>
      <c r="J110" s="220">
        <f>ROUND(I110*H110,2)</f>
        <v>0</v>
      </c>
      <c r="K110" s="216" t="s">
        <v>202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3688</v>
      </c>
    </row>
    <row r="111" s="2" customFormat="1">
      <c r="A111" s="40"/>
      <c r="B111" s="41"/>
      <c r="C111" s="42"/>
      <c r="D111" s="227" t="s">
        <v>205</v>
      </c>
      <c r="E111" s="42"/>
      <c r="F111" s="228" t="s">
        <v>397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81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3689</v>
      </c>
      <c r="G112" s="233"/>
      <c r="H112" s="237">
        <v>23.989999999999998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72</v>
      </c>
      <c r="AY112" s="243" t="s">
        <v>196</v>
      </c>
    </row>
    <row r="113" s="13" customFormat="1">
      <c r="A113" s="13"/>
      <c r="B113" s="232"/>
      <c r="C113" s="233"/>
      <c r="D113" s="234" t="s">
        <v>212</v>
      </c>
      <c r="E113" s="235" t="s">
        <v>19</v>
      </c>
      <c r="F113" s="236" t="s">
        <v>3690</v>
      </c>
      <c r="G113" s="233"/>
      <c r="H113" s="237">
        <v>34.585999999999999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1"/>
      <c r="U113" s="242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212</v>
      </c>
      <c r="AU113" s="243" t="s">
        <v>81</v>
      </c>
      <c r="AV113" s="13" t="s">
        <v>81</v>
      </c>
      <c r="AW113" s="13" t="s">
        <v>33</v>
      </c>
      <c r="AX113" s="13" t="s">
        <v>72</v>
      </c>
      <c r="AY113" s="243" t="s">
        <v>196</v>
      </c>
    </row>
    <row r="114" s="14" customFormat="1">
      <c r="A114" s="14"/>
      <c r="B114" s="254"/>
      <c r="C114" s="255"/>
      <c r="D114" s="234" t="s">
        <v>212</v>
      </c>
      <c r="E114" s="256" t="s">
        <v>19</v>
      </c>
      <c r="F114" s="257" t="s">
        <v>233</v>
      </c>
      <c r="G114" s="255"/>
      <c r="H114" s="258">
        <v>58.575999999999993</v>
      </c>
      <c r="I114" s="259"/>
      <c r="J114" s="255"/>
      <c r="K114" s="255"/>
      <c r="L114" s="260"/>
      <c r="M114" s="261"/>
      <c r="N114" s="262"/>
      <c r="O114" s="262"/>
      <c r="P114" s="262"/>
      <c r="Q114" s="262"/>
      <c r="R114" s="262"/>
      <c r="S114" s="262"/>
      <c r="T114" s="262"/>
      <c r="U114" s="263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64" t="s">
        <v>212</v>
      </c>
      <c r="AU114" s="264" t="s">
        <v>81</v>
      </c>
      <c r="AV114" s="14" t="s">
        <v>203</v>
      </c>
      <c r="AW114" s="14" t="s">
        <v>33</v>
      </c>
      <c r="AX114" s="14" t="s">
        <v>79</v>
      </c>
      <c r="AY114" s="264" t="s">
        <v>196</v>
      </c>
    </row>
    <row r="115" s="2" customFormat="1" ht="44.25" customHeight="1">
      <c r="A115" s="40"/>
      <c r="B115" s="41"/>
      <c r="C115" s="214" t="s">
        <v>217</v>
      </c>
      <c r="D115" s="214" t="s">
        <v>198</v>
      </c>
      <c r="E115" s="215" t="s">
        <v>400</v>
      </c>
      <c r="F115" s="216" t="s">
        <v>401</v>
      </c>
      <c r="G115" s="217" t="s">
        <v>237</v>
      </c>
      <c r="H115" s="218">
        <v>99.578999999999994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3691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403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13" customFormat="1">
      <c r="A117" s="13"/>
      <c r="B117" s="232"/>
      <c r="C117" s="233"/>
      <c r="D117" s="234" t="s">
        <v>212</v>
      </c>
      <c r="E117" s="233"/>
      <c r="F117" s="236" t="s">
        <v>3692</v>
      </c>
      <c r="G117" s="233"/>
      <c r="H117" s="237">
        <v>99.578999999999994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4</v>
      </c>
      <c r="AX117" s="13" t="s">
        <v>79</v>
      </c>
      <c r="AY117" s="243" t="s">
        <v>196</v>
      </c>
    </row>
    <row r="118" s="2" customFormat="1" ht="37.8" customHeight="1">
      <c r="A118" s="40"/>
      <c r="B118" s="41"/>
      <c r="C118" s="214" t="s">
        <v>254</v>
      </c>
      <c r="D118" s="214" t="s">
        <v>198</v>
      </c>
      <c r="E118" s="215" t="s">
        <v>405</v>
      </c>
      <c r="F118" s="216" t="s">
        <v>406</v>
      </c>
      <c r="G118" s="217" t="s">
        <v>201</v>
      </c>
      <c r="H118" s="218">
        <v>58.576000000000001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3693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408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2" customFormat="1" ht="44.25" customHeight="1">
      <c r="A120" s="40"/>
      <c r="B120" s="41"/>
      <c r="C120" s="214" t="s">
        <v>263</v>
      </c>
      <c r="D120" s="214" t="s">
        <v>198</v>
      </c>
      <c r="E120" s="215" t="s">
        <v>409</v>
      </c>
      <c r="F120" s="216" t="s">
        <v>410</v>
      </c>
      <c r="G120" s="217" t="s">
        <v>201</v>
      </c>
      <c r="H120" s="218">
        <v>6.1029999999999998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3694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412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15" customFormat="1">
      <c r="A122" s="15"/>
      <c r="B122" s="268"/>
      <c r="C122" s="269"/>
      <c r="D122" s="234" t="s">
        <v>212</v>
      </c>
      <c r="E122" s="270" t="s">
        <v>19</v>
      </c>
      <c r="F122" s="271" t="s">
        <v>3695</v>
      </c>
      <c r="G122" s="269"/>
      <c r="H122" s="270" t="s">
        <v>19</v>
      </c>
      <c r="I122" s="272"/>
      <c r="J122" s="269"/>
      <c r="K122" s="269"/>
      <c r="L122" s="273"/>
      <c r="M122" s="274"/>
      <c r="N122" s="275"/>
      <c r="O122" s="275"/>
      <c r="P122" s="275"/>
      <c r="Q122" s="275"/>
      <c r="R122" s="275"/>
      <c r="S122" s="275"/>
      <c r="T122" s="275"/>
      <c r="U122" s="276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77" t="s">
        <v>212</v>
      </c>
      <c r="AU122" s="277" t="s">
        <v>81</v>
      </c>
      <c r="AV122" s="15" t="s">
        <v>79</v>
      </c>
      <c r="AW122" s="15" t="s">
        <v>33</v>
      </c>
      <c r="AX122" s="15" t="s">
        <v>72</v>
      </c>
      <c r="AY122" s="277" t="s">
        <v>196</v>
      </c>
    </row>
    <row r="123" s="13" customFormat="1">
      <c r="A123" s="13"/>
      <c r="B123" s="232"/>
      <c r="C123" s="233"/>
      <c r="D123" s="234" t="s">
        <v>212</v>
      </c>
      <c r="E123" s="235" t="s">
        <v>19</v>
      </c>
      <c r="F123" s="236" t="s">
        <v>3696</v>
      </c>
      <c r="G123" s="233"/>
      <c r="H123" s="237">
        <v>6.1029999999999998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1"/>
      <c r="U123" s="242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212</v>
      </c>
      <c r="AU123" s="243" t="s">
        <v>81</v>
      </c>
      <c r="AV123" s="13" t="s">
        <v>81</v>
      </c>
      <c r="AW123" s="13" t="s">
        <v>33</v>
      </c>
      <c r="AX123" s="13" t="s">
        <v>79</v>
      </c>
      <c r="AY123" s="243" t="s">
        <v>196</v>
      </c>
    </row>
    <row r="124" s="2" customFormat="1" ht="33" customHeight="1">
      <c r="A124" s="40"/>
      <c r="B124" s="41"/>
      <c r="C124" s="214" t="s">
        <v>269</v>
      </c>
      <c r="D124" s="214" t="s">
        <v>198</v>
      </c>
      <c r="E124" s="215" t="s">
        <v>415</v>
      </c>
      <c r="F124" s="216" t="s">
        <v>416</v>
      </c>
      <c r="G124" s="217" t="s">
        <v>244</v>
      </c>
      <c r="H124" s="218">
        <v>24.111999999999998</v>
      </c>
      <c r="I124" s="219"/>
      <c r="J124" s="220">
        <f>ROUND(I124*H124,2)</f>
        <v>0</v>
      </c>
      <c r="K124" s="216" t="s">
        <v>202</v>
      </c>
      <c r="L124" s="46"/>
      <c r="M124" s="221" t="s">
        <v>19</v>
      </c>
      <c r="N124" s="222" t="s">
        <v>43</v>
      </c>
      <c r="O124" s="86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3">
        <f>S124*H124</f>
        <v>0</v>
      </c>
      <c r="U124" s="224" t="s">
        <v>19</v>
      </c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203</v>
      </c>
      <c r="AT124" s="225" t="s">
        <v>198</v>
      </c>
      <c r="AU124" s="225" t="s">
        <v>81</v>
      </c>
      <c r="AY124" s="19" t="s">
        <v>196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79</v>
      </c>
      <c r="BK124" s="226">
        <f>ROUND(I124*H124,2)</f>
        <v>0</v>
      </c>
      <c r="BL124" s="19" t="s">
        <v>203</v>
      </c>
      <c r="BM124" s="225" t="s">
        <v>3697</v>
      </c>
    </row>
    <row r="125" s="2" customFormat="1">
      <c r="A125" s="40"/>
      <c r="B125" s="41"/>
      <c r="C125" s="42"/>
      <c r="D125" s="227" t="s">
        <v>205</v>
      </c>
      <c r="E125" s="42"/>
      <c r="F125" s="228" t="s">
        <v>418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6"/>
      <c r="U125" s="87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205</v>
      </c>
      <c r="AU125" s="19" t="s">
        <v>81</v>
      </c>
    </row>
    <row r="126" s="13" customFormat="1">
      <c r="A126" s="13"/>
      <c r="B126" s="232"/>
      <c r="C126" s="233"/>
      <c r="D126" s="234" t="s">
        <v>212</v>
      </c>
      <c r="E126" s="235" t="s">
        <v>19</v>
      </c>
      <c r="F126" s="236" t="s">
        <v>3698</v>
      </c>
      <c r="G126" s="233"/>
      <c r="H126" s="237">
        <v>10.352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1"/>
      <c r="U126" s="242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212</v>
      </c>
      <c r="AU126" s="243" t="s">
        <v>81</v>
      </c>
      <c r="AV126" s="13" t="s">
        <v>81</v>
      </c>
      <c r="AW126" s="13" t="s">
        <v>33</v>
      </c>
      <c r="AX126" s="13" t="s">
        <v>72</v>
      </c>
      <c r="AY126" s="243" t="s">
        <v>196</v>
      </c>
    </row>
    <row r="127" s="13" customFormat="1">
      <c r="A127" s="13"/>
      <c r="B127" s="232"/>
      <c r="C127" s="233"/>
      <c r="D127" s="234" t="s">
        <v>212</v>
      </c>
      <c r="E127" s="235" t="s">
        <v>19</v>
      </c>
      <c r="F127" s="236" t="s">
        <v>3699</v>
      </c>
      <c r="G127" s="233"/>
      <c r="H127" s="237">
        <v>13.76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1"/>
      <c r="U127" s="242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212</v>
      </c>
      <c r="AU127" s="243" t="s">
        <v>81</v>
      </c>
      <c r="AV127" s="13" t="s">
        <v>81</v>
      </c>
      <c r="AW127" s="13" t="s">
        <v>33</v>
      </c>
      <c r="AX127" s="13" t="s">
        <v>72</v>
      </c>
      <c r="AY127" s="243" t="s">
        <v>196</v>
      </c>
    </row>
    <row r="128" s="14" customFormat="1">
      <c r="A128" s="14"/>
      <c r="B128" s="254"/>
      <c r="C128" s="255"/>
      <c r="D128" s="234" t="s">
        <v>212</v>
      </c>
      <c r="E128" s="256" t="s">
        <v>19</v>
      </c>
      <c r="F128" s="257" t="s">
        <v>233</v>
      </c>
      <c r="G128" s="255"/>
      <c r="H128" s="258">
        <v>24.112000000000002</v>
      </c>
      <c r="I128" s="259"/>
      <c r="J128" s="255"/>
      <c r="K128" s="255"/>
      <c r="L128" s="260"/>
      <c r="M128" s="261"/>
      <c r="N128" s="262"/>
      <c r="O128" s="262"/>
      <c r="P128" s="262"/>
      <c r="Q128" s="262"/>
      <c r="R128" s="262"/>
      <c r="S128" s="262"/>
      <c r="T128" s="262"/>
      <c r="U128" s="263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4" t="s">
        <v>212</v>
      </c>
      <c r="AU128" s="264" t="s">
        <v>81</v>
      </c>
      <c r="AV128" s="14" t="s">
        <v>203</v>
      </c>
      <c r="AW128" s="14" t="s">
        <v>33</v>
      </c>
      <c r="AX128" s="14" t="s">
        <v>79</v>
      </c>
      <c r="AY128" s="264" t="s">
        <v>196</v>
      </c>
    </row>
    <row r="129" s="12" customFormat="1" ht="22.8" customHeight="1">
      <c r="A129" s="12"/>
      <c r="B129" s="198"/>
      <c r="C129" s="199"/>
      <c r="D129" s="200" t="s">
        <v>71</v>
      </c>
      <c r="E129" s="212" t="s">
        <v>81</v>
      </c>
      <c r="F129" s="212" t="s">
        <v>197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SUM(P130:P141)</f>
        <v>0</v>
      </c>
      <c r="Q129" s="206"/>
      <c r="R129" s="207">
        <f>SUM(R130:R141)</f>
        <v>72.583690420000011</v>
      </c>
      <c r="S129" s="206"/>
      <c r="T129" s="207">
        <f>SUM(T130:T141)</f>
        <v>0</v>
      </c>
      <c r="U129" s="208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79</v>
      </c>
      <c r="AT129" s="210" t="s">
        <v>71</v>
      </c>
      <c r="AU129" s="210" t="s">
        <v>79</v>
      </c>
      <c r="AY129" s="209" t="s">
        <v>196</v>
      </c>
      <c r="BK129" s="211">
        <f>SUM(BK130:BK141)</f>
        <v>0</v>
      </c>
    </row>
    <row r="130" s="2" customFormat="1" ht="24.15" customHeight="1">
      <c r="A130" s="40"/>
      <c r="B130" s="41"/>
      <c r="C130" s="214" t="s">
        <v>8</v>
      </c>
      <c r="D130" s="214" t="s">
        <v>198</v>
      </c>
      <c r="E130" s="215" t="s">
        <v>446</v>
      </c>
      <c r="F130" s="216" t="s">
        <v>447</v>
      </c>
      <c r="G130" s="217" t="s">
        <v>201</v>
      </c>
      <c r="H130" s="218">
        <v>28.934000000000001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2.5018699999999998</v>
      </c>
      <c r="R130" s="223">
        <f>Q130*H130</f>
        <v>72.389106580000004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3700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449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13" customFormat="1">
      <c r="A132" s="13"/>
      <c r="B132" s="232"/>
      <c r="C132" s="233"/>
      <c r="D132" s="234" t="s">
        <v>212</v>
      </c>
      <c r="E132" s="235" t="s">
        <v>19</v>
      </c>
      <c r="F132" s="236" t="s">
        <v>3701</v>
      </c>
      <c r="G132" s="233"/>
      <c r="H132" s="237">
        <v>12.422000000000001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1"/>
      <c r="U132" s="242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212</v>
      </c>
      <c r="AU132" s="243" t="s">
        <v>81</v>
      </c>
      <c r="AV132" s="13" t="s">
        <v>81</v>
      </c>
      <c r="AW132" s="13" t="s">
        <v>33</v>
      </c>
      <c r="AX132" s="13" t="s">
        <v>72</v>
      </c>
      <c r="AY132" s="243" t="s">
        <v>196</v>
      </c>
    </row>
    <row r="133" s="13" customFormat="1">
      <c r="A133" s="13"/>
      <c r="B133" s="232"/>
      <c r="C133" s="233"/>
      <c r="D133" s="234" t="s">
        <v>212</v>
      </c>
      <c r="E133" s="235" t="s">
        <v>19</v>
      </c>
      <c r="F133" s="236" t="s">
        <v>3702</v>
      </c>
      <c r="G133" s="233"/>
      <c r="H133" s="237">
        <v>16.512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1"/>
      <c r="U133" s="242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212</v>
      </c>
      <c r="AU133" s="243" t="s">
        <v>81</v>
      </c>
      <c r="AV133" s="13" t="s">
        <v>81</v>
      </c>
      <c r="AW133" s="13" t="s">
        <v>33</v>
      </c>
      <c r="AX133" s="13" t="s">
        <v>72</v>
      </c>
      <c r="AY133" s="243" t="s">
        <v>196</v>
      </c>
    </row>
    <row r="134" s="14" customFormat="1">
      <c r="A134" s="14"/>
      <c r="B134" s="254"/>
      <c r="C134" s="255"/>
      <c r="D134" s="234" t="s">
        <v>212</v>
      </c>
      <c r="E134" s="256" t="s">
        <v>19</v>
      </c>
      <c r="F134" s="257" t="s">
        <v>233</v>
      </c>
      <c r="G134" s="255"/>
      <c r="H134" s="258">
        <v>28.934000000000001</v>
      </c>
      <c r="I134" s="259"/>
      <c r="J134" s="255"/>
      <c r="K134" s="255"/>
      <c r="L134" s="260"/>
      <c r="M134" s="261"/>
      <c r="N134" s="262"/>
      <c r="O134" s="262"/>
      <c r="P134" s="262"/>
      <c r="Q134" s="262"/>
      <c r="R134" s="262"/>
      <c r="S134" s="262"/>
      <c r="T134" s="262"/>
      <c r="U134" s="263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4" t="s">
        <v>212</v>
      </c>
      <c r="AU134" s="264" t="s">
        <v>81</v>
      </c>
      <c r="AV134" s="14" t="s">
        <v>203</v>
      </c>
      <c r="AW134" s="14" t="s">
        <v>33</v>
      </c>
      <c r="AX134" s="14" t="s">
        <v>79</v>
      </c>
      <c r="AY134" s="264" t="s">
        <v>196</v>
      </c>
    </row>
    <row r="135" s="2" customFormat="1" ht="16.5" customHeight="1">
      <c r="A135" s="40"/>
      <c r="B135" s="41"/>
      <c r="C135" s="214" t="s">
        <v>282</v>
      </c>
      <c r="D135" s="214" t="s">
        <v>198</v>
      </c>
      <c r="E135" s="215" t="s">
        <v>451</v>
      </c>
      <c r="F135" s="216" t="s">
        <v>452</v>
      </c>
      <c r="G135" s="217" t="s">
        <v>244</v>
      </c>
      <c r="H135" s="218">
        <v>72.335999999999999</v>
      </c>
      <c r="I135" s="219"/>
      <c r="J135" s="220">
        <f>ROUND(I135*H135,2)</f>
        <v>0</v>
      </c>
      <c r="K135" s="216" t="s">
        <v>202</v>
      </c>
      <c r="L135" s="46"/>
      <c r="M135" s="221" t="s">
        <v>19</v>
      </c>
      <c r="N135" s="222" t="s">
        <v>43</v>
      </c>
      <c r="O135" s="86"/>
      <c r="P135" s="223">
        <f>O135*H135</f>
        <v>0</v>
      </c>
      <c r="Q135" s="223">
        <v>0.0026900000000000001</v>
      </c>
      <c r="R135" s="223">
        <f>Q135*H135</f>
        <v>0.19458384000000001</v>
      </c>
      <c r="S135" s="223">
        <v>0</v>
      </c>
      <c r="T135" s="223">
        <f>S135*H135</f>
        <v>0</v>
      </c>
      <c r="U135" s="224" t="s">
        <v>19</v>
      </c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203</v>
      </c>
      <c r="AT135" s="225" t="s">
        <v>198</v>
      </c>
      <c r="AU135" s="225" t="s">
        <v>81</v>
      </c>
      <c r="AY135" s="19" t="s">
        <v>196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79</v>
      </c>
      <c r="BK135" s="226">
        <f>ROUND(I135*H135,2)</f>
        <v>0</v>
      </c>
      <c r="BL135" s="19" t="s">
        <v>203</v>
      </c>
      <c r="BM135" s="225" t="s">
        <v>3703</v>
      </c>
    </row>
    <row r="136" s="2" customFormat="1">
      <c r="A136" s="40"/>
      <c r="B136" s="41"/>
      <c r="C136" s="42"/>
      <c r="D136" s="227" t="s">
        <v>205</v>
      </c>
      <c r="E136" s="42"/>
      <c r="F136" s="228" t="s">
        <v>454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6"/>
      <c r="U136" s="87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205</v>
      </c>
      <c r="AU136" s="19" t="s">
        <v>81</v>
      </c>
    </row>
    <row r="137" s="13" customFormat="1">
      <c r="A137" s="13"/>
      <c r="B137" s="232"/>
      <c r="C137" s="233"/>
      <c r="D137" s="234" t="s">
        <v>212</v>
      </c>
      <c r="E137" s="235" t="s">
        <v>19</v>
      </c>
      <c r="F137" s="236" t="s">
        <v>3704</v>
      </c>
      <c r="G137" s="233"/>
      <c r="H137" s="237">
        <v>31.056000000000001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1"/>
      <c r="U137" s="242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212</v>
      </c>
      <c r="AU137" s="243" t="s">
        <v>81</v>
      </c>
      <c r="AV137" s="13" t="s">
        <v>81</v>
      </c>
      <c r="AW137" s="13" t="s">
        <v>33</v>
      </c>
      <c r="AX137" s="13" t="s">
        <v>72</v>
      </c>
      <c r="AY137" s="243" t="s">
        <v>196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3705</v>
      </c>
      <c r="G138" s="233"/>
      <c r="H138" s="237">
        <v>41.280000000000001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72</v>
      </c>
      <c r="AY138" s="243" t="s">
        <v>196</v>
      </c>
    </row>
    <row r="139" s="14" customFormat="1">
      <c r="A139" s="14"/>
      <c r="B139" s="254"/>
      <c r="C139" s="255"/>
      <c r="D139" s="234" t="s">
        <v>212</v>
      </c>
      <c r="E139" s="256" t="s">
        <v>19</v>
      </c>
      <c r="F139" s="257" t="s">
        <v>233</v>
      </c>
      <c r="G139" s="255"/>
      <c r="H139" s="258">
        <v>72.335999999999999</v>
      </c>
      <c r="I139" s="259"/>
      <c r="J139" s="255"/>
      <c r="K139" s="255"/>
      <c r="L139" s="260"/>
      <c r="M139" s="261"/>
      <c r="N139" s="262"/>
      <c r="O139" s="262"/>
      <c r="P139" s="262"/>
      <c r="Q139" s="262"/>
      <c r="R139" s="262"/>
      <c r="S139" s="262"/>
      <c r="T139" s="262"/>
      <c r="U139" s="263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4" t="s">
        <v>212</v>
      </c>
      <c r="AU139" s="264" t="s">
        <v>81</v>
      </c>
      <c r="AV139" s="14" t="s">
        <v>203</v>
      </c>
      <c r="AW139" s="14" t="s">
        <v>33</v>
      </c>
      <c r="AX139" s="14" t="s">
        <v>79</v>
      </c>
      <c r="AY139" s="264" t="s">
        <v>196</v>
      </c>
    </row>
    <row r="140" s="2" customFormat="1" ht="16.5" customHeight="1">
      <c r="A140" s="40"/>
      <c r="B140" s="41"/>
      <c r="C140" s="214" t="s">
        <v>288</v>
      </c>
      <c r="D140" s="214" t="s">
        <v>198</v>
      </c>
      <c r="E140" s="215" t="s">
        <v>456</v>
      </c>
      <c r="F140" s="216" t="s">
        <v>457</v>
      </c>
      <c r="G140" s="217" t="s">
        <v>244</v>
      </c>
      <c r="H140" s="218">
        <v>72.335999999999999</v>
      </c>
      <c r="I140" s="219"/>
      <c r="J140" s="220">
        <f>ROUND(I140*H140,2)</f>
        <v>0</v>
      </c>
      <c r="K140" s="216" t="s">
        <v>202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3706</v>
      </c>
    </row>
    <row r="141" s="2" customFormat="1">
      <c r="A141" s="40"/>
      <c r="B141" s="41"/>
      <c r="C141" s="42"/>
      <c r="D141" s="227" t="s">
        <v>205</v>
      </c>
      <c r="E141" s="42"/>
      <c r="F141" s="228" t="s">
        <v>459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6"/>
      <c r="U141" s="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81</v>
      </c>
    </row>
    <row r="142" s="12" customFormat="1" ht="22.8" customHeight="1">
      <c r="A142" s="12"/>
      <c r="B142" s="198"/>
      <c r="C142" s="199"/>
      <c r="D142" s="200" t="s">
        <v>71</v>
      </c>
      <c r="E142" s="212" t="s">
        <v>155</v>
      </c>
      <c r="F142" s="212" t="s">
        <v>460</v>
      </c>
      <c r="G142" s="199"/>
      <c r="H142" s="199"/>
      <c r="I142" s="202"/>
      <c r="J142" s="213">
        <f>BK142</f>
        <v>0</v>
      </c>
      <c r="K142" s="199"/>
      <c r="L142" s="204"/>
      <c r="M142" s="205"/>
      <c r="N142" s="206"/>
      <c r="O142" s="206"/>
      <c r="P142" s="207">
        <f>SUM(P143:P174)</f>
        <v>0</v>
      </c>
      <c r="Q142" s="206"/>
      <c r="R142" s="207">
        <f>SUM(R143:R174)</f>
        <v>125.25341802999999</v>
      </c>
      <c r="S142" s="206"/>
      <c r="T142" s="207">
        <f>SUM(T143:T174)</f>
        <v>0</v>
      </c>
      <c r="U142" s="208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9" t="s">
        <v>79</v>
      </c>
      <c r="AT142" s="210" t="s">
        <v>71</v>
      </c>
      <c r="AU142" s="210" t="s">
        <v>79</v>
      </c>
      <c r="AY142" s="209" t="s">
        <v>196</v>
      </c>
      <c r="BK142" s="211">
        <f>SUM(BK143:BK174)</f>
        <v>0</v>
      </c>
    </row>
    <row r="143" s="2" customFormat="1" ht="55.5" customHeight="1">
      <c r="A143" s="40"/>
      <c r="B143" s="41"/>
      <c r="C143" s="214" t="s">
        <v>294</v>
      </c>
      <c r="D143" s="214" t="s">
        <v>198</v>
      </c>
      <c r="E143" s="215" t="s">
        <v>1199</v>
      </c>
      <c r="F143" s="216" t="s">
        <v>1200</v>
      </c>
      <c r="G143" s="217" t="s">
        <v>201</v>
      </c>
      <c r="H143" s="218">
        <v>29.611000000000001</v>
      </c>
      <c r="I143" s="219"/>
      <c r="J143" s="220">
        <f>ROUND(I143*H143,2)</f>
        <v>0</v>
      </c>
      <c r="K143" s="216" t="s">
        <v>19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2.6814</v>
      </c>
      <c r="R143" s="223">
        <f>Q143*H143</f>
        <v>79.398935399999999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3707</v>
      </c>
    </row>
    <row r="144" s="13" customFormat="1">
      <c r="A144" s="13"/>
      <c r="B144" s="232"/>
      <c r="C144" s="233"/>
      <c r="D144" s="234" t="s">
        <v>212</v>
      </c>
      <c r="E144" s="235" t="s">
        <v>19</v>
      </c>
      <c r="F144" s="236" t="s">
        <v>3708</v>
      </c>
      <c r="G144" s="233"/>
      <c r="H144" s="237">
        <v>13.522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1"/>
      <c r="U144" s="242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212</v>
      </c>
      <c r="AU144" s="243" t="s">
        <v>81</v>
      </c>
      <c r="AV144" s="13" t="s">
        <v>81</v>
      </c>
      <c r="AW144" s="13" t="s">
        <v>33</v>
      </c>
      <c r="AX144" s="13" t="s">
        <v>72</v>
      </c>
      <c r="AY144" s="243" t="s">
        <v>196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3709</v>
      </c>
      <c r="G145" s="233"/>
      <c r="H145" s="237">
        <v>16.088999999999999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72</v>
      </c>
      <c r="AY145" s="243" t="s">
        <v>196</v>
      </c>
    </row>
    <row r="146" s="14" customFormat="1">
      <c r="A146" s="14"/>
      <c r="B146" s="254"/>
      <c r="C146" s="255"/>
      <c r="D146" s="234" t="s">
        <v>212</v>
      </c>
      <c r="E146" s="256" t="s">
        <v>19</v>
      </c>
      <c r="F146" s="257" t="s">
        <v>233</v>
      </c>
      <c r="G146" s="255"/>
      <c r="H146" s="258">
        <v>29.610999999999997</v>
      </c>
      <c r="I146" s="259"/>
      <c r="J146" s="255"/>
      <c r="K146" s="255"/>
      <c r="L146" s="260"/>
      <c r="M146" s="261"/>
      <c r="N146" s="262"/>
      <c r="O146" s="262"/>
      <c r="P146" s="262"/>
      <c r="Q146" s="262"/>
      <c r="R146" s="262"/>
      <c r="S146" s="262"/>
      <c r="T146" s="262"/>
      <c r="U146" s="263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4" t="s">
        <v>212</v>
      </c>
      <c r="AU146" s="264" t="s">
        <v>81</v>
      </c>
      <c r="AV146" s="14" t="s">
        <v>203</v>
      </c>
      <c r="AW146" s="14" t="s">
        <v>33</v>
      </c>
      <c r="AX146" s="14" t="s">
        <v>79</v>
      </c>
      <c r="AY146" s="264" t="s">
        <v>196</v>
      </c>
    </row>
    <row r="147" s="2" customFormat="1" ht="33" customHeight="1">
      <c r="A147" s="40"/>
      <c r="B147" s="41"/>
      <c r="C147" s="214" t="s">
        <v>266</v>
      </c>
      <c r="D147" s="214" t="s">
        <v>198</v>
      </c>
      <c r="E147" s="215" t="s">
        <v>3710</v>
      </c>
      <c r="F147" s="216" t="s">
        <v>3711</v>
      </c>
      <c r="G147" s="217" t="s">
        <v>201</v>
      </c>
      <c r="H147" s="218">
        <v>17.199000000000002</v>
      </c>
      <c r="I147" s="219"/>
      <c r="J147" s="220">
        <f>ROUND(I147*H147,2)</f>
        <v>0</v>
      </c>
      <c r="K147" s="216" t="s">
        <v>202</v>
      </c>
      <c r="L147" s="46"/>
      <c r="M147" s="221" t="s">
        <v>19</v>
      </c>
      <c r="N147" s="222" t="s">
        <v>43</v>
      </c>
      <c r="O147" s="86"/>
      <c r="P147" s="223">
        <f>O147*H147</f>
        <v>0</v>
      </c>
      <c r="Q147" s="223">
        <v>2.5018699999999998</v>
      </c>
      <c r="R147" s="223">
        <f>Q147*H147</f>
        <v>43.029662129999998</v>
      </c>
      <c r="S147" s="223">
        <v>0</v>
      </c>
      <c r="T147" s="223">
        <f>S147*H147</f>
        <v>0</v>
      </c>
      <c r="U147" s="224" t="s">
        <v>19</v>
      </c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203</v>
      </c>
      <c r="AT147" s="225" t="s">
        <v>198</v>
      </c>
      <c r="AU147" s="225" t="s">
        <v>81</v>
      </c>
      <c r="AY147" s="19" t="s">
        <v>196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79</v>
      </c>
      <c r="BK147" s="226">
        <f>ROUND(I147*H147,2)</f>
        <v>0</v>
      </c>
      <c r="BL147" s="19" t="s">
        <v>203</v>
      </c>
      <c r="BM147" s="225" t="s">
        <v>3712</v>
      </c>
    </row>
    <row r="148" s="2" customFormat="1">
      <c r="A148" s="40"/>
      <c r="B148" s="41"/>
      <c r="C148" s="42"/>
      <c r="D148" s="227" t="s">
        <v>205</v>
      </c>
      <c r="E148" s="42"/>
      <c r="F148" s="228" t="s">
        <v>3713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6"/>
      <c r="U148" s="87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205</v>
      </c>
      <c r="AU148" s="19" t="s">
        <v>81</v>
      </c>
    </row>
    <row r="149" s="13" customFormat="1">
      <c r="A149" s="13"/>
      <c r="B149" s="232"/>
      <c r="C149" s="233"/>
      <c r="D149" s="234" t="s">
        <v>212</v>
      </c>
      <c r="E149" s="235" t="s">
        <v>19</v>
      </c>
      <c r="F149" s="236" t="s">
        <v>3714</v>
      </c>
      <c r="G149" s="233"/>
      <c r="H149" s="237">
        <v>7.2789999999999999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1"/>
      <c r="U149" s="242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212</v>
      </c>
      <c r="AU149" s="243" t="s">
        <v>81</v>
      </c>
      <c r="AV149" s="13" t="s">
        <v>81</v>
      </c>
      <c r="AW149" s="13" t="s">
        <v>33</v>
      </c>
      <c r="AX149" s="13" t="s">
        <v>72</v>
      </c>
      <c r="AY149" s="243" t="s">
        <v>196</v>
      </c>
    </row>
    <row r="150" s="13" customFormat="1">
      <c r="A150" s="13"/>
      <c r="B150" s="232"/>
      <c r="C150" s="233"/>
      <c r="D150" s="234" t="s">
        <v>212</v>
      </c>
      <c r="E150" s="235" t="s">
        <v>19</v>
      </c>
      <c r="F150" s="236" t="s">
        <v>3715</v>
      </c>
      <c r="G150" s="233"/>
      <c r="H150" s="237">
        <v>4.96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1"/>
      <c r="U150" s="242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212</v>
      </c>
      <c r="AU150" s="243" t="s">
        <v>81</v>
      </c>
      <c r="AV150" s="13" t="s">
        <v>81</v>
      </c>
      <c r="AW150" s="13" t="s">
        <v>33</v>
      </c>
      <c r="AX150" s="13" t="s">
        <v>72</v>
      </c>
      <c r="AY150" s="243" t="s">
        <v>196</v>
      </c>
    </row>
    <row r="151" s="13" customFormat="1">
      <c r="A151" s="13"/>
      <c r="B151" s="232"/>
      <c r="C151" s="233"/>
      <c r="D151" s="234" t="s">
        <v>212</v>
      </c>
      <c r="E151" s="235" t="s">
        <v>19</v>
      </c>
      <c r="F151" s="236" t="s">
        <v>3715</v>
      </c>
      <c r="G151" s="233"/>
      <c r="H151" s="237">
        <v>4.96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212</v>
      </c>
      <c r="AU151" s="243" t="s">
        <v>81</v>
      </c>
      <c r="AV151" s="13" t="s">
        <v>81</v>
      </c>
      <c r="AW151" s="13" t="s">
        <v>33</v>
      </c>
      <c r="AX151" s="13" t="s">
        <v>72</v>
      </c>
      <c r="AY151" s="243" t="s">
        <v>196</v>
      </c>
    </row>
    <row r="152" s="14" customFormat="1">
      <c r="A152" s="14"/>
      <c r="B152" s="254"/>
      <c r="C152" s="255"/>
      <c r="D152" s="234" t="s">
        <v>212</v>
      </c>
      <c r="E152" s="256" t="s">
        <v>19</v>
      </c>
      <c r="F152" s="257" t="s">
        <v>233</v>
      </c>
      <c r="G152" s="255"/>
      <c r="H152" s="258">
        <v>17.199000000000002</v>
      </c>
      <c r="I152" s="259"/>
      <c r="J152" s="255"/>
      <c r="K152" s="255"/>
      <c r="L152" s="260"/>
      <c r="M152" s="261"/>
      <c r="N152" s="262"/>
      <c r="O152" s="262"/>
      <c r="P152" s="262"/>
      <c r="Q152" s="262"/>
      <c r="R152" s="262"/>
      <c r="S152" s="262"/>
      <c r="T152" s="262"/>
      <c r="U152" s="263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4" t="s">
        <v>212</v>
      </c>
      <c r="AU152" s="264" t="s">
        <v>81</v>
      </c>
      <c r="AV152" s="14" t="s">
        <v>203</v>
      </c>
      <c r="AW152" s="14" t="s">
        <v>33</v>
      </c>
      <c r="AX152" s="14" t="s">
        <v>79</v>
      </c>
      <c r="AY152" s="264" t="s">
        <v>196</v>
      </c>
    </row>
    <row r="153" s="2" customFormat="1" ht="24.15" customHeight="1">
      <c r="A153" s="40"/>
      <c r="B153" s="41"/>
      <c r="C153" s="214" t="s">
        <v>307</v>
      </c>
      <c r="D153" s="214" t="s">
        <v>198</v>
      </c>
      <c r="E153" s="215" t="s">
        <v>466</v>
      </c>
      <c r="F153" s="216" t="s">
        <v>467</v>
      </c>
      <c r="G153" s="217" t="s">
        <v>244</v>
      </c>
      <c r="H153" s="218">
        <v>179.428</v>
      </c>
      <c r="I153" s="219"/>
      <c r="J153" s="220">
        <f>ROUND(I153*H153,2)</f>
        <v>0</v>
      </c>
      <c r="K153" s="216" t="s">
        <v>202</v>
      </c>
      <c r="L153" s="46"/>
      <c r="M153" s="221" t="s">
        <v>19</v>
      </c>
      <c r="N153" s="222" t="s">
        <v>43</v>
      </c>
      <c r="O153" s="86"/>
      <c r="P153" s="223">
        <f>O153*H153</f>
        <v>0</v>
      </c>
      <c r="Q153" s="223">
        <v>0.0027499999999999998</v>
      </c>
      <c r="R153" s="223">
        <f>Q153*H153</f>
        <v>0.49342699999999995</v>
      </c>
      <c r="S153" s="223">
        <v>0</v>
      </c>
      <c r="T153" s="223">
        <f>S153*H153</f>
        <v>0</v>
      </c>
      <c r="U153" s="224" t="s">
        <v>19</v>
      </c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203</v>
      </c>
      <c r="AT153" s="225" t="s">
        <v>198</v>
      </c>
      <c r="AU153" s="225" t="s">
        <v>81</v>
      </c>
      <c r="AY153" s="19" t="s">
        <v>196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79</v>
      </c>
      <c r="BK153" s="226">
        <f>ROUND(I153*H153,2)</f>
        <v>0</v>
      </c>
      <c r="BL153" s="19" t="s">
        <v>203</v>
      </c>
      <c r="BM153" s="225" t="s">
        <v>3716</v>
      </c>
    </row>
    <row r="154" s="2" customFormat="1">
      <c r="A154" s="40"/>
      <c r="B154" s="41"/>
      <c r="C154" s="42"/>
      <c r="D154" s="227" t="s">
        <v>205</v>
      </c>
      <c r="E154" s="42"/>
      <c r="F154" s="228" t="s">
        <v>469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6"/>
      <c r="U154" s="87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205</v>
      </c>
      <c r="AU154" s="19" t="s">
        <v>81</v>
      </c>
    </row>
    <row r="155" s="13" customFormat="1">
      <c r="A155" s="13"/>
      <c r="B155" s="232"/>
      <c r="C155" s="233"/>
      <c r="D155" s="234" t="s">
        <v>212</v>
      </c>
      <c r="E155" s="235" t="s">
        <v>19</v>
      </c>
      <c r="F155" s="236" t="s">
        <v>3717</v>
      </c>
      <c r="G155" s="233"/>
      <c r="H155" s="237">
        <v>75.268000000000001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33</v>
      </c>
      <c r="AX155" s="13" t="s">
        <v>72</v>
      </c>
      <c r="AY155" s="243" t="s">
        <v>196</v>
      </c>
    </row>
    <row r="156" s="13" customFormat="1">
      <c r="A156" s="13"/>
      <c r="B156" s="232"/>
      <c r="C156" s="233"/>
      <c r="D156" s="234" t="s">
        <v>212</v>
      </c>
      <c r="E156" s="235" t="s">
        <v>19</v>
      </c>
      <c r="F156" s="236" t="s">
        <v>3718</v>
      </c>
      <c r="G156" s="233"/>
      <c r="H156" s="237">
        <v>52.079999999999998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1"/>
      <c r="U156" s="242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212</v>
      </c>
      <c r="AU156" s="243" t="s">
        <v>81</v>
      </c>
      <c r="AV156" s="13" t="s">
        <v>81</v>
      </c>
      <c r="AW156" s="13" t="s">
        <v>33</v>
      </c>
      <c r="AX156" s="13" t="s">
        <v>72</v>
      </c>
      <c r="AY156" s="243" t="s">
        <v>196</v>
      </c>
    </row>
    <row r="157" s="13" customFormat="1">
      <c r="A157" s="13"/>
      <c r="B157" s="232"/>
      <c r="C157" s="233"/>
      <c r="D157" s="234" t="s">
        <v>212</v>
      </c>
      <c r="E157" s="235" t="s">
        <v>19</v>
      </c>
      <c r="F157" s="236" t="s">
        <v>3718</v>
      </c>
      <c r="G157" s="233"/>
      <c r="H157" s="237">
        <v>52.079999999999998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1"/>
      <c r="U157" s="242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212</v>
      </c>
      <c r="AU157" s="243" t="s">
        <v>81</v>
      </c>
      <c r="AV157" s="13" t="s">
        <v>81</v>
      </c>
      <c r="AW157" s="13" t="s">
        <v>33</v>
      </c>
      <c r="AX157" s="13" t="s">
        <v>72</v>
      </c>
      <c r="AY157" s="243" t="s">
        <v>196</v>
      </c>
    </row>
    <row r="158" s="14" customFormat="1">
      <c r="A158" s="14"/>
      <c r="B158" s="254"/>
      <c r="C158" s="255"/>
      <c r="D158" s="234" t="s">
        <v>212</v>
      </c>
      <c r="E158" s="256" t="s">
        <v>19</v>
      </c>
      <c r="F158" s="257" t="s">
        <v>233</v>
      </c>
      <c r="G158" s="255"/>
      <c r="H158" s="258">
        <v>179.428</v>
      </c>
      <c r="I158" s="259"/>
      <c r="J158" s="255"/>
      <c r="K158" s="255"/>
      <c r="L158" s="260"/>
      <c r="M158" s="261"/>
      <c r="N158" s="262"/>
      <c r="O158" s="262"/>
      <c r="P158" s="262"/>
      <c r="Q158" s="262"/>
      <c r="R158" s="262"/>
      <c r="S158" s="262"/>
      <c r="T158" s="262"/>
      <c r="U158" s="263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4" t="s">
        <v>212</v>
      </c>
      <c r="AU158" s="264" t="s">
        <v>81</v>
      </c>
      <c r="AV158" s="14" t="s">
        <v>203</v>
      </c>
      <c r="AW158" s="14" t="s">
        <v>33</v>
      </c>
      <c r="AX158" s="14" t="s">
        <v>79</v>
      </c>
      <c r="AY158" s="264" t="s">
        <v>196</v>
      </c>
    </row>
    <row r="159" s="2" customFormat="1" ht="24.15" customHeight="1">
      <c r="A159" s="40"/>
      <c r="B159" s="41"/>
      <c r="C159" s="214" t="s">
        <v>313</v>
      </c>
      <c r="D159" s="214" t="s">
        <v>198</v>
      </c>
      <c r="E159" s="215" t="s">
        <v>471</v>
      </c>
      <c r="F159" s="216" t="s">
        <v>472</v>
      </c>
      <c r="G159" s="217" t="s">
        <v>244</v>
      </c>
      <c r="H159" s="218">
        <v>179.428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3719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474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2" customFormat="1" ht="37.8" customHeight="1">
      <c r="A161" s="40"/>
      <c r="B161" s="41"/>
      <c r="C161" s="214" t="s">
        <v>320</v>
      </c>
      <c r="D161" s="214" t="s">
        <v>198</v>
      </c>
      <c r="E161" s="215" t="s">
        <v>476</v>
      </c>
      <c r="F161" s="216" t="s">
        <v>477</v>
      </c>
      <c r="G161" s="217" t="s">
        <v>237</v>
      </c>
      <c r="H161" s="218">
        <v>1.671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1.04922</v>
      </c>
      <c r="R161" s="223">
        <f>Q161*H161</f>
        <v>1.7532466200000001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203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3720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479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15" customFormat="1">
      <c r="A163" s="15"/>
      <c r="B163" s="268"/>
      <c r="C163" s="269"/>
      <c r="D163" s="234" t="s">
        <v>212</v>
      </c>
      <c r="E163" s="270" t="s">
        <v>19</v>
      </c>
      <c r="F163" s="271" t="s">
        <v>3721</v>
      </c>
      <c r="G163" s="269"/>
      <c r="H163" s="270" t="s">
        <v>19</v>
      </c>
      <c r="I163" s="272"/>
      <c r="J163" s="269"/>
      <c r="K163" s="269"/>
      <c r="L163" s="273"/>
      <c r="M163" s="274"/>
      <c r="N163" s="275"/>
      <c r="O163" s="275"/>
      <c r="P163" s="275"/>
      <c r="Q163" s="275"/>
      <c r="R163" s="275"/>
      <c r="S163" s="275"/>
      <c r="T163" s="275"/>
      <c r="U163" s="276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7" t="s">
        <v>212</v>
      </c>
      <c r="AU163" s="277" t="s">
        <v>81</v>
      </c>
      <c r="AV163" s="15" t="s">
        <v>79</v>
      </c>
      <c r="AW163" s="15" t="s">
        <v>33</v>
      </c>
      <c r="AX163" s="15" t="s">
        <v>72</v>
      </c>
      <c r="AY163" s="277" t="s">
        <v>196</v>
      </c>
    </row>
    <row r="164" s="13" customFormat="1">
      <c r="A164" s="13"/>
      <c r="B164" s="232"/>
      <c r="C164" s="233"/>
      <c r="D164" s="234" t="s">
        <v>212</v>
      </c>
      <c r="E164" s="235" t="s">
        <v>19</v>
      </c>
      <c r="F164" s="236" t="s">
        <v>3722</v>
      </c>
      <c r="G164" s="233"/>
      <c r="H164" s="237">
        <v>0.32800000000000001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1"/>
      <c r="U164" s="242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212</v>
      </c>
      <c r="AU164" s="243" t="s">
        <v>81</v>
      </c>
      <c r="AV164" s="13" t="s">
        <v>81</v>
      </c>
      <c r="AW164" s="13" t="s">
        <v>33</v>
      </c>
      <c r="AX164" s="13" t="s">
        <v>72</v>
      </c>
      <c r="AY164" s="243" t="s">
        <v>196</v>
      </c>
    </row>
    <row r="165" s="13" customFormat="1">
      <c r="A165" s="13"/>
      <c r="B165" s="232"/>
      <c r="C165" s="233"/>
      <c r="D165" s="234" t="s">
        <v>212</v>
      </c>
      <c r="E165" s="235" t="s">
        <v>19</v>
      </c>
      <c r="F165" s="236" t="s">
        <v>3723</v>
      </c>
      <c r="G165" s="233"/>
      <c r="H165" s="237">
        <v>1.2789999999999999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1"/>
      <c r="U165" s="242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212</v>
      </c>
      <c r="AU165" s="243" t="s">
        <v>81</v>
      </c>
      <c r="AV165" s="13" t="s">
        <v>81</v>
      </c>
      <c r="AW165" s="13" t="s">
        <v>33</v>
      </c>
      <c r="AX165" s="13" t="s">
        <v>72</v>
      </c>
      <c r="AY165" s="243" t="s">
        <v>196</v>
      </c>
    </row>
    <row r="166" s="13" customFormat="1">
      <c r="A166" s="13"/>
      <c r="B166" s="232"/>
      <c r="C166" s="233"/>
      <c r="D166" s="234" t="s">
        <v>212</v>
      </c>
      <c r="E166" s="235" t="s">
        <v>19</v>
      </c>
      <c r="F166" s="236" t="s">
        <v>3724</v>
      </c>
      <c r="G166" s="233"/>
      <c r="H166" s="237">
        <v>0.064000000000000001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1"/>
      <c r="U166" s="242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212</v>
      </c>
      <c r="AU166" s="243" t="s">
        <v>81</v>
      </c>
      <c r="AV166" s="13" t="s">
        <v>81</v>
      </c>
      <c r="AW166" s="13" t="s">
        <v>33</v>
      </c>
      <c r="AX166" s="13" t="s">
        <v>72</v>
      </c>
      <c r="AY166" s="243" t="s">
        <v>196</v>
      </c>
    </row>
    <row r="167" s="14" customFormat="1">
      <c r="A167" s="14"/>
      <c r="B167" s="254"/>
      <c r="C167" s="255"/>
      <c r="D167" s="234" t="s">
        <v>212</v>
      </c>
      <c r="E167" s="256" t="s">
        <v>19</v>
      </c>
      <c r="F167" s="257" t="s">
        <v>233</v>
      </c>
      <c r="G167" s="255"/>
      <c r="H167" s="258">
        <v>1.671</v>
      </c>
      <c r="I167" s="259"/>
      <c r="J167" s="255"/>
      <c r="K167" s="255"/>
      <c r="L167" s="260"/>
      <c r="M167" s="261"/>
      <c r="N167" s="262"/>
      <c r="O167" s="262"/>
      <c r="P167" s="262"/>
      <c r="Q167" s="262"/>
      <c r="R167" s="262"/>
      <c r="S167" s="262"/>
      <c r="T167" s="262"/>
      <c r="U167" s="263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4" t="s">
        <v>212</v>
      </c>
      <c r="AU167" s="264" t="s">
        <v>81</v>
      </c>
      <c r="AV167" s="14" t="s">
        <v>203</v>
      </c>
      <c r="AW167" s="14" t="s">
        <v>33</v>
      </c>
      <c r="AX167" s="14" t="s">
        <v>79</v>
      </c>
      <c r="AY167" s="264" t="s">
        <v>196</v>
      </c>
    </row>
    <row r="168" s="2" customFormat="1" ht="37.8" customHeight="1">
      <c r="A168" s="40"/>
      <c r="B168" s="41"/>
      <c r="C168" s="214" t="s">
        <v>325</v>
      </c>
      <c r="D168" s="214" t="s">
        <v>198</v>
      </c>
      <c r="E168" s="215" t="s">
        <v>3725</v>
      </c>
      <c r="F168" s="216" t="s">
        <v>3726</v>
      </c>
      <c r="G168" s="217" t="s">
        <v>237</v>
      </c>
      <c r="H168" s="218">
        <v>0.54400000000000004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1.06277</v>
      </c>
      <c r="R168" s="223">
        <f>Q168*H168</f>
        <v>0.57814688000000003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3727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3728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6"/>
      <c r="U169" s="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15" customFormat="1">
      <c r="A170" s="15"/>
      <c r="B170" s="268"/>
      <c r="C170" s="269"/>
      <c r="D170" s="234" t="s">
        <v>212</v>
      </c>
      <c r="E170" s="270" t="s">
        <v>19</v>
      </c>
      <c r="F170" s="271" t="s">
        <v>3729</v>
      </c>
      <c r="G170" s="269"/>
      <c r="H170" s="270" t="s">
        <v>19</v>
      </c>
      <c r="I170" s="272"/>
      <c r="J170" s="269"/>
      <c r="K170" s="269"/>
      <c r="L170" s="273"/>
      <c r="M170" s="274"/>
      <c r="N170" s="275"/>
      <c r="O170" s="275"/>
      <c r="P170" s="275"/>
      <c r="Q170" s="275"/>
      <c r="R170" s="275"/>
      <c r="S170" s="275"/>
      <c r="T170" s="275"/>
      <c r="U170" s="276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212</v>
      </c>
      <c r="AU170" s="277" t="s">
        <v>81</v>
      </c>
      <c r="AV170" s="15" t="s">
        <v>79</v>
      </c>
      <c r="AW170" s="15" t="s">
        <v>33</v>
      </c>
      <c r="AX170" s="15" t="s">
        <v>72</v>
      </c>
      <c r="AY170" s="277" t="s">
        <v>196</v>
      </c>
    </row>
    <row r="171" s="13" customFormat="1">
      <c r="A171" s="13"/>
      <c r="B171" s="232"/>
      <c r="C171" s="233"/>
      <c r="D171" s="234" t="s">
        <v>212</v>
      </c>
      <c r="E171" s="235" t="s">
        <v>19</v>
      </c>
      <c r="F171" s="236" t="s">
        <v>3730</v>
      </c>
      <c r="G171" s="233"/>
      <c r="H171" s="237">
        <v>0.192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1"/>
      <c r="U171" s="242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212</v>
      </c>
      <c r="AU171" s="243" t="s">
        <v>81</v>
      </c>
      <c r="AV171" s="13" t="s">
        <v>81</v>
      </c>
      <c r="AW171" s="13" t="s">
        <v>33</v>
      </c>
      <c r="AX171" s="13" t="s">
        <v>72</v>
      </c>
      <c r="AY171" s="243" t="s">
        <v>196</v>
      </c>
    </row>
    <row r="172" s="13" customFormat="1">
      <c r="A172" s="13"/>
      <c r="B172" s="232"/>
      <c r="C172" s="233"/>
      <c r="D172" s="234" t="s">
        <v>212</v>
      </c>
      <c r="E172" s="235" t="s">
        <v>19</v>
      </c>
      <c r="F172" s="236" t="s">
        <v>3731</v>
      </c>
      <c r="G172" s="233"/>
      <c r="H172" s="237">
        <v>0.26100000000000001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1"/>
      <c r="U172" s="242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212</v>
      </c>
      <c r="AU172" s="243" t="s">
        <v>81</v>
      </c>
      <c r="AV172" s="13" t="s">
        <v>81</v>
      </c>
      <c r="AW172" s="13" t="s">
        <v>33</v>
      </c>
      <c r="AX172" s="13" t="s">
        <v>72</v>
      </c>
      <c r="AY172" s="243" t="s">
        <v>196</v>
      </c>
    </row>
    <row r="173" s="14" customFormat="1">
      <c r="A173" s="14"/>
      <c r="B173" s="254"/>
      <c r="C173" s="255"/>
      <c r="D173" s="234" t="s">
        <v>212</v>
      </c>
      <c r="E173" s="256" t="s">
        <v>19</v>
      </c>
      <c r="F173" s="257" t="s">
        <v>233</v>
      </c>
      <c r="G173" s="255"/>
      <c r="H173" s="258">
        <v>0.45300000000000001</v>
      </c>
      <c r="I173" s="259"/>
      <c r="J173" s="255"/>
      <c r="K173" s="255"/>
      <c r="L173" s="260"/>
      <c r="M173" s="261"/>
      <c r="N173" s="262"/>
      <c r="O173" s="262"/>
      <c r="P173" s="262"/>
      <c r="Q173" s="262"/>
      <c r="R173" s="262"/>
      <c r="S173" s="262"/>
      <c r="T173" s="262"/>
      <c r="U173" s="263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4" t="s">
        <v>212</v>
      </c>
      <c r="AU173" s="264" t="s">
        <v>81</v>
      </c>
      <c r="AV173" s="14" t="s">
        <v>203</v>
      </c>
      <c r="AW173" s="14" t="s">
        <v>33</v>
      </c>
      <c r="AX173" s="14" t="s">
        <v>79</v>
      </c>
      <c r="AY173" s="264" t="s">
        <v>196</v>
      </c>
    </row>
    <row r="174" s="13" customFormat="1">
      <c r="A174" s="13"/>
      <c r="B174" s="232"/>
      <c r="C174" s="233"/>
      <c r="D174" s="234" t="s">
        <v>212</v>
      </c>
      <c r="E174" s="233"/>
      <c r="F174" s="236" t="s">
        <v>3732</v>
      </c>
      <c r="G174" s="233"/>
      <c r="H174" s="237">
        <v>0.54400000000000004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1"/>
      <c r="U174" s="242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212</v>
      </c>
      <c r="AU174" s="243" t="s">
        <v>81</v>
      </c>
      <c r="AV174" s="13" t="s">
        <v>81</v>
      </c>
      <c r="AW174" s="13" t="s">
        <v>4</v>
      </c>
      <c r="AX174" s="13" t="s">
        <v>79</v>
      </c>
      <c r="AY174" s="243" t="s">
        <v>196</v>
      </c>
    </row>
    <row r="175" s="12" customFormat="1" ht="22.8" customHeight="1">
      <c r="A175" s="12"/>
      <c r="B175" s="198"/>
      <c r="C175" s="199"/>
      <c r="D175" s="200" t="s">
        <v>71</v>
      </c>
      <c r="E175" s="212" t="s">
        <v>254</v>
      </c>
      <c r="F175" s="212" t="s">
        <v>514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SUM(P176:P183)</f>
        <v>0</v>
      </c>
      <c r="Q175" s="206"/>
      <c r="R175" s="207">
        <f>SUM(R176:R183)</f>
        <v>0.83873599999999993</v>
      </c>
      <c r="S175" s="206"/>
      <c r="T175" s="207">
        <f>SUM(T176:T183)</f>
        <v>0</v>
      </c>
      <c r="U175" s="208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79</v>
      </c>
      <c r="AT175" s="210" t="s">
        <v>71</v>
      </c>
      <c r="AU175" s="210" t="s">
        <v>79</v>
      </c>
      <c r="AY175" s="209" t="s">
        <v>196</v>
      </c>
      <c r="BK175" s="211">
        <f>SUM(BK176:BK183)</f>
        <v>0</v>
      </c>
    </row>
    <row r="176" s="2" customFormat="1" ht="37.8" customHeight="1">
      <c r="A176" s="40"/>
      <c r="B176" s="41"/>
      <c r="C176" s="214" t="s">
        <v>7</v>
      </c>
      <c r="D176" s="214" t="s">
        <v>198</v>
      </c>
      <c r="E176" s="215" t="s">
        <v>516</v>
      </c>
      <c r="F176" s="216" t="s">
        <v>517</v>
      </c>
      <c r="G176" s="217" t="s">
        <v>244</v>
      </c>
      <c r="H176" s="218">
        <v>81.879999999999995</v>
      </c>
      <c r="I176" s="219"/>
      <c r="J176" s="220">
        <f>ROUND(I176*H176,2)</f>
        <v>0</v>
      </c>
      <c r="K176" s="216" t="s">
        <v>202</v>
      </c>
      <c r="L176" s="46"/>
      <c r="M176" s="221" t="s">
        <v>19</v>
      </c>
      <c r="N176" s="222" t="s">
        <v>43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3">
        <f>S176*H176</f>
        <v>0</v>
      </c>
      <c r="U176" s="224" t="s">
        <v>19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203</v>
      </c>
      <c r="AT176" s="225" t="s">
        <v>198</v>
      </c>
      <c r="AU176" s="225" t="s">
        <v>81</v>
      </c>
      <c r="AY176" s="19" t="s">
        <v>196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79</v>
      </c>
      <c r="BK176" s="226">
        <f>ROUND(I176*H176,2)</f>
        <v>0</v>
      </c>
      <c r="BL176" s="19" t="s">
        <v>203</v>
      </c>
      <c r="BM176" s="225" t="s">
        <v>3733</v>
      </c>
    </row>
    <row r="177" s="2" customFormat="1">
      <c r="A177" s="40"/>
      <c r="B177" s="41"/>
      <c r="C177" s="42"/>
      <c r="D177" s="227" t="s">
        <v>205</v>
      </c>
      <c r="E177" s="42"/>
      <c r="F177" s="228" t="s">
        <v>519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6"/>
      <c r="U177" s="87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205</v>
      </c>
      <c r="AU177" s="19" t="s">
        <v>81</v>
      </c>
    </row>
    <row r="178" s="13" customFormat="1">
      <c r="A178" s="13"/>
      <c r="B178" s="232"/>
      <c r="C178" s="233"/>
      <c r="D178" s="234" t="s">
        <v>212</v>
      </c>
      <c r="E178" s="235" t="s">
        <v>19</v>
      </c>
      <c r="F178" s="236" t="s">
        <v>3734</v>
      </c>
      <c r="G178" s="233"/>
      <c r="H178" s="237">
        <v>34.68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1"/>
      <c r="U178" s="242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212</v>
      </c>
      <c r="AU178" s="243" t="s">
        <v>81</v>
      </c>
      <c r="AV178" s="13" t="s">
        <v>81</v>
      </c>
      <c r="AW178" s="13" t="s">
        <v>33</v>
      </c>
      <c r="AX178" s="13" t="s">
        <v>72</v>
      </c>
      <c r="AY178" s="243" t="s">
        <v>196</v>
      </c>
    </row>
    <row r="179" s="13" customFormat="1">
      <c r="A179" s="13"/>
      <c r="B179" s="232"/>
      <c r="C179" s="233"/>
      <c r="D179" s="234" t="s">
        <v>212</v>
      </c>
      <c r="E179" s="235" t="s">
        <v>19</v>
      </c>
      <c r="F179" s="236" t="s">
        <v>3735</v>
      </c>
      <c r="G179" s="233"/>
      <c r="H179" s="237">
        <v>47.200000000000003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1"/>
      <c r="U179" s="242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212</v>
      </c>
      <c r="AU179" s="243" t="s">
        <v>81</v>
      </c>
      <c r="AV179" s="13" t="s">
        <v>81</v>
      </c>
      <c r="AW179" s="13" t="s">
        <v>33</v>
      </c>
      <c r="AX179" s="13" t="s">
        <v>72</v>
      </c>
      <c r="AY179" s="243" t="s">
        <v>196</v>
      </c>
    </row>
    <row r="180" s="14" customFormat="1">
      <c r="A180" s="14"/>
      <c r="B180" s="254"/>
      <c r="C180" s="255"/>
      <c r="D180" s="234" t="s">
        <v>212</v>
      </c>
      <c r="E180" s="256" t="s">
        <v>19</v>
      </c>
      <c r="F180" s="257" t="s">
        <v>233</v>
      </c>
      <c r="G180" s="255"/>
      <c r="H180" s="258">
        <v>81.879999999999995</v>
      </c>
      <c r="I180" s="259"/>
      <c r="J180" s="255"/>
      <c r="K180" s="255"/>
      <c r="L180" s="260"/>
      <c r="M180" s="261"/>
      <c r="N180" s="262"/>
      <c r="O180" s="262"/>
      <c r="P180" s="262"/>
      <c r="Q180" s="262"/>
      <c r="R180" s="262"/>
      <c r="S180" s="262"/>
      <c r="T180" s="262"/>
      <c r="U180" s="263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4" t="s">
        <v>212</v>
      </c>
      <c r="AU180" s="264" t="s">
        <v>81</v>
      </c>
      <c r="AV180" s="14" t="s">
        <v>203</v>
      </c>
      <c r="AW180" s="14" t="s">
        <v>33</v>
      </c>
      <c r="AX180" s="14" t="s">
        <v>79</v>
      </c>
      <c r="AY180" s="264" t="s">
        <v>196</v>
      </c>
    </row>
    <row r="181" s="2" customFormat="1" ht="44.25" customHeight="1">
      <c r="A181" s="40"/>
      <c r="B181" s="41"/>
      <c r="C181" s="214" t="s">
        <v>334</v>
      </c>
      <c r="D181" s="214" t="s">
        <v>198</v>
      </c>
      <c r="E181" s="215" t="s">
        <v>3736</v>
      </c>
      <c r="F181" s="216" t="s">
        <v>3737</v>
      </c>
      <c r="G181" s="217" t="s">
        <v>209</v>
      </c>
      <c r="H181" s="218">
        <v>235.59999999999999</v>
      </c>
      <c r="I181" s="219"/>
      <c r="J181" s="220">
        <f>ROUND(I181*H181,2)</f>
        <v>0</v>
      </c>
      <c r="K181" s="216" t="s">
        <v>202</v>
      </c>
      <c r="L181" s="46"/>
      <c r="M181" s="221" t="s">
        <v>19</v>
      </c>
      <c r="N181" s="222" t="s">
        <v>43</v>
      </c>
      <c r="O181" s="86"/>
      <c r="P181" s="223">
        <f>O181*H181</f>
        <v>0</v>
      </c>
      <c r="Q181" s="223">
        <v>0.0035599999999999998</v>
      </c>
      <c r="R181" s="223">
        <f>Q181*H181</f>
        <v>0.83873599999999993</v>
      </c>
      <c r="S181" s="223">
        <v>0</v>
      </c>
      <c r="T181" s="223">
        <f>S181*H181</f>
        <v>0</v>
      </c>
      <c r="U181" s="224" t="s">
        <v>19</v>
      </c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203</v>
      </c>
      <c r="AT181" s="225" t="s">
        <v>198</v>
      </c>
      <c r="AU181" s="225" t="s">
        <v>81</v>
      </c>
      <c r="AY181" s="19" t="s">
        <v>196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79</v>
      </c>
      <c r="BK181" s="226">
        <f>ROUND(I181*H181,2)</f>
        <v>0</v>
      </c>
      <c r="BL181" s="19" t="s">
        <v>203</v>
      </c>
      <c r="BM181" s="225" t="s">
        <v>3738</v>
      </c>
    </row>
    <row r="182" s="2" customFormat="1">
      <c r="A182" s="40"/>
      <c r="B182" s="41"/>
      <c r="C182" s="42"/>
      <c r="D182" s="227" t="s">
        <v>205</v>
      </c>
      <c r="E182" s="42"/>
      <c r="F182" s="228" t="s">
        <v>3739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6"/>
      <c r="U182" s="87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205</v>
      </c>
      <c r="AU182" s="19" t="s">
        <v>81</v>
      </c>
    </row>
    <row r="183" s="13" customFormat="1">
      <c r="A183" s="13"/>
      <c r="B183" s="232"/>
      <c r="C183" s="233"/>
      <c r="D183" s="234" t="s">
        <v>212</v>
      </c>
      <c r="E183" s="235" t="s">
        <v>19</v>
      </c>
      <c r="F183" s="236" t="s">
        <v>3740</v>
      </c>
      <c r="G183" s="233"/>
      <c r="H183" s="237">
        <v>235.59999999999999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1"/>
      <c r="U183" s="242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212</v>
      </c>
      <c r="AU183" s="243" t="s">
        <v>81</v>
      </c>
      <c r="AV183" s="13" t="s">
        <v>81</v>
      </c>
      <c r="AW183" s="13" t="s">
        <v>33</v>
      </c>
      <c r="AX183" s="13" t="s">
        <v>79</v>
      </c>
      <c r="AY183" s="243" t="s">
        <v>196</v>
      </c>
    </row>
    <row r="184" s="12" customFormat="1" ht="22.8" customHeight="1">
      <c r="A184" s="12"/>
      <c r="B184" s="198"/>
      <c r="C184" s="199"/>
      <c r="D184" s="200" t="s">
        <v>71</v>
      </c>
      <c r="E184" s="212" t="s">
        <v>252</v>
      </c>
      <c r="F184" s="212" t="s">
        <v>253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SUM(P185:P186)</f>
        <v>0</v>
      </c>
      <c r="Q184" s="206"/>
      <c r="R184" s="207">
        <f>SUM(R185:R186)</f>
        <v>0</v>
      </c>
      <c r="S184" s="206"/>
      <c r="T184" s="207">
        <f>SUM(T185:T186)</f>
        <v>0</v>
      </c>
      <c r="U184" s="208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79</v>
      </c>
      <c r="AT184" s="210" t="s">
        <v>71</v>
      </c>
      <c r="AU184" s="210" t="s">
        <v>79</v>
      </c>
      <c r="AY184" s="209" t="s">
        <v>196</v>
      </c>
      <c r="BK184" s="211">
        <f>SUM(BK185:BK186)</f>
        <v>0</v>
      </c>
    </row>
    <row r="185" s="2" customFormat="1" ht="55.5" customHeight="1">
      <c r="A185" s="40"/>
      <c r="B185" s="41"/>
      <c r="C185" s="214" t="s">
        <v>339</v>
      </c>
      <c r="D185" s="214" t="s">
        <v>198</v>
      </c>
      <c r="E185" s="215" t="s">
        <v>541</v>
      </c>
      <c r="F185" s="216" t="s">
        <v>542</v>
      </c>
      <c r="G185" s="217" t="s">
        <v>237</v>
      </c>
      <c r="H185" s="218">
        <v>198.67599999999999</v>
      </c>
      <c r="I185" s="219"/>
      <c r="J185" s="220">
        <f>ROUND(I185*H185,2)</f>
        <v>0</v>
      </c>
      <c r="K185" s="216" t="s">
        <v>202</v>
      </c>
      <c r="L185" s="46"/>
      <c r="M185" s="221" t="s">
        <v>19</v>
      </c>
      <c r="N185" s="222" t="s">
        <v>43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3">
        <f>S185*H185</f>
        <v>0</v>
      </c>
      <c r="U185" s="224" t="s">
        <v>19</v>
      </c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203</v>
      </c>
      <c r="AT185" s="225" t="s">
        <v>198</v>
      </c>
      <c r="AU185" s="225" t="s">
        <v>81</v>
      </c>
      <c r="AY185" s="19" t="s">
        <v>196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79</v>
      </c>
      <c r="BK185" s="226">
        <f>ROUND(I185*H185,2)</f>
        <v>0</v>
      </c>
      <c r="BL185" s="19" t="s">
        <v>203</v>
      </c>
      <c r="BM185" s="225" t="s">
        <v>3741</v>
      </c>
    </row>
    <row r="186" s="2" customFormat="1">
      <c r="A186" s="40"/>
      <c r="B186" s="41"/>
      <c r="C186" s="42"/>
      <c r="D186" s="227" t="s">
        <v>205</v>
      </c>
      <c r="E186" s="42"/>
      <c r="F186" s="228" t="s">
        <v>544</v>
      </c>
      <c r="G186" s="42"/>
      <c r="H186" s="42"/>
      <c r="I186" s="229"/>
      <c r="J186" s="42"/>
      <c r="K186" s="42"/>
      <c r="L186" s="46"/>
      <c r="M186" s="285"/>
      <c r="N186" s="286"/>
      <c r="O186" s="281"/>
      <c r="P186" s="281"/>
      <c r="Q186" s="281"/>
      <c r="R186" s="281"/>
      <c r="S186" s="281"/>
      <c r="T186" s="281"/>
      <c r="U186" s="287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81</v>
      </c>
    </row>
    <row r="187" s="2" customFormat="1" ht="6.96" customHeight="1">
      <c r="A187" s="40"/>
      <c r="B187" s="61"/>
      <c r="C187" s="62"/>
      <c r="D187" s="62"/>
      <c r="E187" s="62"/>
      <c r="F187" s="62"/>
      <c r="G187" s="62"/>
      <c r="H187" s="62"/>
      <c r="I187" s="62"/>
      <c r="J187" s="62"/>
      <c r="K187" s="62"/>
      <c r="L187" s="46"/>
      <c r="M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</sheetData>
  <sheetProtection sheet="1" autoFilter="0" formatColumns="0" formatRows="0" objects="1" scenarios="1" spinCount="100000" saltValue="rgzFmEPFxf5y270afz0qJqTdqpflsdnhMhI/oUf5gEEYz6VWBRJW4l1qFiAO0iXrU709/faGt8n8l1eYWMKdgg==" hashValue="5UpviLy9z4pBP+FYVdhcyTkgfs+hjV5qURBTUQAxiwER48nf34MsOBrS/1QT0ROjrXPKWGAj994SL9lsQH6O8Q==" algorithmName="SHA-512" password="CC35"/>
  <autoFilter ref="C90:K18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6" r:id="rId1" display="https://podminky.urs.cz/item/CS_URS_2025_02/115101301"/>
    <hyperlink ref="F98" r:id="rId2" display="https://podminky.urs.cz/item/CS_URS_2025_02/121151103"/>
    <hyperlink ref="F101" r:id="rId3" display="https://podminky.urs.cz/item/CS_URS_2025_02/132351251"/>
    <hyperlink ref="F107" r:id="rId4" display="https://podminky.urs.cz/item/CS_URS_2025_02/162751137"/>
    <hyperlink ref="F109" r:id="rId5" display="https://podminky.urs.cz/item/CS_URS_2025_02/162751139"/>
    <hyperlink ref="F111" r:id="rId6" display="https://podminky.urs.cz/item/CS_URS_2025_02/167151102"/>
    <hyperlink ref="F116" r:id="rId7" display="https://podminky.urs.cz/item/CS_URS_2025_02/171201221"/>
    <hyperlink ref="F119" r:id="rId8" display="https://podminky.urs.cz/item/CS_URS_2025_02/171251201"/>
    <hyperlink ref="F121" r:id="rId9" display="https://podminky.urs.cz/item/CS_URS_2025_02/174151101"/>
    <hyperlink ref="F125" r:id="rId10" display="https://podminky.urs.cz/item/CS_URS_2025_02/181951114"/>
    <hyperlink ref="F131" r:id="rId11" display="https://podminky.urs.cz/item/CS_URS_2025_02/274313711"/>
    <hyperlink ref="F136" r:id="rId12" display="https://podminky.urs.cz/item/CS_URS_2025_02/274351121"/>
    <hyperlink ref="F141" r:id="rId13" display="https://podminky.urs.cz/item/CS_URS_2025_02/274351122"/>
    <hyperlink ref="F148" r:id="rId14" display="https://podminky.urs.cz/item/CS_URS_2025_02/311322511"/>
    <hyperlink ref="F154" r:id="rId15" display="https://podminky.urs.cz/item/CS_URS_2025_02/311351121"/>
    <hyperlink ref="F160" r:id="rId16" display="https://podminky.urs.cz/item/CS_URS_2025_02/311351122"/>
    <hyperlink ref="F162" r:id="rId17" display="https://podminky.urs.cz/item/CS_URS_2025_02/311361821"/>
    <hyperlink ref="F169" r:id="rId18" display="https://podminky.urs.cz/item/CS_URS_2025_02/311362021"/>
    <hyperlink ref="F177" r:id="rId19" display="https://podminky.urs.cz/item/CS_URS_2025_02/949101111"/>
    <hyperlink ref="F182" r:id="rId20" display="https://podminky.urs.cz/item/CS_URS_2025_02/953111222"/>
    <hyperlink ref="F186" r:id="rId21" display="https://podminky.urs.cz/item/CS_URS_2025_02/9980110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3675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2065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ROUND((SUM(BE88:BE104)),  2)</f>
        <v>0</v>
      </c>
      <c r="G35" s="40"/>
      <c r="H35" s="40"/>
      <c r="I35" s="160">
        <v>0.20999999999999999</v>
      </c>
      <c r="J35" s="159">
        <f>ROUND(((SUM(BE88:BE104))*I35),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ROUND((SUM(BF88:BF104)),  2)</f>
        <v>0</v>
      </c>
      <c r="G36" s="40"/>
      <c r="H36" s="40"/>
      <c r="I36" s="160">
        <v>0.12</v>
      </c>
      <c r="J36" s="159">
        <f>ROUND(((SUM(BF88:BF104))*I36),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ROUND((SUM(BG88:BG104)),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ROUND((SUM(BH88:BH104)),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ROUND((SUM(BI88:BI104)),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3675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1668</v>
      </c>
      <c r="E64" s="180"/>
      <c r="F64" s="180"/>
      <c r="G64" s="180"/>
      <c r="H64" s="180"/>
      <c r="I64" s="180"/>
      <c r="J64" s="181">
        <f>J89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1669</v>
      </c>
      <c r="E65" s="180"/>
      <c r="F65" s="180"/>
      <c r="G65" s="180"/>
      <c r="H65" s="180"/>
      <c r="I65" s="180"/>
      <c r="J65" s="181">
        <f>J101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1670</v>
      </c>
      <c r="E66" s="180"/>
      <c r="F66" s="180"/>
      <c r="G66" s="180"/>
      <c r="H66" s="180"/>
      <c r="I66" s="180"/>
      <c r="J66" s="181">
        <f>J103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180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2" t="str">
        <f>E7</f>
        <v>Koncepční dořešení lokality Loděnice v parku B.Němcové</v>
      </c>
      <c r="F76" s="34"/>
      <c r="G76" s="34"/>
      <c r="H76" s="34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1" customFormat="1" ht="12" customHeight="1">
      <c r="B77" s="23"/>
      <c r="C77" s="34" t="s">
        <v>164</v>
      </c>
      <c r="D77" s="24"/>
      <c r="E77" s="24"/>
      <c r="F77" s="24"/>
      <c r="G77" s="24"/>
      <c r="H77" s="24"/>
      <c r="I77" s="24"/>
      <c r="J77" s="24"/>
      <c r="K77" s="24"/>
      <c r="L77" s="22"/>
    </row>
    <row r="78" s="2" customFormat="1" ht="16.5" customHeight="1">
      <c r="A78" s="40"/>
      <c r="B78" s="41"/>
      <c r="C78" s="42"/>
      <c r="D78" s="42"/>
      <c r="E78" s="172" t="s">
        <v>3675</v>
      </c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E11</f>
        <v>D.1.2.5 - TPS Silnoproud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F14</f>
        <v>Karviná</v>
      </c>
      <c r="G82" s="42"/>
      <c r="H82" s="42"/>
      <c r="I82" s="34" t="s">
        <v>23</v>
      </c>
      <c r="J82" s="74" t="str">
        <f>IF(J14="","",J14)</f>
        <v>22. 1. 2026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E17</f>
        <v>Statutární město Karviná</v>
      </c>
      <c r="G84" s="42"/>
      <c r="H84" s="42"/>
      <c r="I84" s="34" t="s">
        <v>31</v>
      </c>
      <c r="J84" s="38" t="str">
        <f>E23</f>
        <v>POLYCHROME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29</v>
      </c>
      <c r="D85" s="42"/>
      <c r="E85" s="42"/>
      <c r="F85" s="29" t="str">
        <f>IF(E20="","",E20)</f>
        <v>Vyplň údaj</v>
      </c>
      <c r="G85" s="42"/>
      <c r="H85" s="42"/>
      <c r="I85" s="34" t="s">
        <v>34</v>
      </c>
      <c r="J85" s="38" t="str">
        <f>E26</f>
        <v xml:space="preserve"> 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8"/>
      <c r="B87" s="189"/>
      <c r="C87" s="190" t="s">
        <v>181</v>
      </c>
      <c r="D87" s="191" t="s">
        <v>57</v>
      </c>
      <c r="E87" s="191" t="s">
        <v>53</v>
      </c>
      <c r="F87" s="191" t="s">
        <v>54</v>
      </c>
      <c r="G87" s="191" t="s">
        <v>182</v>
      </c>
      <c r="H87" s="191" t="s">
        <v>183</v>
      </c>
      <c r="I87" s="191" t="s">
        <v>184</v>
      </c>
      <c r="J87" s="191" t="s">
        <v>171</v>
      </c>
      <c r="K87" s="192" t="s">
        <v>185</v>
      </c>
      <c r="L87" s="193"/>
      <c r="M87" s="94" t="s">
        <v>19</v>
      </c>
      <c r="N87" s="95" t="s">
        <v>42</v>
      </c>
      <c r="O87" s="95" t="s">
        <v>186</v>
      </c>
      <c r="P87" s="95" t="s">
        <v>187</v>
      </c>
      <c r="Q87" s="95" t="s">
        <v>188</v>
      </c>
      <c r="R87" s="95" t="s">
        <v>189</v>
      </c>
      <c r="S87" s="95" t="s">
        <v>190</v>
      </c>
      <c r="T87" s="95" t="s">
        <v>191</v>
      </c>
      <c r="U87" s="96" t="s">
        <v>192</v>
      </c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</row>
    <row r="88" s="2" customFormat="1" ht="22.8" customHeight="1">
      <c r="A88" s="40"/>
      <c r="B88" s="41"/>
      <c r="C88" s="101" t="s">
        <v>193</v>
      </c>
      <c r="D88" s="42"/>
      <c r="E88" s="42"/>
      <c r="F88" s="42"/>
      <c r="G88" s="42"/>
      <c r="H88" s="42"/>
      <c r="I88" s="42"/>
      <c r="J88" s="194">
        <f>BK88</f>
        <v>0</v>
      </c>
      <c r="K88" s="42"/>
      <c r="L88" s="46"/>
      <c r="M88" s="97"/>
      <c r="N88" s="195"/>
      <c r="O88" s="98"/>
      <c r="P88" s="196">
        <f>P89+P101+P103</f>
        <v>0</v>
      </c>
      <c r="Q88" s="98"/>
      <c r="R88" s="196">
        <f>R89+R101+R103</f>
        <v>0</v>
      </c>
      <c r="S88" s="98"/>
      <c r="T88" s="196">
        <f>T89+T101+T103</f>
        <v>0</v>
      </c>
      <c r="U88" s="99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172</v>
      </c>
      <c r="BK88" s="197">
        <f>BK89+BK101+BK103</f>
        <v>0</v>
      </c>
    </row>
    <row r="89" s="12" customFormat="1" ht="25.92" customHeight="1">
      <c r="A89" s="12"/>
      <c r="B89" s="198"/>
      <c r="C89" s="199"/>
      <c r="D89" s="200" t="s">
        <v>71</v>
      </c>
      <c r="E89" s="201" t="s">
        <v>985</v>
      </c>
      <c r="F89" s="201" t="s">
        <v>995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SUM(P90:P100)</f>
        <v>0</v>
      </c>
      <c r="Q89" s="206"/>
      <c r="R89" s="207">
        <f>SUM(R90:R100)</f>
        <v>0</v>
      </c>
      <c r="S89" s="206"/>
      <c r="T89" s="207">
        <f>SUM(T90:T100)</f>
        <v>0</v>
      </c>
      <c r="U89" s="208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79</v>
      </c>
      <c r="AT89" s="210" t="s">
        <v>71</v>
      </c>
      <c r="AU89" s="210" t="s">
        <v>72</v>
      </c>
      <c r="AY89" s="209" t="s">
        <v>196</v>
      </c>
      <c r="BK89" s="211">
        <f>SUM(BK90:BK100)</f>
        <v>0</v>
      </c>
    </row>
    <row r="90" s="2" customFormat="1" ht="24.15" customHeight="1">
      <c r="A90" s="40"/>
      <c r="B90" s="41"/>
      <c r="C90" s="214" t="s">
        <v>79</v>
      </c>
      <c r="D90" s="214" t="s">
        <v>198</v>
      </c>
      <c r="E90" s="215" t="s">
        <v>3742</v>
      </c>
      <c r="F90" s="216" t="s">
        <v>3743</v>
      </c>
      <c r="G90" s="217" t="s">
        <v>209</v>
      </c>
      <c r="H90" s="218">
        <v>16</v>
      </c>
      <c r="I90" s="219"/>
      <c r="J90" s="220">
        <f>ROUND(I90*H90,2)</f>
        <v>0</v>
      </c>
      <c r="K90" s="216" t="s">
        <v>19</v>
      </c>
      <c r="L90" s="46"/>
      <c r="M90" s="221" t="s">
        <v>19</v>
      </c>
      <c r="N90" s="222" t="s">
        <v>43</v>
      </c>
      <c r="O90" s="86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3">
        <f>S90*H90</f>
        <v>0</v>
      </c>
      <c r="U90" s="224" t="s">
        <v>19</v>
      </c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5" t="s">
        <v>203</v>
      </c>
      <c r="AT90" s="225" t="s">
        <v>198</v>
      </c>
      <c r="AU90" s="225" t="s">
        <v>79</v>
      </c>
      <c r="AY90" s="19" t="s">
        <v>196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9" t="s">
        <v>79</v>
      </c>
      <c r="BK90" s="226">
        <f>ROUND(I90*H90,2)</f>
        <v>0</v>
      </c>
      <c r="BL90" s="19" t="s">
        <v>203</v>
      </c>
      <c r="BM90" s="225" t="s">
        <v>81</v>
      </c>
    </row>
    <row r="91" s="2" customFormat="1" ht="24.15" customHeight="1">
      <c r="A91" s="40"/>
      <c r="B91" s="41"/>
      <c r="C91" s="214" t="s">
        <v>81</v>
      </c>
      <c r="D91" s="214" t="s">
        <v>198</v>
      </c>
      <c r="E91" s="215" t="s">
        <v>3744</v>
      </c>
      <c r="F91" s="216" t="s">
        <v>3745</v>
      </c>
      <c r="G91" s="217" t="s">
        <v>209</v>
      </c>
      <c r="H91" s="218">
        <v>16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203</v>
      </c>
    </row>
    <row r="92" s="2" customFormat="1" ht="16.5" customHeight="1">
      <c r="A92" s="40"/>
      <c r="B92" s="41"/>
      <c r="C92" s="214" t="s">
        <v>155</v>
      </c>
      <c r="D92" s="214" t="s">
        <v>198</v>
      </c>
      <c r="E92" s="215" t="s">
        <v>3746</v>
      </c>
      <c r="F92" s="216" t="s">
        <v>3747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234</v>
      </c>
    </row>
    <row r="93" s="2" customFormat="1" ht="24.15" customHeight="1">
      <c r="A93" s="40"/>
      <c r="B93" s="41"/>
      <c r="C93" s="214" t="s">
        <v>203</v>
      </c>
      <c r="D93" s="214" t="s">
        <v>198</v>
      </c>
      <c r="E93" s="215" t="s">
        <v>3748</v>
      </c>
      <c r="F93" s="216" t="s">
        <v>3749</v>
      </c>
      <c r="G93" s="217" t="s">
        <v>989</v>
      </c>
      <c r="H93" s="218">
        <v>1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217</v>
      </c>
    </row>
    <row r="94" s="2" customFormat="1" ht="24.15" customHeight="1">
      <c r="A94" s="40"/>
      <c r="B94" s="41"/>
      <c r="C94" s="214" t="s">
        <v>225</v>
      </c>
      <c r="D94" s="214" t="s">
        <v>198</v>
      </c>
      <c r="E94" s="215" t="s">
        <v>3750</v>
      </c>
      <c r="F94" s="216" t="s">
        <v>3751</v>
      </c>
      <c r="G94" s="217" t="s">
        <v>989</v>
      </c>
      <c r="H94" s="218">
        <v>3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79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263</v>
      </c>
    </row>
    <row r="95" s="2" customFormat="1" ht="16.5" customHeight="1">
      <c r="A95" s="40"/>
      <c r="B95" s="41"/>
      <c r="C95" s="214" t="s">
        <v>234</v>
      </c>
      <c r="D95" s="214" t="s">
        <v>198</v>
      </c>
      <c r="E95" s="215" t="s">
        <v>3752</v>
      </c>
      <c r="F95" s="216" t="s">
        <v>3753</v>
      </c>
      <c r="G95" s="217" t="s">
        <v>989</v>
      </c>
      <c r="H95" s="218">
        <v>3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8</v>
      </c>
    </row>
    <row r="96" s="2" customFormat="1" ht="24.15" customHeight="1">
      <c r="A96" s="40"/>
      <c r="B96" s="41"/>
      <c r="C96" s="214" t="s">
        <v>241</v>
      </c>
      <c r="D96" s="214" t="s">
        <v>198</v>
      </c>
      <c r="E96" s="215" t="s">
        <v>3754</v>
      </c>
      <c r="F96" s="216" t="s">
        <v>3755</v>
      </c>
      <c r="G96" s="217" t="s">
        <v>209</v>
      </c>
      <c r="H96" s="218">
        <v>140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288</v>
      </c>
    </row>
    <row r="97" s="2" customFormat="1" ht="24.15" customHeight="1">
      <c r="A97" s="40"/>
      <c r="B97" s="41"/>
      <c r="C97" s="214" t="s">
        <v>217</v>
      </c>
      <c r="D97" s="214" t="s">
        <v>198</v>
      </c>
      <c r="E97" s="215" t="s">
        <v>3756</v>
      </c>
      <c r="F97" s="216" t="s">
        <v>1694</v>
      </c>
      <c r="G97" s="217" t="s">
        <v>209</v>
      </c>
      <c r="H97" s="218">
        <v>140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266</v>
      </c>
    </row>
    <row r="98" s="2" customFormat="1" ht="16.5" customHeight="1">
      <c r="A98" s="40"/>
      <c r="B98" s="41"/>
      <c r="C98" s="214" t="s">
        <v>254</v>
      </c>
      <c r="D98" s="214" t="s">
        <v>198</v>
      </c>
      <c r="E98" s="215" t="s">
        <v>3757</v>
      </c>
      <c r="F98" s="216" t="s">
        <v>3758</v>
      </c>
      <c r="G98" s="217" t="s">
        <v>209</v>
      </c>
      <c r="H98" s="218">
        <v>140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313</v>
      </c>
    </row>
    <row r="99" s="2" customFormat="1" ht="24.15" customHeight="1">
      <c r="A99" s="40"/>
      <c r="B99" s="41"/>
      <c r="C99" s="214" t="s">
        <v>263</v>
      </c>
      <c r="D99" s="214" t="s">
        <v>198</v>
      </c>
      <c r="E99" s="215" t="s">
        <v>3756</v>
      </c>
      <c r="F99" s="216" t="s">
        <v>1694</v>
      </c>
      <c r="G99" s="217" t="s">
        <v>209</v>
      </c>
      <c r="H99" s="218">
        <v>110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325</v>
      </c>
    </row>
    <row r="100" s="2" customFormat="1" ht="16.5" customHeight="1">
      <c r="A100" s="40"/>
      <c r="B100" s="41"/>
      <c r="C100" s="214" t="s">
        <v>269</v>
      </c>
      <c r="D100" s="214" t="s">
        <v>198</v>
      </c>
      <c r="E100" s="215" t="s">
        <v>3759</v>
      </c>
      <c r="F100" s="216" t="s">
        <v>1019</v>
      </c>
      <c r="G100" s="217" t="s">
        <v>989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334</v>
      </c>
    </row>
    <row r="101" s="12" customFormat="1" ht="25.92" customHeight="1">
      <c r="A101" s="12"/>
      <c r="B101" s="198"/>
      <c r="C101" s="199"/>
      <c r="D101" s="200" t="s">
        <v>71</v>
      </c>
      <c r="E101" s="201" t="s">
        <v>994</v>
      </c>
      <c r="F101" s="201" t="s">
        <v>1021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</f>
        <v>0</v>
      </c>
      <c r="Q101" s="206"/>
      <c r="R101" s="207">
        <f>R102</f>
        <v>0</v>
      </c>
      <c r="S101" s="206"/>
      <c r="T101" s="207">
        <f>T102</f>
        <v>0</v>
      </c>
      <c r="U101" s="208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79</v>
      </c>
      <c r="AT101" s="210" t="s">
        <v>71</v>
      </c>
      <c r="AU101" s="210" t="s">
        <v>72</v>
      </c>
      <c r="AY101" s="209" t="s">
        <v>196</v>
      </c>
      <c r="BK101" s="211">
        <f>BK102</f>
        <v>0</v>
      </c>
    </row>
    <row r="102" s="2" customFormat="1" ht="44.25" customHeight="1">
      <c r="A102" s="40"/>
      <c r="B102" s="41"/>
      <c r="C102" s="214" t="s">
        <v>8</v>
      </c>
      <c r="D102" s="214" t="s">
        <v>198</v>
      </c>
      <c r="E102" s="215" t="s">
        <v>1022</v>
      </c>
      <c r="F102" s="216" t="s">
        <v>1023</v>
      </c>
      <c r="G102" s="217" t="s">
        <v>989</v>
      </c>
      <c r="H102" s="218">
        <v>1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475</v>
      </c>
    </row>
    <row r="103" s="12" customFormat="1" ht="25.92" customHeight="1">
      <c r="A103" s="12"/>
      <c r="B103" s="198"/>
      <c r="C103" s="199"/>
      <c r="D103" s="200" t="s">
        <v>71</v>
      </c>
      <c r="E103" s="201" t="s">
        <v>1020</v>
      </c>
      <c r="F103" s="201" t="s">
        <v>1025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</f>
        <v>0</v>
      </c>
      <c r="Q103" s="206"/>
      <c r="R103" s="207">
        <f>R104</f>
        <v>0</v>
      </c>
      <c r="S103" s="206"/>
      <c r="T103" s="207">
        <f>T104</f>
        <v>0</v>
      </c>
      <c r="U103" s="208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79</v>
      </c>
      <c r="AT103" s="210" t="s">
        <v>71</v>
      </c>
      <c r="AU103" s="210" t="s">
        <v>72</v>
      </c>
      <c r="AY103" s="209" t="s">
        <v>196</v>
      </c>
      <c r="BK103" s="211">
        <f>BK104</f>
        <v>0</v>
      </c>
    </row>
    <row r="104" s="2" customFormat="1" ht="16.5" customHeight="1">
      <c r="A104" s="40"/>
      <c r="B104" s="41"/>
      <c r="C104" s="214" t="s">
        <v>282</v>
      </c>
      <c r="D104" s="214" t="s">
        <v>198</v>
      </c>
      <c r="E104" s="215" t="s">
        <v>3760</v>
      </c>
      <c r="F104" s="216" t="s">
        <v>1027</v>
      </c>
      <c r="G104" s="217" t="s">
        <v>364</v>
      </c>
      <c r="H104" s="218">
        <v>1</v>
      </c>
      <c r="I104" s="219"/>
      <c r="J104" s="220">
        <f>ROUND(I104*H104,2)</f>
        <v>0</v>
      </c>
      <c r="K104" s="216" t="s">
        <v>19</v>
      </c>
      <c r="L104" s="46"/>
      <c r="M104" s="279" t="s">
        <v>19</v>
      </c>
      <c r="N104" s="280" t="s">
        <v>43</v>
      </c>
      <c r="O104" s="281"/>
      <c r="P104" s="282">
        <f>O104*H104</f>
        <v>0</v>
      </c>
      <c r="Q104" s="282">
        <v>0</v>
      </c>
      <c r="R104" s="282">
        <f>Q104*H104</f>
        <v>0</v>
      </c>
      <c r="S104" s="282">
        <v>0</v>
      </c>
      <c r="T104" s="282">
        <f>S104*H104</f>
        <v>0</v>
      </c>
      <c r="U104" s="283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487</v>
      </c>
    </row>
    <row r="105" s="2" customFormat="1" ht="6.96" customHeight="1">
      <c r="A105" s="40"/>
      <c r="B105" s="61"/>
      <c r="C105" s="62"/>
      <c r="D105" s="62"/>
      <c r="E105" s="62"/>
      <c r="F105" s="62"/>
      <c r="G105" s="62"/>
      <c r="H105" s="62"/>
      <c r="I105" s="62"/>
      <c r="J105" s="62"/>
      <c r="K105" s="62"/>
      <c r="L105" s="46"/>
      <c r="M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</sheetData>
  <sheetProtection sheet="1" autoFilter="0" formatColumns="0" formatRows="0" objects="1" scenarios="1" spinCount="100000" saltValue="nm86GMzILQ3DbUjRLHoJ7gQUDMAzYw5p0usSPVh7+ET1CZsFJysrrpOVkxyJTX8RoI1AHc4FOfT0qhtqF1Q/ig==" hashValue="Rfx+cT7Ryx9+oyttSOFfYqUVFVrMmduYByY8oSKpCuVh91PamRq6fEDCInqOpHf3sjRD3ZNDZRL9yt0vavufJA==" algorithmName="SHA-512" password="CC35"/>
  <autoFilter ref="C87:K10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164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3761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22. 1. 2026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1029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1030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250.5" customHeight="1">
      <c r="A27" s="150"/>
      <c r="B27" s="151"/>
      <c r="C27" s="150"/>
      <c r="D27" s="150"/>
      <c r="E27" s="152" t="s">
        <v>3762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ROUND(J88,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ROUND((SUM(BE88:BE291)),  2)</f>
        <v>0</v>
      </c>
      <c r="G33" s="40"/>
      <c r="H33" s="40"/>
      <c r="I33" s="160">
        <v>0.20999999999999999</v>
      </c>
      <c r="J33" s="159">
        <f>ROUND(((SUM(BE88:BE291))*I33),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ROUND((SUM(BF88:BF291)),  2)</f>
        <v>0</v>
      </c>
      <c r="G34" s="40"/>
      <c r="H34" s="40"/>
      <c r="I34" s="160">
        <v>0.12</v>
      </c>
      <c r="J34" s="159">
        <f>ROUND(((SUM(BF88:BF291))*I34),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ROUND((SUM(BG88:BG291)),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ROUND((SUM(BH88:BH291)),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ROUND((SUM(BI88:BI291)),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169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Koncepční dořešení lokality Loděnice v parku B.Němcové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164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10 - Jímka, venkovní rozvody ZTI a dešťová kanalizace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Karviná</v>
      </c>
      <c r="G52" s="42"/>
      <c r="H52" s="42"/>
      <c r="I52" s="34" t="s">
        <v>23</v>
      </c>
      <c r="J52" s="74" t="str">
        <f>IF(J12="","",J12)</f>
        <v>22. 1. 2026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Statutární město Karviná</v>
      </c>
      <c r="G54" s="42"/>
      <c r="H54" s="42"/>
      <c r="I54" s="34" t="s">
        <v>31</v>
      </c>
      <c r="J54" s="38" t="str">
        <f>E21</f>
        <v>POLYCHROME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Ing.Jan Řehoř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170</v>
      </c>
      <c r="D57" s="174"/>
      <c r="E57" s="174"/>
      <c r="F57" s="174"/>
      <c r="G57" s="174"/>
      <c r="H57" s="174"/>
      <c r="I57" s="174"/>
      <c r="J57" s="175" t="s">
        <v>171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J88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172</v>
      </c>
    </row>
    <row r="60" s="9" customFormat="1" ht="24.96" customHeight="1">
      <c r="A60" s="9"/>
      <c r="B60" s="177"/>
      <c r="C60" s="178"/>
      <c r="D60" s="179" t="s">
        <v>173</v>
      </c>
      <c r="E60" s="180"/>
      <c r="F60" s="180"/>
      <c r="G60" s="180"/>
      <c r="H60" s="180"/>
      <c r="I60" s="180"/>
      <c r="J60" s="181">
        <f>J89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7"/>
      <c r="D61" s="184" t="s">
        <v>349</v>
      </c>
      <c r="E61" s="185"/>
      <c r="F61" s="185"/>
      <c r="G61" s="185"/>
      <c r="H61" s="185"/>
      <c r="I61" s="185"/>
      <c r="J61" s="186">
        <f>J90</f>
        <v>0</v>
      </c>
      <c r="K61" s="127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7"/>
      <c r="D62" s="184" t="s">
        <v>174</v>
      </c>
      <c r="E62" s="185"/>
      <c r="F62" s="185"/>
      <c r="G62" s="185"/>
      <c r="H62" s="185"/>
      <c r="I62" s="185"/>
      <c r="J62" s="186">
        <f>J159</f>
        <v>0</v>
      </c>
      <c r="K62" s="127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7"/>
      <c r="D63" s="184" t="s">
        <v>3763</v>
      </c>
      <c r="E63" s="185"/>
      <c r="F63" s="185"/>
      <c r="G63" s="185"/>
      <c r="H63" s="185"/>
      <c r="I63" s="185"/>
      <c r="J63" s="186">
        <f>J166</f>
        <v>0</v>
      </c>
      <c r="K63" s="127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3"/>
      <c r="C64" s="127"/>
      <c r="D64" s="184" t="s">
        <v>352</v>
      </c>
      <c r="E64" s="185"/>
      <c r="F64" s="185"/>
      <c r="G64" s="185"/>
      <c r="H64" s="185"/>
      <c r="I64" s="185"/>
      <c r="J64" s="186">
        <f>J265</f>
        <v>0</v>
      </c>
      <c r="K64" s="127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3"/>
      <c r="C65" s="127"/>
      <c r="D65" s="184" t="s">
        <v>3764</v>
      </c>
      <c r="E65" s="185"/>
      <c r="F65" s="185"/>
      <c r="G65" s="185"/>
      <c r="H65" s="185"/>
      <c r="I65" s="185"/>
      <c r="J65" s="186">
        <f>J275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J283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J286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2081</v>
      </c>
      <c r="E68" s="185"/>
      <c r="F68" s="185"/>
      <c r="G68" s="185"/>
      <c r="H68" s="185"/>
      <c r="I68" s="185"/>
      <c r="J68" s="186">
        <f>J287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180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Koncepční dořešení lokality Loděnice v parku B.Němcové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164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E9</f>
        <v>SO 10 - Jímka, venkovní rozvody ZTI a dešťová kanalizace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F12</f>
        <v>Karviná</v>
      </c>
      <c r="G82" s="42"/>
      <c r="H82" s="42"/>
      <c r="I82" s="34" t="s">
        <v>23</v>
      </c>
      <c r="J82" s="74" t="str">
        <f>IF(J12="","",J12)</f>
        <v>22. 1. 2026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E15</f>
        <v>Statutární město Karviná</v>
      </c>
      <c r="G84" s="42"/>
      <c r="H84" s="42"/>
      <c r="I84" s="34" t="s">
        <v>31</v>
      </c>
      <c r="J84" s="38" t="str">
        <f>E21</f>
        <v>POLYCHROME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29</v>
      </c>
      <c r="D85" s="42"/>
      <c r="E85" s="42"/>
      <c r="F85" s="29" t="str">
        <f>IF(E18="","",E18)</f>
        <v>Vyplň údaj</v>
      </c>
      <c r="G85" s="42"/>
      <c r="H85" s="42"/>
      <c r="I85" s="34" t="s">
        <v>34</v>
      </c>
      <c r="J85" s="38" t="str">
        <f>E24</f>
        <v>Ing.Jan Řehoř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8"/>
      <c r="B87" s="189"/>
      <c r="C87" s="190" t="s">
        <v>181</v>
      </c>
      <c r="D87" s="191" t="s">
        <v>57</v>
      </c>
      <c r="E87" s="191" t="s">
        <v>53</v>
      </c>
      <c r="F87" s="191" t="s">
        <v>54</v>
      </c>
      <c r="G87" s="191" t="s">
        <v>182</v>
      </c>
      <c r="H87" s="191" t="s">
        <v>183</v>
      </c>
      <c r="I87" s="191" t="s">
        <v>184</v>
      </c>
      <c r="J87" s="191" t="s">
        <v>171</v>
      </c>
      <c r="K87" s="192" t="s">
        <v>185</v>
      </c>
      <c r="L87" s="193"/>
      <c r="M87" s="94" t="s">
        <v>19</v>
      </c>
      <c r="N87" s="95" t="s">
        <v>42</v>
      </c>
      <c r="O87" s="95" t="s">
        <v>186</v>
      </c>
      <c r="P87" s="95" t="s">
        <v>187</v>
      </c>
      <c r="Q87" s="95" t="s">
        <v>188</v>
      </c>
      <c r="R87" s="95" t="s">
        <v>189</v>
      </c>
      <c r="S87" s="95" t="s">
        <v>190</v>
      </c>
      <c r="T87" s="95" t="s">
        <v>191</v>
      </c>
      <c r="U87" s="96" t="s">
        <v>192</v>
      </c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</row>
    <row r="88" s="2" customFormat="1" ht="22.8" customHeight="1">
      <c r="A88" s="40"/>
      <c r="B88" s="41"/>
      <c r="C88" s="101" t="s">
        <v>193</v>
      </c>
      <c r="D88" s="42"/>
      <c r="E88" s="42"/>
      <c r="F88" s="42"/>
      <c r="G88" s="42"/>
      <c r="H88" s="42"/>
      <c r="I88" s="42"/>
      <c r="J88" s="194">
        <f>BK88</f>
        <v>0</v>
      </c>
      <c r="K88" s="42"/>
      <c r="L88" s="46"/>
      <c r="M88" s="97"/>
      <c r="N88" s="195"/>
      <c r="O88" s="98"/>
      <c r="P88" s="196">
        <f>P89+P286</f>
        <v>0</v>
      </c>
      <c r="Q88" s="98"/>
      <c r="R88" s="196">
        <f>R89+R286</f>
        <v>105.98533051</v>
      </c>
      <c r="S88" s="98"/>
      <c r="T88" s="196">
        <f>T89+T286</f>
        <v>7.3079999999999998</v>
      </c>
      <c r="U88" s="99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172</v>
      </c>
      <c r="BK88" s="197">
        <f>BK89+BK286</f>
        <v>0</v>
      </c>
    </row>
    <row r="89" s="12" customFormat="1" ht="25.92" customHeight="1">
      <c r="A89" s="12"/>
      <c r="B89" s="198"/>
      <c r="C89" s="199"/>
      <c r="D89" s="200" t="s">
        <v>71</v>
      </c>
      <c r="E89" s="201" t="s">
        <v>194</v>
      </c>
      <c r="F89" s="201" t="s">
        <v>195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P90+P159+P166+P265+P275+P283</f>
        <v>0</v>
      </c>
      <c r="Q89" s="206"/>
      <c r="R89" s="207">
        <f>R90+R159+R166+R265+R275+R283</f>
        <v>105.97883051</v>
      </c>
      <c r="S89" s="206"/>
      <c r="T89" s="207">
        <f>T90+T159+T166+T265+T275+T283</f>
        <v>7.3079999999999998</v>
      </c>
      <c r="U89" s="208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79</v>
      </c>
      <c r="AT89" s="210" t="s">
        <v>71</v>
      </c>
      <c r="AU89" s="210" t="s">
        <v>72</v>
      </c>
      <c r="AY89" s="209" t="s">
        <v>196</v>
      </c>
      <c r="BK89" s="211">
        <f>BK90+BK159+BK166+BK265+BK275+BK283</f>
        <v>0</v>
      </c>
    </row>
    <row r="90" s="12" customFormat="1" ht="22.8" customHeight="1">
      <c r="A90" s="12"/>
      <c r="B90" s="198"/>
      <c r="C90" s="199"/>
      <c r="D90" s="200" t="s">
        <v>71</v>
      </c>
      <c r="E90" s="212" t="s">
        <v>79</v>
      </c>
      <c r="F90" s="212" t="s">
        <v>361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SUM(P91:P158)</f>
        <v>0</v>
      </c>
      <c r="Q90" s="206"/>
      <c r="R90" s="207">
        <f>SUM(R91:R158)</f>
        <v>72.054029999999997</v>
      </c>
      <c r="S90" s="206"/>
      <c r="T90" s="207">
        <f>SUM(T91:T158)</f>
        <v>0</v>
      </c>
      <c r="U90" s="208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79</v>
      </c>
      <c r="AT90" s="210" t="s">
        <v>71</v>
      </c>
      <c r="AU90" s="210" t="s">
        <v>79</v>
      </c>
      <c r="AY90" s="209" t="s">
        <v>196</v>
      </c>
      <c r="BK90" s="211">
        <f>SUM(BK91:BK158)</f>
        <v>0</v>
      </c>
    </row>
    <row r="91" s="2" customFormat="1" ht="24.15" customHeight="1">
      <c r="A91" s="40"/>
      <c r="B91" s="41"/>
      <c r="C91" s="214" t="s">
        <v>79</v>
      </c>
      <c r="D91" s="214" t="s">
        <v>198</v>
      </c>
      <c r="E91" s="215" t="s">
        <v>362</v>
      </c>
      <c r="F91" s="216" t="s">
        <v>363</v>
      </c>
      <c r="G91" s="217" t="s">
        <v>364</v>
      </c>
      <c r="H91" s="218">
        <v>1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3.0000000000000001E-05</v>
      </c>
      <c r="R91" s="223">
        <f>Q91*H91</f>
        <v>3.0000000000000001E-05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81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3765</v>
      </c>
    </row>
    <row r="92" s="2" customFormat="1" ht="37.8" customHeight="1">
      <c r="A92" s="40"/>
      <c r="B92" s="41"/>
      <c r="C92" s="214" t="s">
        <v>81</v>
      </c>
      <c r="D92" s="214" t="s">
        <v>198</v>
      </c>
      <c r="E92" s="215" t="s">
        <v>366</v>
      </c>
      <c r="F92" s="216" t="s">
        <v>367</v>
      </c>
      <c r="G92" s="217" t="s">
        <v>368</v>
      </c>
      <c r="H92" s="218">
        <v>59</v>
      </c>
      <c r="I92" s="219"/>
      <c r="J92" s="220">
        <f>ROUND(I92*H92,2)</f>
        <v>0</v>
      </c>
      <c r="K92" s="216" t="s">
        <v>202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81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3766</v>
      </c>
    </row>
    <row r="93" s="2" customFormat="1">
      <c r="A93" s="40"/>
      <c r="B93" s="41"/>
      <c r="C93" s="42"/>
      <c r="D93" s="227" t="s">
        <v>205</v>
      </c>
      <c r="E93" s="42"/>
      <c r="F93" s="228" t="s">
        <v>370</v>
      </c>
      <c r="G93" s="42"/>
      <c r="H93" s="42"/>
      <c r="I93" s="229"/>
      <c r="J93" s="42"/>
      <c r="K93" s="42"/>
      <c r="L93" s="46"/>
      <c r="M93" s="230"/>
      <c r="N93" s="231"/>
      <c r="O93" s="86"/>
      <c r="P93" s="86"/>
      <c r="Q93" s="86"/>
      <c r="R93" s="86"/>
      <c r="S93" s="86"/>
      <c r="T93" s="86"/>
      <c r="U93" s="87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205</v>
      </c>
      <c r="AU93" s="19" t="s">
        <v>81</v>
      </c>
    </row>
    <row r="94" s="2" customFormat="1" ht="44.25" customHeight="1">
      <c r="A94" s="40"/>
      <c r="B94" s="41"/>
      <c r="C94" s="214" t="s">
        <v>155</v>
      </c>
      <c r="D94" s="214" t="s">
        <v>198</v>
      </c>
      <c r="E94" s="215" t="s">
        <v>3767</v>
      </c>
      <c r="F94" s="216" t="s">
        <v>3768</v>
      </c>
      <c r="G94" s="217" t="s">
        <v>201</v>
      </c>
      <c r="H94" s="218">
        <v>105.526</v>
      </c>
      <c r="I94" s="219"/>
      <c r="J94" s="220">
        <f>ROUND(I94*H94,2)</f>
        <v>0</v>
      </c>
      <c r="K94" s="216" t="s">
        <v>202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81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3769</v>
      </c>
    </row>
    <row r="95" s="2" customFormat="1">
      <c r="A95" s="40"/>
      <c r="B95" s="41"/>
      <c r="C95" s="42"/>
      <c r="D95" s="227" t="s">
        <v>205</v>
      </c>
      <c r="E95" s="42"/>
      <c r="F95" s="228" t="s">
        <v>3770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6"/>
      <c r="U95" s="87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205</v>
      </c>
      <c r="AU95" s="19" t="s">
        <v>81</v>
      </c>
    </row>
    <row r="96" s="13" customFormat="1">
      <c r="A96" s="13"/>
      <c r="B96" s="232"/>
      <c r="C96" s="233"/>
      <c r="D96" s="234" t="s">
        <v>212</v>
      </c>
      <c r="E96" s="235" t="s">
        <v>19</v>
      </c>
      <c r="F96" s="236" t="s">
        <v>3771</v>
      </c>
      <c r="G96" s="233"/>
      <c r="H96" s="237">
        <v>105.526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1"/>
      <c r="U96" s="242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212</v>
      </c>
      <c r="AU96" s="243" t="s">
        <v>81</v>
      </c>
      <c r="AV96" s="13" t="s">
        <v>81</v>
      </c>
      <c r="AW96" s="13" t="s">
        <v>33</v>
      </c>
      <c r="AX96" s="13" t="s">
        <v>79</v>
      </c>
      <c r="AY96" s="243" t="s">
        <v>196</v>
      </c>
    </row>
    <row r="97" s="2" customFormat="1" ht="44.25" customHeight="1">
      <c r="A97" s="40"/>
      <c r="B97" s="41"/>
      <c r="C97" s="214" t="s">
        <v>203</v>
      </c>
      <c r="D97" s="214" t="s">
        <v>198</v>
      </c>
      <c r="E97" s="215" t="s">
        <v>1032</v>
      </c>
      <c r="F97" s="216" t="s">
        <v>1033</v>
      </c>
      <c r="G97" s="217" t="s">
        <v>201</v>
      </c>
      <c r="H97" s="218">
        <v>163.20699999999999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3772</v>
      </c>
    </row>
    <row r="98" s="2" customFormat="1">
      <c r="A98" s="40"/>
      <c r="B98" s="41"/>
      <c r="C98" s="42"/>
      <c r="D98" s="227" t="s">
        <v>205</v>
      </c>
      <c r="E98" s="42"/>
      <c r="F98" s="228" t="s">
        <v>1035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3773</v>
      </c>
      <c r="G99" s="233"/>
      <c r="H99" s="237">
        <v>10.19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72</v>
      </c>
      <c r="AY99" s="243" t="s">
        <v>196</v>
      </c>
    </row>
    <row r="100" s="13" customFormat="1">
      <c r="A100" s="13"/>
      <c r="B100" s="232"/>
      <c r="C100" s="233"/>
      <c r="D100" s="234" t="s">
        <v>212</v>
      </c>
      <c r="E100" s="235" t="s">
        <v>19</v>
      </c>
      <c r="F100" s="236" t="s">
        <v>3774</v>
      </c>
      <c r="G100" s="233"/>
      <c r="H100" s="237">
        <v>57.060000000000002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1"/>
      <c r="U100" s="242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212</v>
      </c>
      <c r="AU100" s="243" t="s">
        <v>81</v>
      </c>
      <c r="AV100" s="13" t="s">
        <v>81</v>
      </c>
      <c r="AW100" s="13" t="s">
        <v>33</v>
      </c>
      <c r="AX100" s="13" t="s">
        <v>72</v>
      </c>
      <c r="AY100" s="243" t="s">
        <v>196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3775</v>
      </c>
      <c r="G101" s="233"/>
      <c r="H101" s="237">
        <v>14.220000000000001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72</v>
      </c>
      <c r="AY101" s="243" t="s">
        <v>196</v>
      </c>
    </row>
    <row r="102" s="13" customFormat="1">
      <c r="A102" s="13"/>
      <c r="B102" s="232"/>
      <c r="C102" s="233"/>
      <c r="D102" s="234" t="s">
        <v>212</v>
      </c>
      <c r="E102" s="235" t="s">
        <v>19</v>
      </c>
      <c r="F102" s="236" t="s">
        <v>3776</v>
      </c>
      <c r="G102" s="233"/>
      <c r="H102" s="237">
        <v>29.565000000000001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1"/>
      <c r="U102" s="242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212</v>
      </c>
      <c r="AU102" s="243" t="s">
        <v>81</v>
      </c>
      <c r="AV102" s="13" t="s">
        <v>81</v>
      </c>
      <c r="AW102" s="13" t="s">
        <v>33</v>
      </c>
      <c r="AX102" s="13" t="s">
        <v>72</v>
      </c>
      <c r="AY102" s="243" t="s">
        <v>196</v>
      </c>
    </row>
    <row r="103" s="13" customFormat="1">
      <c r="A103" s="13"/>
      <c r="B103" s="232"/>
      <c r="C103" s="233"/>
      <c r="D103" s="234" t="s">
        <v>212</v>
      </c>
      <c r="E103" s="235" t="s">
        <v>19</v>
      </c>
      <c r="F103" s="236" t="s">
        <v>3777</v>
      </c>
      <c r="G103" s="233"/>
      <c r="H103" s="237">
        <v>52.171999999999997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1"/>
      <c r="U103" s="242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212</v>
      </c>
      <c r="AU103" s="243" t="s">
        <v>81</v>
      </c>
      <c r="AV103" s="13" t="s">
        <v>81</v>
      </c>
      <c r="AW103" s="13" t="s">
        <v>33</v>
      </c>
      <c r="AX103" s="13" t="s">
        <v>72</v>
      </c>
      <c r="AY103" s="243" t="s">
        <v>196</v>
      </c>
    </row>
    <row r="104" s="14" customFormat="1">
      <c r="A104" s="14"/>
      <c r="B104" s="254"/>
      <c r="C104" s="255"/>
      <c r="D104" s="234" t="s">
        <v>212</v>
      </c>
      <c r="E104" s="256" t="s">
        <v>19</v>
      </c>
      <c r="F104" s="257" t="s">
        <v>233</v>
      </c>
      <c r="G104" s="255"/>
      <c r="H104" s="258">
        <v>163.20699999999999</v>
      </c>
      <c r="I104" s="259"/>
      <c r="J104" s="255"/>
      <c r="K104" s="255"/>
      <c r="L104" s="260"/>
      <c r="M104" s="261"/>
      <c r="N104" s="262"/>
      <c r="O104" s="262"/>
      <c r="P104" s="262"/>
      <c r="Q104" s="262"/>
      <c r="R104" s="262"/>
      <c r="S104" s="262"/>
      <c r="T104" s="262"/>
      <c r="U104" s="263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64" t="s">
        <v>212</v>
      </c>
      <c r="AU104" s="264" t="s">
        <v>81</v>
      </c>
      <c r="AV104" s="14" t="s">
        <v>203</v>
      </c>
      <c r="AW104" s="14" t="s">
        <v>33</v>
      </c>
      <c r="AX104" s="14" t="s">
        <v>79</v>
      </c>
      <c r="AY104" s="264" t="s">
        <v>196</v>
      </c>
    </row>
    <row r="105" s="2" customFormat="1" ht="62.7" customHeight="1">
      <c r="A105" s="40"/>
      <c r="B105" s="41"/>
      <c r="C105" s="214" t="s">
        <v>225</v>
      </c>
      <c r="D105" s="214" t="s">
        <v>198</v>
      </c>
      <c r="E105" s="215" t="s">
        <v>386</v>
      </c>
      <c r="F105" s="216" t="s">
        <v>387</v>
      </c>
      <c r="G105" s="217" t="s">
        <v>201</v>
      </c>
      <c r="H105" s="218">
        <v>84.777000000000001</v>
      </c>
      <c r="I105" s="219"/>
      <c r="J105" s="220">
        <f>ROUND(I105*H105,2)</f>
        <v>0</v>
      </c>
      <c r="K105" s="216" t="s">
        <v>202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81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3778</v>
      </c>
    </row>
    <row r="106" s="2" customFormat="1">
      <c r="A106" s="40"/>
      <c r="B106" s="41"/>
      <c r="C106" s="42"/>
      <c r="D106" s="227" t="s">
        <v>205</v>
      </c>
      <c r="E106" s="42"/>
      <c r="F106" s="228" t="s">
        <v>389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205</v>
      </c>
      <c r="AU106" s="19" t="s">
        <v>81</v>
      </c>
    </row>
    <row r="107" s="13" customFormat="1">
      <c r="A107" s="13"/>
      <c r="B107" s="232"/>
      <c r="C107" s="233"/>
      <c r="D107" s="234" t="s">
        <v>212</v>
      </c>
      <c r="E107" s="235" t="s">
        <v>19</v>
      </c>
      <c r="F107" s="236" t="s">
        <v>3779</v>
      </c>
      <c r="G107" s="233"/>
      <c r="H107" s="237">
        <v>2.1739999999999999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212</v>
      </c>
      <c r="AU107" s="243" t="s">
        <v>81</v>
      </c>
      <c r="AV107" s="13" t="s">
        <v>81</v>
      </c>
      <c r="AW107" s="13" t="s">
        <v>33</v>
      </c>
      <c r="AX107" s="13" t="s">
        <v>72</v>
      </c>
      <c r="AY107" s="243" t="s">
        <v>196</v>
      </c>
    </row>
    <row r="108" s="13" customFormat="1">
      <c r="A108" s="13"/>
      <c r="B108" s="232"/>
      <c r="C108" s="233"/>
      <c r="D108" s="234" t="s">
        <v>212</v>
      </c>
      <c r="E108" s="235" t="s">
        <v>19</v>
      </c>
      <c r="F108" s="236" t="s">
        <v>3780</v>
      </c>
      <c r="G108" s="233"/>
      <c r="H108" s="237">
        <v>10.144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1"/>
      <c r="U108" s="242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212</v>
      </c>
      <c r="AU108" s="243" t="s">
        <v>81</v>
      </c>
      <c r="AV108" s="13" t="s">
        <v>81</v>
      </c>
      <c r="AW108" s="13" t="s">
        <v>33</v>
      </c>
      <c r="AX108" s="13" t="s">
        <v>72</v>
      </c>
      <c r="AY108" s="243" t="s">
        <v>196</v>
      </c>
    </row>
    <row r="109" s="13" customFormat="1">
      <c r="A109" s="13"/>
      <c r="B109" s="232"/>
      <c r="C109" s="233"/>
      <c r="D109" s="234" t="s">
        <v>212</v>
      </c>
      <c r="E109" s="235" t="s">
        <v>19</v>
      </c>
      <c r="F109" s="236" t="s">
        <v>3781</v>
      </c>
      <c r="G109" s="233"/>
      <c r="H109" s="237">
        <v>2.3999999999999999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1"/>
      <c r="U109" s="242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212</v>
      </c>
      <c r="AU109" s="243" t="s">
        <v>81</v>
      </c>
      <c r="AV109" s="13" t="s">
        <v>81</v>
      </c>
      <c r="AW109" s="13" t="s">
        <v>33</v>
      </c>
      <c r="AX109" s="13" t="s">
        <v>72</v>
      </c>
      <c r="AY109" s="243" t="s">
        <v>196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3782</v>
      </c>
      <c r="G110" s="233"/>
      <c r="H110" s="237">
        <v>5.2560000000000002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72</v>
      </c>
      <c r="AY110" s="243" t="s">
        <v>196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3783</v>
      </c>
      <c r="G111" s="233"/>
      <c r="H111" s="237">
        <v>16.053000000000001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72</v>
      </c>
      <c r="AY111" s="243" t="s">
        <v>196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3784</v>
      </c>
      <c r="G112" s="233"/>
      <c r="H112" s="237">
        <v>48.75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72</v>
      </c>
      <c r="AY112" s="243" t="s">
        <v>196</v>
      </c>
    </row>
    <row r="113" s="14" customFormat="1">
      <c r="A113" s="14"/>
      <c r="B113" s="254"/>
      <c r="C113" s="255"/>
      <c r="D113" s="234" t="s">
        <v>212</v>
      </c>
      <c r="E113" s="256" t="s">
        <v>19</v>
      </c>
      <c r="F113" s="257" t="s">
        <v>233</v>
      </c>
      <c r="G113" s="255"/>
      <c r="H113" s="258">
        <v>84.777000000000001</v>
      </c>
      <c r="I113" s="259"/>
      <c r="J113" s="255"/>
      <c r="K113" s="255"/>
      <c r="L113" s="260"/>
      <c r="M113" s="261"/>
      <c r="N113" s="262"/>
      <c r="O113" s="262"/>
      <c r="P113" s="262"/>
      <c r="Q113" s="262"/>
      <c r="R113" s="262"/>
      <c r="S113" s="262"/>
      <c r="T113" s="262"/>
      <c r="U113" s="263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64" t="s">
        <v>212</v>
      </c>
      <c r="AU113" s="264" t="s">
        <v>81</v>
      </c>
      <c r="AV113" s="14" t="s">
        <v>203</v>
      </c>
      <c r="AW113" s="14" t="s">
        <v>33</v>
      </c>
      <c r="AX113" s="14" t="s">
        <v>79</v>
      </c>
      <c r="AY113" s="264" t="s">
        <v>196</v>
      </c>
    </row>
    <row r="114" s="2" customFormat="1" ht="44.25" customHeight="1">
      <c r="A114" s="40"/>
      <c r="B114" s="41"/>
      <c r="C114" s="214" t="s">
        <v>234</v>
      </c>
      <c r="D114" s="214" t="s">
        <v>198</v>
      </c>
      <c r="E114" s="215" t="s">
        <v>394</v>
      </c>
      <c r="F114" s="216" t="s">
        <v>395</v>
      </c>
      <c r="G114" s="217" t="s">
        <v>201</v>
      </c>
      <c r="H114" s="218">
        <v>84.777000000000001</v>
      </c>
      <c r="I114" s="219"/>
      <c r="J114" s="220">
        <f>ROUND(I114*H114,2)</f>
        <v>0</v>
      </c>
      <c r="K114" s="216" t="s">
        <v>202</v>
      </c>
      <c r="L114" s="46"/>
      <c r="M114" s="221" t="s">
        <v>19</v>
      </c>
      <c r="N114" s="222" t="s">
        <v>43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203</v>
      </c>
      <c r="AT114" s="225" t="s">
        <v>198</v>
      </c>
      <c r="AU114" s="225" t="s">
        <v>81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3785</v>
      </c>
    </row>
    <row r="115" s="2" customFormat="1">
      <c r="A115" s="40"/>
      <c r="B115" s="41"/>
      <c r="C115" s="42"/>
      <c r="D115" s="227" t="s">
        <v>205</v>
      </c>
      <c r="E115" s="42"/>
      <c r="F115" s="228" t="s">
        <v>397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6"/>
      <c r="U115" s="87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205</v>
      </c>
      <c r="AU115" s="19" t="s">
        <v>81</v>
      </c>
    </row>
    <row r="116" s="13" customFormat="1">
      <c r="A116" s="13"/>
      <c r="B116" s="232"/>
      <c r="C116" s="233"/>
      <c r="D116" s="234" t="s">
        <v>212</v>
      </c>
      <c r="E116" s="235" t="s">
        <v>19</v>
      </c>
      <c r="F116" s="236" t="s">
        <v>3779</v>
      </c>
      <c r="G116" s="233"/>
      <c r="H116" s="237">
        <v>2.1739999999999999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1"/>
      <c r="U116" s="242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212</v>
      </c>
      <c r="AU116" s="243" t="s">
        <v>81</v>
      </c>
      <c r="AV116" s="13" t="s">
        <v>81</v>
      </c>
      <c r="AW116" s="13" t="s">
        <v>33</v>
      </c>
      <c r="AX116" s="13" t="s">
        <v>72</v>
      </c>
      <c r="AY116" s="243" t="s">
        <v>196</v>
      </c>
    </row>
    <row r="117" s="13" customFormat="1">
      <c r="A117" s="13"/>
      <c r="B117" s="232"/>
      <c r="C117" s="233"/>
      <c r="D117" s="234" t="s">
        <v>212</v>
      </c>
      <c r="E117" s="235" t="s">
        <v>19</v>
      </c>
      <c r="F117" s="236" t="s">
        <v>3780</v>
      </c>
      <c r="G117" s="233"/>
      <c r="H117" s="237">
        <v>10.144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33</v>
      </c>
      <c r="AX117" s="13" t="s">
        <v>72</v>
      </c>
      <c r="AY117" s="243" t="s">
        <v>196</v>
      </c>
    </row>
    <row r="118" s="13" customFormat="1">
      <c r="A118" s="13"/>
      <c r="B118" s="232"/>
      <c r="C118" s="233"/>
      <c r="D118" s="234" t="s">
        <v>212</v>
      </c>
      <c r="E118" s="235" t="s">
        <v>19</v>
      </c>
      <c r="F118" s="236" t="s">
        <v>3781</v>
      </c>
      <c r="G118" s="233"/>
      <c r="H118" s="237">
        <v>2.3999999999999999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1"/>
      <c r="U118" s="242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212</v>
      </c>
      <c r="AU118" s="243" t="s">
        <v>81</v>
      </c>
      <c r="AV118" s="13" t="s">
        <v>81</v>
      </c>
      <c r="AW118" s="13" t="s">
        <v>33</v>
      </c>
      <c r="AX118" s="13" t="s">
        <v>72</v>
      </c>
      <c r="AY118" s="243" t="s">
        <v>196</v>
      </c>
    </row>
    <row r="119" s="13" customFormat="1">
      <c r="A119" s="13"/>
      <c r="B119" s="232"/>
      <c r="C119" s="233"/>
      <c r="D119" s="234" t="s">
        <v>212</v>
      </c>
      <c r="E119" s="235" t="s">
        <v>19</v>
      </c>
      <c r="F119" s="236" t="s">
        <v>3782</v>
      </c>
      <c r="G119" s="233"/>
      <c r="H119" s="237">
        <v>5.2560000000000002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1"/>
      <c r="U119" s="242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212</v>
      </c>
      <c r="AU119" s="243" t="s">
        <v>81</v>
      </c>
      <c r="AV119" s="13" t="s">
        <v>81</v>
      </c>
      <c r="AW119" s="13" t="s">
        <v>33</v>
      </c>
      <c r="AX119" s="13" t="s">
        <v>72</v>
      </c>
      <c r="AY119" s="243" t="s">
        <v>196</v>
      </c>
    </row>
    <row r="120" s="13" customFormat="1">
      <c r="A120" s="13"/>
      <c r="B120" s="232"/>
      <c r="C120" s="233"/>
      <c r="D120" s="234" t="s">
        <v>212</v>
      </c>
      <c r="E120" s="235" t="s">
        <v>19</v>
      </c>
      <c r="F120" s="236" t="s">
        <v>3783</v>
      </c>
      <c r="G120" s="233"/>
      <c r="H120" s="237">
        <v>16.053000000000001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212</v>
      </c>
      <c r="AU120" s="243" t="s">
        <v>81</v>
      </c>
      <c r="AV120" s="13" t="s">
        <v>81</v>
      </c>
      <c r="AW120" s="13" t="s">
        <v>33</v>
      </c>
      <c r="AX120" s="13" t="s">
        <v>72</v>
      </c>
      <c r="AY120" s="243" t="s">
        <v>196</v>
      </c>
    </row>
    <row r="121" s="13" customFormat="1">
      <c r="A121" s="13"/>
      <c r="B121" s="232"/>
      <c r="C121" s="233"/>
      <c r="D121" s="234" t="s">
        <v>212</v>
      </c>
      <c r="E121" s="235" t="s">
        <v>19</v>
      </c>
      <c r="F121" s="236" t="s">
        <v>3784</v>
      </c>
      <c r="G121" s="233"/>
      <c r="H121" s="237">
        <v>48.75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1"/>
      <c r="U121" s="242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212</v>
      </c>
      <c r="AU121" s="243" t="s">
        <v>81</v>
      </c>
      <c r="AV121" s="13" t="s">
        <v>81</v>
      </c>
      <c r="AW121" s="13" t="s">
        <v>33</v>
      </c>
      <c r="AX121" s="13" t="s">
        <v>72</v>
      </c>
      <c r="AY121" s="243" t="s">
        <v>196</v>
      </c>
    </row>
    <row r="122" s="14" customFormat="1">
      <c r="A122" s="14"/>
      <c r="B122" s="254"/>
      <c r="C122" s="255"/>
      <c r="D122" s="234" t="s">
        <v>212</v>
      </c>
      <c r="E122" s="256" t="s">
        <v>19</v>
      </c>
      <c r="F122" s="257" t="s">
        <v>233</v>
      </c>
      <c r="G122" s="255"/>
      <c r="H122" s="258">
        <v>84.777000000000001</v>
      </c>
      <c r="I122" s="259"/>
      <c r="J122" s="255"/>
      <c r="K122" s="255"/>
      <c r="L122" s="260"/>
      <c r="M122" s="261"/>
      <c r="N122" s="262"/>
      <c r="O122" s="262"/>
      <c r="P122" s="262"/>
      <c r="Q122" s="262"/>
      <c r="R122" s="262"/>
      <c r="S122" s="262"/>
      <c r="T122" s="262"/>
      <c r="U122" s="263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64" t="s">
        <v>212</v>
      </c>
      <c r="AU122" s="264" t="s">
        <v>81</v>
      </c>
      <c r="AV122" s="14" t="s">
        <v>203</v>
      </c>
      <c r="AW122" s="14" t="s">
        <v>33</v>
      </c>
      <c r="AX122" s="14" t="s">
        <v>79</v>
      </c>
      <c r="AY122" s="264" t="s">
        <v>196</v>
      </c>
    </row>
    <row r="123" s="2" customFormat="1" ht="44.25" customHeight="1">
      <c r="A123" s="40"/>
      <c r="B123" s="41"/>
      <c r="C123" s="214" t="s">
        <v>241</v>
      </c>
      <c r="D123" s="214" t="s">
        <v>198</v>
      </c>
      <c r="E123" s="215" t="s">
        <v>1053</v>
      </c>
      <c r="F123" s="216" t="s">
        <v>1054</v>
      </c>
      <c r="G123" s="217" t="s">
        <v>237</v>
      </c>
      <c r="H123" s="218">
        <v>178.946</v>
      </c>
      <c r="I123" s="219"/>
      <c r="J123" s="220">
        <f>ROUND(I123*H123,2)</f>
        <v>0</v>
      </c>
      <c r="K123" s="216" t="s">
        <v>202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81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3786</v>
      </c>
    </row>
    <row r="124" s="2" customFormat="1">
      <c r="A124" s="40"/>
      <c r="B124" s="41"/>
      <c r="C124" s="42"/>
      <c r="D124" s="227" t="s">
        <v>205</v>
      </c>
      <c r="E124" s="42"/>
      <c r="F124" s="228" t="s">
        <v>1056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81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2096</v>
      </c>
      <c r="G125" s="233"/>
      <c r="H125" s="237">
        <v>4.6959999999999997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72</v>
      </c>
      <c r="AY125" s="243" t="s">
        <v>196</v>
      </c>
    </row>
    <row r="126" s="13" customFormat="1">
      <c r="A126" s="13"/>
      <c r="B126" s="232"/>
      <c r="C126" s="233"/>
      <c r="D126" s="234" t="s">
        <v>212</v>
      </c>
      <c r="E126" s="235" t="s">
        <v>19</v>
      </c>
      <c r="F126" s="236" t="s">
        <v>3779</v>
      </c>
      <c r="G126" s="233"/>
      <c r="H126" s="237">
        <v>2.1739999999999999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1"/>
      <c r="U126" s="242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212</v>
      </c>
      <c r="AU126" s="243" t="s">
        <v>81</v>
      </c>
      <c r="AV126" s="13" t="s">
        <v>81</v>
      </c>
      <c r="AW126" s="13" t="s">
        <v>33</v>
      </c>
      <c r="AX126" s="13" t="s">
        <v>72</v>
      </c>
      <c r="AY126" s="243" t="s">
        <v>196</v>
      </c>
    </row>
    <row r="127" s="13" customFormat="1">
      <c r="A127" s="13"/>
      <c r="B127" s="232"/>
      <c r="C127" s="233"/>
      <c r="D127" s="234" t="s">
        <v>212</v>
      </c>
      <c r="E127" s="235" t="s">
        <v>19</v>
      </c>
      <c r="F127" s="236" t="s">
        <v>3780</v>
      </c>
      <c r="G127" s="233"/>
      <c r="H127" s="237">
        <v>10.144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1"/>
      <c r="U127" s="242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212</v>
      </c>
      <c r="AU127" s="243" t="s">
        <v>81</v>
      </c>
      <c r="AV127" s="13" t="s">
        <v>81</v>
      </c>
      <c r="AW127" s="13" t="s">
        <v>33</v>
      </c>
      <c r="AX127" s="13" t="s">
        <v>72</v>
      </c>
      <c r="AY127" s="243" t="s">
        <v>196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3781</v>
      </c>
      <c r="G128" s="233"/>
      <c r="H128" s="237">
        <v>2.3999999999999999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72</v>
      </c>
      <c r="AY128" s="243" t="s">
        <v>196</v>
      </c>
    </row>
    <row r="129" s="13" customFormat="1">
      <c r="A129" s="13"/>
      <c r="B129" s="232"/>
      <c r="C129" s="233"/>
      <c r="D129" s="234" t="s">
        <v>212</v>
      </c>
      <c r="E129" s="235" t="s">
        <v>19</v>
      </c>
      <c r="F129" s="236" t="s">
        <v>3782</v>
      </c>
      <c r="G129" s="233"/>
      <c r="H129" s="237">
        <v>5.2560000000000002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1"/>
      <c r="U129" s="242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212</v>
      </c>
      <c r="AU129" s="243" t="s">
        <v>81</v>
      </c>
      <c r="AV129" s="13" t="s">
        <v>81</v>
      </c>
      <c r="AW129" s="13" t="s">
        <v>33</v>
      </c>
      <c r="AX129" s="13" t="s">
        <v>72</v>
      </c>
      <c r="AY129" s="243" t="s">
        <v>196</v>
      </c>
    </row>
    <row r="130" s="13" customFormat="1">
      <c r="A130" s="13"/>
      <c r="B130" s="232"/>
      <c r="C130" s="233"/>
      <c r="D130" s="234" t="s">
        <v>212</v>
      </c>
      <c r="E130" s="235" t="s">
        <v>19</v>
      </c>
      <c r="F130" s="236" t="s">
        <v>3783</v>
      </c>
      <c r="G130" s="233"/>
      <c r="H130" s="237">
        <v>16.053000000000001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1"/>
      <c r="U130" s="242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212</v>
      </c>
      <c r="AU130" s="243" t="s">
        <v>81</v>
      </c>
      <c r="AV130" s="13" t="s">
        <v>81</v>
      </c>
      <c r="AW130" s="13" t="s">
        <v>33</v>
      </c>
      <c r="AX130" s="13" t="s">
        <v>72</v>
      </c>
      <c r="AY130" s="243" t="s">
        <v>196</v>
      </c>
    </row>
    <row r="131" s="13" customFormat="1">
      <c r="A131" s="13"/>
      <c r="B131" s="232"/>
      <c r="C131" s="233"/>
      <c r="D131" s="234" t="s">
        <v>212</v>
      </c>
      <c r="E131" s="235" t="s">
        <v>19</v>
      </c>
      <c r="F131" s="236" t="s">
        <v>3784</v>
      </c>
      <c r="G131" s="233"/>
      <c r="H131" s="237">
        <v>48.75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1"/>
      <c r="U131" s="242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212</v>
      </c>
      <c r="AU131" s="243" t="s">
        <v>81</v>
      </c>
      <c r="AV131" s="13" t="s">
        <v>81</v>
      </c>
      <c r="AW131" s="13" t="s">
        <v>33</v>
      </c>
      <c r="AX131" s="13" t="s">
        <v>72</v>
      </c>
      <c r="AY131" s="243" t="s">
        <v>196</v>
      </c>
    </row>
    <row r="132" s="14" customFormat="1">
      <c r="A132" s="14"/>
      <c r="B132" s="254"/>
      <c r="C132" s="255"/>
      <c r="D132" s="234" t="s">
        <v>212</v>
      </c>
      <c r="E132" s="256" t="s">
        <v>19</v>
      </c>
      <c r="F132" s="257" t="s">
        <v>233</v>
      </c>
      <c r="G132" s="255"/>
      <c r="H132" s="258">
        <v>89.472999999999999</v>
      </c>
      <c r="I132" s="259"/>
      <c r="J132" s="255"/>
      <c r="K132" s="255"/>
      <c r="L132" s="260"/>
      <c r="M132" s="261"/>
      <c r="N132" s="262"/>
      <c r="O132" s="262"/>
      <c r="P132" s="262"/>
      <c r="Q132" s="262"/>
      <c r="R132" s="262"/>
      <c r="S132" s="262"/>
      <c r="T132" s="262"/>
      <c r="U132" s="263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4" t="s">
        <v>212</v>
      </c>
      <c r="AU132" s="264" t="s">
        <v>81</v>
      </c>
      <c r="AV132" s="14" t="s">
        <v>203</v>
      </c>
      <c r="AW132" s="14" t="s">
        <v>33</v>
      </c>
      <c r="AX132" s="14" t="s">
        <v>72</v>
      </c>
      <c r="AY132" s="264" t="s">
        <v>196</v>
      </c>
    </row>
    <row r="133" s="13" customFormat="1">
      <c r="A133" s="13"/>
      <c r="B133" s="232"/>
      <c r="C133" s="233"/>
      <c r="D133" s="234" t="s">
        <v>212</v>
      </c>
      <c r="E133" s="235" t="s">
        <v>19</v>
      </c>
      <c r="F133" s="236" t="s">
        <v>3787</v>
      </c>
      <c r="G133" s="233"/>
      <c r="H133" s="237">
        <v>178.946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1"/>
      <c r="U133" s="242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212</v>
      </c>
      <c r="AU133" s="243" t="s">
        <v>81</v>
      </c>
      <c r="AV133" s="13" t="s">
        <v>81</v>
      </c>
      <c r="AW133" s="13" t="s">
        <v>33</v>
      </c>
      <c r="AX133" s="13" t="s">
        <v>79</v>
      </c>
      <c r="AY133" s="243" t="s">
        <v>196</v>
      </c>
    </row>
    <row r="134" s="2" customFormat="1" ht="44.25" customHeight="1">
      <c r="A134" s="40"/>
      <c r="B134" s="41"/>
      <c r="C134" s="214" t="s">
        <v>217</v>
      </c>
      <c r="D134" s="214" t="s">
        <v>198</v>
      </c>
      <c r="E134" s="215" t="s">
        <v>3788</v>
      </c>
      <c r="F134" s="216" t="s">
        <v>3789</v>
      </c>
      <c r="G134" s="217" t="s">
        <v>201</v>
      </c>
      <c r="H134" s="218">
        <v>191.45599999999999</v>
      </c>
      <c r="I134" s="219"/>
      <c r="J134" s="220">
        <f>ROUND(I134*H134,2)</f>
        <v>0</v>
      </c>
      <c r="K134" s="216" t="s">
        <v>202</v>
      </c>
      <c r="L134" s="46"/>
      <c r="M134" s="221" t="s">
        <v>19</v>
      </c>
      <c r="N134" s="222" t="s">
        <v>43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3">
        <f>S134*H134</f>
        <v>0</v>
      </c>
      <c r="U134" s="224" t="s">
        <v>19</v>
      </c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203</v>
      </c>
      <c r="AT134" s="225" t="s">
        <v>198</v>
      </c>
      <c r="AU134" s="225" t="s">
        <v>81</v>
      </c>
      <c r="AY134" s="19" t="s">
        <v>196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79</v>
      </c>
      <c r="BK134" s="226">
        <f>ROUND(I134*H134,2)</f>
        <v>0</v>
      </c>
      <c r="BL134" s="19" t="s">
        <v>203</v>
      </c>
      <c r="BM134" s="225" t="s">
        <v>3790</v>
      </c>
    </row>
    <row r="135" s="2" customFormat="1">
      <c r="A135" s="40"/>
      <c r="B135" s="41"/>
      <c r="C135" s="42"/>
      <c r="D135" s="227" t="s">
        <v>205</v>
      </c>
      <c r="E135" s="42"/>
      <c r="F135" s="228" t="s">
        <v>3791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6"/>
      <c r="U135" s="87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205</v>
      </c>
      <c r="AU135" s="19" t="s">
        <v>81</v>
      </c>
    </row>
    <row r="136" s="13" customFormat="1">
      <c r="A136" s="13"/>
      <c r="B136" s="232"/>
      <c r="C136" s="233"/>
      <c r="D136" s="234" t="s">
        <v>212</v>
      </c>
      <c r="E136" s="235" t="s">
        <v>19</v>
      </c>
      <c r="F136" s="236" t="s">
        <v>3771</v>
      </c>
      <c r="G136" s="233"/>
      <c r="H136" s="237">
        <v>105.526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1"/>
      <c r="U136" s="242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212</v>
      </c>
      <c r="AU136" s="243" t="s">
        <v>81</v>
      </c>
      <c r="AV136" s="13" t="s">
        <v>81</v>
      </c>
      <c r="AW136" s="13" t="s">
        <v>33</v>
      </c>
      <c r="AX136" s="13" t="s">
        <v>72</v>
      </c>
      <c r="AY136" s="243" t="s">
        <v>196</v>
      </c>
    </row>
    <row r="137" s="13" customFormat="1">
      <c r="A137" s="13"/>
      <c r="B137" s="232"/>
      <c r="C137" s="233"/>
      <c r="D137" s="234" t="s">
        <v>212</v>
      </c>
      <c r="E137" s="235" t="s">
        <v>19</v>
      </c>
      <c r="F137" s="236" t="s">
        <v>3792</v>
      </c>
      <c r="G137" s="233"/>
      <c r="H137" s="237">
        <v>-41.25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1"/>
      <c r="U137" s="242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212</v>
      </c>
      <c r="AU137" s="243" t="s">
        <v>81</v>
      </c>
      <c r="AV137" s="13" t="s">
        <v>81</v>
      </c>
      <c r="AW137" s="13" t="s">
        <v>33</v>
      </c>
      <c r="AX137" s="13" t="s">
        <v>72</v>
      </c>
      <c r="AY137" s="243" t="s">
        <v>196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3793</v>
      </c>
      <c r="G138" s="233"/>
      <c r="H138" s="237">
        <v>163.20699999999999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72</v>
      </c>
      <c r="AY138" s="243" t="s">
        <v>196</v>
      </c>
    </row>
    <row r="139" s="13" customFormat="1">
      <c r="A139" s="13"/>
      <c r="B139" s="232"/>
      <c r="C139" s="233"/>
      <c r="D139" s="234" t="s">
        <v>212</v>
      </c>
      <c r="E139" s="235" t="s">
        <v>19</v>
      </c>
      <c r="F139" s="236" t="s">
        <v>3794</v>
      </c>
      <c r="G139" s="233"/>
      <c r="H139" s="237">
        <v>-36.027000000000001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1"/>
      <c r="U139" s="242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212</v>
      </c>
      <c r="AU139" s="243" t="s">
        <v>81</v>
      </c>
      <c r="AV139" s="13" t="s">
        <v>81</v>
      </c>
      <c r="AW139" s="13" t="s">
        <v>33</v>
      </c>
      <c r="AX139" s="13" t="s">
        <v>72</v>
      </c>
      <c r="AY139" s="243" t="s">
        <v>196</v>
      </c>
    </row>
    <row r="140" s="14" customFormat="1">
      <c r="A140" s="14"/>
      <c r="B140" s="254"/>
      <c r="C140" s="255"/>
      <c r="D140" s="234" t="s">
        <v>212</v>
      </c>
      <c r="E140" s="256" t="s">
        <v>19</v>
      </c>
      <c r="F140" s="257" t="s">
        <v>233</v>
      </c>
      <c r="G140" s="255"/>
      <c r="H140" s="258">
        <v>191.45600000000002</v>
      </c>
      <c r="I140" s="259"/>
      <c r="J140" s="255"/>
      <c r="K140" s="255"/>
      <c r="L140" s="260"/>
      <c r="M140" s="261"/>
      <c r="N140" s="262"/>
      <c r="O140" s="262"/>
      <c r="P140" s="262"/>
      <c r="Q140" s="262"/>
      <c r="R140" s="262"/>
      <c r="S140" s="262"/>
      <c r="T140" s="262"/>
      <c r="U140" s="263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4" t="s">
        <v>212</v>
      </c>
      <c r="AU140" s="264" t="s">
        <v>81</v>
      </c>
      <c r="AV140" s="14" t="s">
        <v>203</v>
      </c>
      <c r="AW140" s="14" t="s">
        <v>33</v>
      </c>
      <c r="AX140" s="14" t="s">
        <v>79</v>
      </c>
      <c r="AY140" s="264" t="s">
        <v>196</v>
      </c>
    </row>
    <row r="141" s="2" customFormat="1" ht="24.15" customHeight="1">
      <c r="A141" s="40"/>
      <c r="B141" s="41"/>
      <c r="C141" s="214" t="s">
        <v>254</v>
      </c>
      <c r="D141" s="214" t="s">
        <v>198</v>
      </c>
      <c r="E141" s="215" t="s">
        <v>3795</v>
      </c>
      <c r="F141" s="216" t="s">
        <v>3796</v>
      </c>
      <c r="G141" s="217" t="s">
        <v>201</v>
      </c>
      <c r="H141" s="218">
        <v>191.45599999999999</v>
      </c>
      <c r="I141" s="219"/>
      <c r="J141" s="220">
        <f>ROUND(I141*H141,2)</f>
        <v>0</v>
      </c>
      <c r="K141" s="216" t="s">
        <v>202</v>
      </c>
      <c r="L141" s="46"/>
      <c r="M141" s="221" t="s">
        <v>19</v>
      </c>
      <c r="N141" s="222" t="s">
        <v>43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3">
        <f>S141*H141</f>
        <v>0</v>
      </c>
      <c r="U141" s="224" t="s">
        <v>19</v>
      </c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203</v>
      </c>
      <c r="AT141" s="225" t="s">
        <v>198</v>
      </c>
      <c r="AU141" s="225" t="s">
        <v>81</v>
      </c>
      <c r="AY141" s="19" t="s">
        <v>196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79</v>
      </c>
      <c r="BK141" s="226">
        <f>ROUND(I141*H141,2)</f>
        <v>0</v>
      </c>
      <c r="BL141" s="19" t="s">
        <v>203</v>
      </c>
      <c r="BM141" s="225" t="s">
        <v>3797</v>
      </c>
    </row>
    <row r="142" s="2" customFormat="1">
      <c r="A142" s="40"/>
      <c r="B142" s="41"/>
      <c r="C142" s="42"/>
      <c r="D142" s="227" t="s">
        <v>205</v>
      </c>
      <c r="E142" s="42"/>
      <c r="F142" s="228" t="s">
        <v>3798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6"/>
      <c r="U142" s="87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205</v>
      </c>
      <c r="AU142" s="19" t="s">
        <v>81</v>
      </c>
    </row>
    <row r="143" s="13" customFormat="1">
      <c r="A143" s="13"/>
      <c r="B143" s="232"/>
      <c r="C143" s="233"/>
      <c r="D143" s="234" t="s">
        <v>212</v>
      </c>
      <c r="E143" s="235" t="s">
        <v>19</v>
      </c>
      <c r="F143" s="236" t="s">
        <v>3771</v>
      </c>
      <c r="G143" s="233"/>
      <c r="H143" s="237">
        <v>105.526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1"/>
      <c r="U143" s="242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212</v>
      </c>
      <c r="AU143" s="243" t="s">
        <v>81</v>
      </c>
      <c r="AV143" s="13" t="s">
        <v>81</v>
      </c>
      <c r="AW143" s="13" t="s">
        <v>33</v>
      </c>
      <c r="AX143" s="13" t="s">
        <v>72</v>
      </c>
      <c r="AY143" s="243" t="s">
        <v>196</v>
      </c>
    </row>
    <row r="144" s="13" customFormat="1">
      <c r="A144" s="13"/>
      <c r="B144" s="232"/>
      <c r="C144" s="233"/>
      <c r="D144" s="234" t="s">
        <v>212</v>
      </c>
      <c r="E144" s="235" t="s">
        <v>19</v>
      </c>
      <c r="F144" s="236" t="s">
        <v>3792</v>
      </c>
      <c r="G144" s="233"/>
      <c r="H144" s="237">
        <v>-41.25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1"/>
      <c r="U144" s="242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212</v>
      </c>
      <c r="AU144" s="243" t="s">
        <v>81</v>
      </c>
      <c r="AV144" s="13" t="s">
        <v>81</v>
      </c>
      <c r="AW144" s="13" t="s">
        <v>33</v>
      </c>
      <c r="AX144" s="13" t="s">
        <v>72</v>
      </c>
      <c r="AY144" s="243" t="s">
        <v>196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3793</v>
      </c>
      <c r="G145" s="233"/>
      <c r="H145" s="237">
        <v>163.20699999999999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72</v>
      </c>
      <c r="AY145" s="243" t="s">
        <v>196</v>
      </c>
    </row>
    <row r="146" s="13" customFormat="1">
      <c r="A146" s="13"/>
      <c r="B146" s="232"/>
      <c r="C146" s="233"/>
      <c r="D146" s="234" t="s">
        <v>212</v>
      </c>
      <c r="E146" s="235" t="s">
        <v>19</v>
      </c>
      <c r="F146" s="236" t="s">
        <v>3794</v>
      </c>
      <c r="G146" s="233"/>
      <c r="H146" s="237">
        <v>-36.027000000000001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1"/>
      <c r="U146" s="242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212</v>
      </c>
      <c r="AU146" s="243" t="s">
        <v>81</v>
      </c>
      <c r="AV146" s="13" t="s">
        <v>81</v>
      </c>
      <c r="AW146" s="13" t="s">
        <v>33</v>
      </c>
      <c r="AX146" s="13" t="s">
        <v>72</v>
      </c>
      <c r="AY146" s="243" t="s">
        <v>196</v>
      </c>
    </row>
    <row r="147" s="14" customFormat="1">
      <c r="A147" s="14"/>
      <c r="B147" s="254"/>
      <c r="C147" s="255"/>
      <c r="D147" s="234" t="s">
        <v>212</v>
      </c>
      <c r="E147" s="256" t="s">
        <v>19</v>
      </c>
      <c r="F147" s="257" t="s">
        <v>233</v>
      </c>
      <c r="G147" s="255"/>
      <c r="H147" s="258">
        <v>191.45600000000002</v>
      </c>
      <c r="I147" s="259"/>
      <c r="J147" s="255"/>
      <c r="K147" s="255"/>
      <c r="L147" s="260"/>
      <c r="M147" s="261"/>
      <c r="N147" s="262"/>
      <c r="O147" s="262"/>
      <c r="P147" s="262"/>
      <c r="Q147" s="262"/>
      <c r="R147" s="262"/>
      <c r="S147" s="262"/>
      <c r="T147" s="262"/>
      <c r="U147" s="263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4" t="s">
        <v>212</v>
      </c>
      <c r="AU147" s="264" t="s">
        <v>81</v>
      </c>
      <c r="AV147" s="14" t="s">
        <v>203</v>
      </c>
      <c r="AW147" s="14" t="s">
        <v>33</v>
      </c>
      <c r="AX147" s="14" t="s">
        <v>79</v>
      </c>
      <c r="AY147" s="264" t="s">
        <v>196</v>
      </c>
    </row>
    <row r="148" s="2" customFormat="1" ht="66.75" customHeight="1">
      <c r="A148" s="40"/>
      <c r="B148" s="41"/>
      <c r="C148" s="214" t="s">
        <v>263</v>
      </c>
      <c r="D148" s="214" t="s">
        <v>198</v>
      </c>
      <c r="E148" s="215" t="s">
        <v>1058</v>
      </c>
      <c r="F148" s="216" t="s">
        <v>1059</v>
      </c>
      <c r="G148" s="217" t="s">
        <v>201</v>
      </c>
      <c r="H148" s="218">
        <v>72.054000000000002</v>
      </c>
      <c r="I148" s="219"/>
      <c r="J148" s="220">
        <f>ROUND(I148*H148,2)</f>
        <v>0</v>
      </c>
      <c r="K148" s="216" t="s">
        <v>202</v>
      </c>
      <c r="L148" s="46"/>
      <c r="M148" s="221" t="s">
        <v>19</v>
      </c>
      <c r="N148" s="222" t="s">
        <v>43</v>
      </c>
      <c r="O148" s="86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3">
        <f>S148*H148</f>
        <v>0</v>
      </c>
      <c r="U148" s="224" t="s">
        <v>19</v>
      </c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203</v>
      </c>
      <c r="AT148" s="225" t="s">
        <v>198</v>
      </c>
      <c r="AU148" s="225" t="s">
        <v>81</v>
      </c>
      <c r="AY148" s="19" t="s">
        <v>196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79</v>
      </c>
      <c r="BK148" s="226">
        <f>ROUND(I148*H148,2)</f>
        <v>0</v>
      </c>
      <c r="BL148" s="19" t="s">
        <v>203</v>
      </c>
      <c r="BM148" s="225" t="s">
        <v>3799</v>
      </c>
    </row>
    <row r="149" s="2" customFormat="1">
      <c r="A149" s="40"/>
      <c r="B149" s="41"/>
      <c r="C149" s="42"/>
      <c r="D149" s="227" t="s">
        <v>205</v>
      </c>
      <c r="E149" s="42"/>
      <c r="F149" s="228" t="s">
        <v>1061</v>
      </c>
      <c r="G149" s="42"/>
      <c r="H149" s="42"/>
      <c r="I149" s="229"/>
      <c r="J149" s="42"/>
      <c r="K149" s="42"/>
      <c r="L149" s="46"/>
      <c r="M149" s="230"/>
      <c r="N149" s="231"/>
      <c r="O149" s="86"/>
      <c r="P149" s="86"/>
      <c r="Q149" s="86"/>
      <c r="R149" s="86"/>
      <c r="S149" s="86"/>
      <c r="T149" s="86"/>
      <c r="U149" s="87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205</v>
      </c>
      <c r="AU149" s="19" t="s">
        <v>81</v>
      </c>
    </row>
    <row r="150" s="13" customFormat="1">
      <c r="A150" s="13"/>
      <c r="B150" s="232"/>
      <c r="C150" s="233"/>
      <c r="D150" s="234" t="s">
        <v>212</v>
      </c>
      <c r="E150" s="235" t="s">
        <v>19</v>
      </c>
      <c r="F150" s="236" t="s">
        <v>3779</v>
      </c>
      <c r="G150" s="233"/>
      <c r="H150" s="237">
        <v>2.1739999999999999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1"/>
      <c r="U150" s="242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212</v>
      </c>
      <c r="AU150" s="243" t="s">
        <v>81</v>
      </c>
      <c r="AV150" s="13" t="s">
        <v>81</v>
      </c>
      <c r="AW150" s="13" t="s">
        <v>33</v>
      </c>
      <c r="AX150" s="13" t="s">
        <v>72</v>
      </c>
      <c r="AY150" s="243" t="s">
        <v>196</v>
      </c>
    </row>
    <row r="151" s="13" customFormat="1">
      <c r="A151" s="13"/>
      <c r="B151" s="232"/>
      <c r="C151" s="233"/>
      <c r="D151" s="234" t="s">
        <v>212</v>
      </c>
      <c r="E151" s="235" t="s">
        <v>19</v>
      </c>
      <c r="F151" s="236" t="s">
        <v>3780</v>
      </c>
      <c r="G151" s="233"/>
      <c r="H151" s="237">
        <v>10.144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1"/>
      <c r="U151" s="242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212</v>
      </c>
      <c r="AU151" s="243" t="s">
        <v>81</v>
      </c>
      <c r="AV151" s="13" t="s">
        <v>81</v>
      </c>
      <c r="AW151" s="13" t="s">
        <v>33</v>
      </c>
      <c r="AX151" s="13" t="s">
        <v>72</v>
      </c>
      <c r="AY151" s="243" t="s">
        <v>196</v>
      </c>
    </row>
    <row r="152" s="13" customFormat="1">
      <c r="A152" s="13"/>
      <c r="B152" s="232"/>
      <c r="C152" s="233"/>
      <c r="D152" s="234" t="s">
        <v>212</v>
      </c>
      <c r="E152" s="235" t="s">
        <v>19</v>
      </c>
      <c r="F152" s="236" t="s">
        <v>3781</v>
      </c>
      <c r="G152" s="233"/>
      <c r="H152" s="237">
        <v>2.3999999999999999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1"/>
      <c r="U152" s="242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212</v>
      </c>
      <c r="AU152" s="243" t="s">
        <v>81</v>
      </c>
      <c r="AV152" s="13" t="s">
        <v>81</v>
      </c>
      <c r="AW152" s="13" t="s">
        <v>33</v>
      </c>
      <c r="AX152" s="13" t="s">
        <v>72</v>
      </c>
      <c r="AY152" s="243" t="s">
        <v>196</v>
      </c>
    </row>
    <row r="153" s="13" customFormat="1">
      <c r="A153" s="13"/>
      <c r="B153" s="232"/>
      <c r="C153" s="233"/>
      <c r="D153" s="234" t="s">
        <v>212</v>
      </c>
      <c r="E153" s="235" t="s">
        <v>19</v>
      </c>
      <c r="F153" s="236" t="s">
        <v>3782</v>
      </c>
      <c r="G153" s="233"/>
      <c r="H153" s="237">
        <v>5.2560000000000002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1"/>
      <c r="U153" s="242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212</v>
      </c>
      <c r="AU153" s="243" t="s">
        <v>81</v>
      </c>
      <c r="AV153" s="13" t="s">
        <v>81</v>
      </c>
      <c r="AW153" s="13" t="s">
        <v>33</v>
      </c>
      <c r="AX153" s="13" t="s">
        <v>72</v>
      </c>
      <c r="AY153" s="243" t="s">
        <v>196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3783</v>
      </c>
      <c r="G154" s="233"/>
      <c r="H154" s="237">
        <v>16.053000000000001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72</v>
      </c>
      <c r="AY154" s="243" t="s">
        <v>196</v>
      </c>
    </row>
    <row r="155" s="14" customFormat="1">
      <c r="A155" s="14"/>
      <c r="B155" s="254"/>
      <c r="C155" s="255"/>
      <c r="D155" s="234" t="s">
        <v>212</v>
      </c>
      <c r="E155" s="256" t="s">
        <v>19</v>
      </c>
      <c r="F155" s="257" t="s">
        <v>233</v>
      </c>
      <c r="G155" s="255"/>
      <c r="H155" s="258">
        <v>36.027000000000001</v>
      </c>
      <c r="I155" s="259"/>
      <c r="J155" s="255"/>
      <c r="K155" s="255"/>
      <c r="L155" s="260"/>
      <c r="M155" s="261"/>
      <c r="N155" s="262"/>
      <c r="O155" s="262"/>
      <c r="P155" s="262"/>
      <c r="Q155" s="262"/>
      <c r="R155" s="262"/>
      <c r="S155" s="262"/>
      <c r="T155" s="262"/>
      <c r="U155" s="263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4" t="s">
        <v>212</v>
      </c>
      <c r="AU155" s="264" t="s">
        <v>81</v>
      </c>
      <c r="AV155" s="14" t="s">
        <v>203</v>
      </c>
      <c r="AW155" s="14" t="s">
        <v>33</v>
      </c>
      <c r="AX155" s="14" t="s">
        <v>72</v>
      </c>
      <c r="AY155" s="264" t="s">
        <v>196</v>
      </c>
    </row>
    <row r="156" s="13" customFormat="1">
      <c r="A156" s="13"/>
      <c r="B156" s="232"/>
      <c r="C156" s="233"/>
      <c r="D156" s="234" t="s">
        <v>212</v>
      </c>
      <c r="E156" s="235" t="s">
        <v>19</v>
      </c>
      <c r="F156" s="236" t="s">
        <v>3800</v>
      </c>
      <c r="G156" s="233"/>
      <c r="H156" s="237">
        <v>72.054000000000002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1"/>
      <c r="U156" s="242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212</v>
      </c>
      <c r="AU156" s="243" t="s">
        <v>81</v>
      </c>
      <c r="AV156" s="13" t="s">
        <v>81</v>
      </c>
      <c r="AW156" s="13" t="s">
        <v>33</v>
      </c>
      <c r="AX156" s="13" t="s">
        <v>79</v>
      </c>
      <c r="AY156" s="243" t="s">
        <v>196</v>
      </c>
    </row>
    <row r="157" s="2" customFormat="1" ht="16.5" customHeight="1">
      <c r="A157" s="40"/>
      <c r="B157" s="41"/>
      <c r="C157" s="244" t="s">
        <v>269</v>
      </c>
      <c r="D157" s="244" t="s">
        <v>214</v>
      </c>
      <c r="E157" s="245" t="s">
        <v>1062</v>
      </c>
      <c r="F157" s="246" t="s">
        <v>1063</v>
      </c>
      <c r="G157" s="247" t="s">
        <v>237</v>
      </c>
      <c r="H157" s="248">
        <v>72.054000000000002</v>
      </c>
      <c r="I157" s="249"/>
      <c r="J157" s="250">
        <f>ROUND(I157*H157,2)</f>
        <v>0</v>
      </c>
      <c r="K157" s="246" t="s">
        <v>202</v>
      </c>
      <c r="L157" s="251"/>
      <c r="M157" s="252" t="s">
        <v>19</v>
      </c>
      <c r="N157" s="253" t="s">
        <v>43</v>
      </c>
      <c r="O157" s="86"/>
      <c r="P157" s="223">
        <f>O157*H157</f>
        <v>0</v>
      </c>
      <c r="Q157" s="223">
        <v>1</v>
      </c>
      <c r="R157" s="223">
        <f>Q157*H157</f>
        <v>72.054000000000002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217</v>
      </c>
      <c r="AT157" s="225" t="s">
        <v>214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203</v>
      </c>
      <c r="BM157" s="225" t="s">
        <v>3801</v>
      </c>
    </row>
    <row r="158" s="13" customFormat="1">
      <c r="A158" s="13"/>
      <c r="B158" s="232"/>
      <c r="C158" s="233"/>
      <c r="D158" s="234" t="s">
        <v>212</v>
      </c>
      <c r="E158" s="235" t="s">
        <v>19</v>
      </c>
      <c r="F158" s="236" t="s">
        <v>3800</v>
      </c>
      <c r="G158" s="233"/>
      <c r="H158" s="237">
        <v>72.054000000000002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33</v>
      </c>
      <c r="AX158" s="13" t="s">
        <v>79</v>
      </c>
      <c r="AY158" s="243" t="s">
        <v>196</v>
      </c>
    </row>
    <row r="159" s="12" customFormat="1" ht="22.8" customHeight="1">
      <c r="A159" s="12"/>
      <c r="B159" s="198"/>
      <c r="C159" s="199"/>
      <c r="D159" s="200" t="s">
        <v>71</v>
      </c>
      <c r="E159" s="212" t="s">
        <v>81</v>
      </c>
      <c r="F159" s="212" t="s">
        <v>197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SUM(P160:P165)</f>
        <v>0</v>
      </c>
      <c r="Q159" s="206"/>
      <c r="R159" s="207">
        <f>SUM(R160:R165)</f>
        <v>14.306455069999998</v>
      </c>
      <c r="S159" s="206"/>
      <c r="T159" s="207">
        <f>SUM(T160:T165)</f>
        <v>0</v>
      </c>
      <c r="U159" s="208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79</v>
      </c>
      <c r="AT159" s="210" t="s">
        <v>71</v>
      </c>
      <c r="AU159" s="210" t="s">
        <v>79</v>
      </c>
      <c r="AY159" s="209" t="s">
        <v>196</v>
      </c>
      <c r="BK159" s="211">
        <f>SUM(BK160:BK165)</f>
        <v>0</v>
      </c>
    </row>
    <row r="160" s="2" customFormat="1" ht="33" customHeight="1">
      <c r="A160" s="40"/>
      <c r="B160" s="41"/>
      <c r="C160" s="214" t="s">
        <v>8</v>
      </c>
      <c r="D160" s="214" t="s">
        <v>198</v>
      </c>
      <c r="E160" s="215" t="s">
        <v>3802</v>
      </c>
      <c r="F160" s="216" t="s">
        <v>3803</v>
      </c>
      <c r="G160" s="217" t="s">
        <v>201</v>
      </c>
      <c r="H160" s="218">
        <v>5.5759999999999996</v>
      </c>
      <c r="I160" s="219"/>
      <c r="J160" s="220">
        <f>ROUND(I160*H160,2)</f>
        <v>0</v>
      </c>
      <c r="K160" s="216" t="s">
        <v>202</v>
      </c>
      <c r="L160" s="46"/>
      <c r="M160" s="221" t="s">
        <v>19</v>
      </c>
      <c r="N160" s="222" t="s">
        <v>43</v>
      </c>
      <c r="O160" s="86"/>
      <c r="P160" s="223">
        <f>O160*H160</f>
        <v>0</v>
      </c>
      <c r="Q160" s="223">
        <v>2.5018699999999998</v>
      </c>
      <c r="R160" s="223">
        <f>Q160*H160</f>
        <v>13.950427119999999</v>
      </c>
      <c r="S160" s="223">
        <v>0</v>
      </c>
      <c r="T160" s="223">
        <f>S160*H160</f>
        <v>0</v>
      </c>
      <c r="U160" s="224" t="s">
        <v>19</v>
      </c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203</v>
      </c>
      <c r="AT160" s="225" t="s">
        <v>198</v>
      </c>
      <c r="AU160" s="225" t="s">
        <v>81</v>
      </c>
      <c r="AY160" s="19" t="s">
        <v>196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79</v>
      </c>
      <c r="BK160" s="226">
        <f>ROUND(I160*H160,2)</f>
        <v>0</v>
      </c>
      <c r="BL160" s="19" t="s">
        <v>203</v>
      </c>
      <c r="BM160" s="225" t="s">
        <v>3804</v>
      </c>
    </row>
    <row r="161" s="2" customFormat="1">
      <c r="A161" s="40"/>
      <c r="B161" s="41"/>
      <c r="C161" s="42"/>
      <c r="D161" s="227" t="s">
        <v>205</v>
      </c>
      <c r="E161" s="42"/>
      <c r="F161" s="228" t="s">
        <v>3805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6"/>
      <c r="U161" s="87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205</v>
      </c>
      <c r="AU161" s="19" t="s">
        <v>81</v>
      </c>
    </row>
    <row r="162" s="13" customFormat="1">
      <c r="A162" s="13"/>
      <c r="B162" s="232"/>
      <c r="C162" s="233"/>
      <c r="D162" s="234" t="s">
        <v>212</v>
      </c>
      <c r="E162" s="235" t="s">
        <v>19</v>
      </c>
      <c r="F162" s="236" t="s">
        <v>3806</v>
      </c>
      <c r="G162" s="233"/>
      <c r="H162" s="237">
        <v>5.5759999999999996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1"/>
      <c r="U162" s="242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212</v>
      </c>
      <c r="AU162" s="243" t="s">
        <v>81</v>
      </c>
      <c r="AV162" s="13" t="s">
        <v>81</v>
      </c>
      <c r="AW162" s="13" t="s">
        <v>33</v>
      </c>
      <c r="AX162" s="13" t="s">
        <v>79</v>
      </c>
      <c r="AY162" s="243" t="s">
        <v>196</v>
      </c>
    </row>
    <row r="163" s="2" customFormat="1" ht="24.15" customHeight="1">
      <c r="A163" s="40"/>
      <c r="B163" s="41"/>
      <c r="C163" s="214" t="s">
        <v>282</v>
      </c>
      <c r="D163" s="214" t="s">
        <v>198</v>
      </c>
      <c r="E163" s="215" t="s">
        <v>439</v>
      </c>
      <c r="F163" s="216" t="s">
        <v>440</v>
      </c>
      <c r="G163" s="217" t="s">
        <v>237</v>
      </c>
      <c r="H163" s="218">
        <v>0.33500000000000002</v>
      </c>
      <c r="I163" s="219"/>
      <c r="J163" s="220">
        <f>ROUND(I163*H163,2)</f>
        <v>0</v>
      </c>
      <c r="K163" s="216" t="s">
        <v>202</v>
      </c>
      <c r="L163" s="46"/>
      <c r="M163" s="221" t="s">
        <v>19</v>
      </c>
      <c r="N163" s="222" t="s">
        <v>43</v>
      </c>
      <c r="O163" s="86"/>
      <c r="P163" s="223">
        <f>O163*H163</f>
        <v>0</v>
      </c>
      <c r="Q163" s="223">
        <v>1.06277</v>
      </c>
      <c r="R163" s="223">
        <f>Q163*H163</f>
        <v>0.35602795000000004</v>
      </c>
      <c r="S163" s="223">
        <v>0</v>
      </c>
      <c r="T163" s="223">
        <f>S163*H163</f>
        <v>0</v>
      </c>
      <c r="U163" s="224" t="s">
        <v>19</v>
      </c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203</v>
      </c>
      <c r="AT163" s="225" t="s">
        <v>198</v>
      </c>
      <c r="AU163" s="225" t="s">
        <v>81</v>
      </c>
      <c r="AY163" s="19" t="s">
        <v>196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79</v>
      </c>
      <c r="BK163" s="226">
        <f>ROUND(I163*H163,2)</f>
        <v>0</v>
      </c>
      <c r="BL163" s="19" t="s">
        <v>203</v>
      </c>
      <c r="BM163" s="225" t="s">
        <v>3807</v>
      </c>
    </row>
    <row r="164" s="2" customFormat="1">
      <c r="A164" s="40"/>
      <c r="B164" s="41"/>
      <c r="C164" s="42"/>
      <c r="D164" s="227" t="s">
        <v>205</v>
      </c>
      <c r="E164" s="42"/>
      <c r="F164" s="228" t="s">
        <v>442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6"/>
      <c r="U164" s="87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205</v>
      </c>
      <c r="AU164" s="19" t="s">
        <v>81</v>
      </c>
    </row>
    <row r="165" s="13" customFormat="1">
      <c r="A165" s="13"/>
      <c r="B165" s="232"/>
      <c r="C165" s="233"/>
      <c r="D165" s="234" t="s">
        <v>212</v>
      </c>
      <c r="E165" s="235" t="s">
        <v>19</v>
      </c>
      <c r="F165" s="236" t="s">
        <v>3808</v>
      </c>
      <c r="G165" s="233"/>
      <c r="H165" s="237">
        <v>0.33500000000000002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1"/>
      <c r="U165" s="242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212</v>
      </c>
      <c r="AU165" s="243" t="s">
        <v>81</v>
      </c>
      <c r="AV165" s="13" t="s">
        <v>81</v>
      </c>
      <c r="AW165" s="13" t="s">
        <v>33</v>
      </c>
      <c r="AX165" s="13" t="s">
        <v>79</v>
      </c>
      <c r="AY165" s="243" t="s">
        <v>196</v>
      </c>
    </row>
    <row r="166" s="12" customFormat="1" ht="22.8" customHeight="1">
      <c r="A166" s="12"/>
      <c r="B166" s="198"/>
      <c r="C166" s="199"/>
      <c r="D166" s="200" t="s">
        <v>71</v>
      </c>
      <c r="E166" s="212" t="s">
        <v>217</v>
      </c>
      <c r="F166" s="212" t="s">
        <v>3809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SUM(P167:P264)</f>
        <v>0</v>
      </c>
      <c r="Q166" s="206"/>
      <c r="R166" s="207">
        <f>SUM(R167:R264)</f>
        <v>0.87052543999999998</v>
      </c>
      <c r="S166" s="206"/>
      <c r="T166" s="207">
        <f>SUM(T167:T264)</f>
        <v>7.3079999999999998</v>
      </c>
      <c r="U166" s="208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79</v>
      </c>
      <c r="AT166" s="210" t="s">
        <v>71</v>
      </c>
      <c r="AU166" s="210" t="s">
        <v>79</v>
      </c>
      <c r="AY166" s="209" t="s">
        <v>196</v>
      </c>
      <c r="BK166" s="211">
        <f>SUM(BK167:BK264)</f>
        <v>0</v>
      </c>
    </row>
    <row r="167" s="2" customFormat="1" ht="37.8" customHeight="1">
      <c r="A167" s="40"/>
      <c r="B167" s="41"/>
      <c r="C167" s="214" t="s">
        <v>288</v>
      </c>
      <c r="D167" s="214" t="s">
        <v>198</v>
      </c>
      <c r="E167" s="215" t="s">
        <v>3810</v>
      </c>
      <c r="F167" s="216" t="s">
        <v>3811</v>
      </c>
      <c r="G167" s="217" t="s">
        <v>209</v>
      </c>
      <c r="H167" s="218">
        <v>44.240000000000002</v>
      </c>
      <c r="I167" s="219"/>
      <c r="J167" s="220">
        <f>ROUND(I167*H167,2)</f>
        <v>0</v>
      </c>
      <c r="K167" s="216" t="s">
        <v>202</v>
      </c>
      <c r="L167" s="46"/>
      <c r="M167" s="221" t="s">
        <v>19</v>
      </c>
      <c r="N167" s="222" t="s">
        <v>43</v>
      </c>
      <c r="O167" s="86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3">
        <f>S167*H167</f>
        <v>0</v>
      </c>
      <c r="U167" s="224" t="s">
        <v>19</v>
      </c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203</v>
      </c>
      <c r="AT167" s="225" t="s">
        <v>198</v>
      </c>
      <c r="AU167" s="225" t="s">
        <v>81</v>
      </c>
      <c r="AY167" s="19" t="s">
        <v>196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79</v>
      </c>
      <c r="BK167" s="226">
        <f>ROUND(I167*H167,2)</f>
        <v>0</v>
      </c>
      <c r="BL167" s="19" t="s">
        <v>203</v>
      </c>
      <c r="BM167" s="225" t="s">
        <v>3812</v>
      </c>
    </row>
    <row r="168" s="2" customFormat="1">
      <c r="A168" s="40"/>
      <c r="B168" s="41"/>
      <c r="C168" s="42"/>
      <c r="D168" s="227" t="s">
        <v>205</v>
      </c>
      <c r="E168" s="42"/>
      <c r="F168" s="228" t="s">
        <v>3813</v>
      </c>
      <c r="G168" s="42"/>
      <c r="H168" s="42"/>
      <c r="I168" s="229"/>
      <c r="J168" s="42"/>
      <c r="K168" s="42"/>
      <c r="L168" s="46"/>
      <c r="M168" s="230"/>
      <c r="N168" s="231"/>
      <c r="O168" s="86"/>
      <c r="P168" s="86"/>
      <c r="Q168" s="86"/>
      <c r="R168" s="86"/>
      <c r="S168" s="86"/>
      <c r="T168" s="86"/>
      <c r="U168" s="87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205</v>
      </c>
      <c r="AU168" s="19" t="s">
        <v>81</v>
      </c>
    </row>
    <row r="169" s="13" customFormat="1">
      <c r="A169" s="13"/>
      <c r="B169" s="232"/>
      <c r="C169" s="233"/>
      <c r="D169" s="234" t="s">
        <v>212</v>
      </c>
      <c r="E169" s="235" t="s">
        <v>19</v>
      </c>
      <c r="F169" s="236" t="s">
        <v>3814</v>
      </c>
      <c r="G169" s="233"/>
      <c r="H169" s="237">
        <v>44.240000000000002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1"/>
      <c r="U169" s="242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212</v>
      </c>
      <c r="AU169" s="243" t="s">
        <v>81</v>
      </c>
      <c r="AV169" s="13" t="s">
        <v>81</v>
      </c>
      <c r="AW169" s="13" t="s">
        <v>33</v>
      </c>
      <c r="AX169" s="13" t="s">
        <v>79</v>
      </c>
      <c r="AY169" s="243" t="s">
        <v>196</v>
      </c>
    </row>
    <row r="170" s="2" customFormat="1" ht="24.15" customHeight="1">
      <c r="A170" s="40"/>
      <c r="B170" s="41"/>
      <c r="C170" s="244" t="s">
        <v>294</v>
      </c>
      <c r="D170" s="244" t="s">
        <v>214</v>
      </c>
      <c r="E170" s="245" t="s">
        <v>3815</v>
      </c>
      <c r="F170" s="246" t="s">
        <v>3816</v>
      </c>
      <c r="G170" s="247" t="s">
        <v>209</v>
      </c>
      <c r="H170" s="248">
        <v>44.904000000000003</v>
      </c>
      <c r="I170" s="249"/>
      <c r="J170" s="250">
        <f>ROUND(I170*H170,2)</f>
        <v>0</v>
      </c>
      <c r="K170" s="246" t="s">
        <v>202</v>
      </c>
      <c r="L170" s="251"/>
      <c r="M170" s="252" t="s">
        <v>19</v>
      </c>
      <c r="N170" s="253" t="s">
        <v>43</v>
      </c>
      <c r="O170" s="86"/>
      <c r="P170" s="223">
        <f>O170*H170</f>
        <v>0</v>
      </c>
      <c r="Q170" s="223">
        <v>0.00027</v>
      </c>
      <c r="R170" s="223">
        <f>Q170*H170</f>
        <v>0.012124080000000001</v>
      </c>
      <c r="S170" s="223">
        <v>0</v>
      </c>
      <c r="T170" s="223">
        <f>S170*H170</f>
        <v>0</v>
      </c>
      <c r="U170" s="224" t="s">
        <v>19</v>
      </c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217</v>
      </c>
      <c r="AT170" s="225" t="s">
        <v>214</v>
      </c>
      <c r="AU170" s="225" t="s">
        <v>81</v>
      </c>
      <c r="AY170" s="19" t="s">
        <v>196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79</v>
      </c>
      <c r="BK170" s="226">
        <f>ROUND(I170*H170,2)</f>
        <v>0</v>
      </c>
      <c r="BL170" s="19" t="s">
        <v>203</v>
      </c>
      <c r="BM170" s="225" t="s">
        <v>3817</v>
      </c>
    </row>
    <row r="171" s="13" customFormat="1">
      <c r="A171" s="13"/>
      <c r="B171" s="232"/>
      <c r="C171" s="233"/>
      <c r="D171" s="234" t="s">
        <v>212</v>
      </c>
      <c r="E171" s="235" t="s">
        <v>19</v>
      </c>
      <c r="F171" s="236" t="s">
        <v>3818</v>
      </c>
      <c r="G171" s="233"/>
      <c r="H171" s="237">
        <v>44.904000000000003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1"/>
      <c r="U171" s="242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212</v>
      </c>
      <c r="AU171" s="243" t="s">
        <v>81</v>
      </c>
      <c r="AV171" s="13" t="s">
        <v>81</v>
      </c>
      <c r="AW171" s="13" t="s">
        <v>33</v>
      </c>
      <c r="AX171" s="13" t="s">
        <v>79</v>
      </c>
      <c r="AY171" s="243" t="s">
        <v>196</v>
      </c>
    </row>
    <row r="172" s="2" customFormat="1" ht="37.8" customHeight="1">
      <c r="A172" s="40"/>
      <c r="B172" s="41"/>
      <c r="C172" s="214" t="s">
        <v>266</v>
      </c>
      <c r="D172" s="214" t="s">
        <v>198</v>
      </c>
      <c r="E172" s="215" t="s">
        <v>3819</v>
      </c>
      <c r="F172" s="216" t="s">
        <v>3820</v>
      </c>
      <c r="G172" s="217" t="s">
        <v>209</v>
      </c>
      <c r="H172" s="218">
        <v>60.920000000000002</v>
      </c>
      <c r="I172" s="219"/>
      <c r="J172" s="220">
        <f>ROUND(I172*H172,2)</f>
        <v>0</v>
      </c>
      <c r="K172" s="216" t="s">
        <v>202</v>
      </c>
      <c r="L172" s="46"/>
      <c r="M172" s="221" t="s">
        <v>19</v>
      </c>
      <c r="N172" s="222" t="s">
        <v>43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3">
        <f>S172*H172</f>
        <v>0</v>
      </c>
      <c r="U172" s="224" t="s">
        <v>19</v>
      </c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203</v>
      </c>
      <c r="AT172" s="225" t="s">
        <v>198</v>
      </c>
      <c r="AU172" s="225" t="s">
        <v>81</v>
      </c>
      <c r="AY172" s="19" t="s">
        <v>196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79</v>
      </c>
      <c r="BK172" s="226">
        <f>ROUND(I172*H172,2)</f>
        <v>0</v>
      </c>
      <c r="BL172" s="19" t="s">
        <v>203</v>
      </c>
      <c r="BM172" s="225" t="s">
        <v>3821</v>
      </c>
    </row>
    <row r="173" s="2" customFormat="1">
      <c r="A173" s="40"/>
      <c r="B173" s="41"/>
      <c r="C173" s="42"/>
      <c r="D173" s="227" t="s">
        <v>205</v>
      </c>
      <c r="E173" s="42"/>
      <c r="F173" s="228" t="s">
        <v>3822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6"/>
      <c r="U173" s="87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205</v>
      </c>
      <c r="AU173" s="19" t="s">
        <v>81</v>
      </c>
    </row>
    <row r="174" s="13" customFormat="1">
      <c r="A174" s="13"/>
      <c r="B174" s="232"/>
      <c r="C174" s="233"/>
      <c r="D174" s="234" t="s">
        <v>212</v>
      </c>
      <c r="E174" s="235" t="s">
        <v>19</v>
      </c>
      <c r="F174" s="236" t="s">
        <v>3823</v>
      </c>
      <c r="G174" s="233"/>
      <c r="H174" s="237">
        <v>60.920000000000002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1"/>
      <c r="U174" s="242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212</v>
      </c>
      <c r="AU174" s="243" t="s">
        <v>81</v>
      </c>
      <c r="AV174" s="13" t="s">
        <v>81</v>
      </c>
      <c r="AW174" s="13" t="s">
        <v>33</v>
      </c>
      <c r="AX174" s="13" t="s">
        <v>72</v>
      </c>
      <c r="AY174" s="243" t="s">
        <v>196</v>
      </c>
    </row>
    <row r="175" s="14" customFormat="1">
      <c r="A175" s="14"/>
      <c r="B175" s="254"/>
      <c r="C175" s="255"/>
      <c r="D175" s="234" t="s">
        <v>212</v>
      </c>
      <c r="E175" s="256" t="s">
        <v>19</v>
      </c>
      <c r="F175" s="257" t="s">
        <v>233</v>
      </c>
      <c r="G175" s="255"/>
      <c r="H175" s="258">
        <v>60.920000000000002</v>
      </c>
      <c r="I175" s="259"/>
      <c r="J175" s="255"/>
      <c r="K175" s="255"/>
      <c r="L175" s="260"/>
      <c r="M175" s="261"/>
      <c r="N175" s="262"/>
      <c r="O175" s="262"/>
      <c r="P175" s="262"/>
      <c r="Q175" s="262"/>
      <c r="R175" s="262"/>
      <c r="S175" s="262"/>
      <c r="T175" s="262"/>
      <c r="U175" s="263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4" t="s">
        <v>212</v>
      </c>
      <c r="AU175" s="264" t="s">
        <v>81</v>
      </c>
      <c r="AV175" s="14" t="s">
        <v>203</v>
      </c>
      <c r="AW175" s="14" t="s">
        <v>33</v>
      </c>
      <c r="AX175" s="14" t="s">
        <v>79</v>
      </c>
      <c r="AY175" s="264" t="s">
        <v>196</v>
      </c>
    </row>
    <row r="176" s="2" customFormat="1" ht="24.15" customHeight="1">
      <c r="A176" s="40"/>
      <c r="B176" s="41"/>
      <c r="C176" s="244" t="s">
        <v>307</v>
      </c>
      <c r="D176" s="244" t="s">
        <v>214</v>
      </c>
      <c r="E176" s="245" t="s">
        <v>3824</v>
      </c>
      <c r="F176" s="246" t="s">
        <v>3825</v>
      </c>
      <c r="G176" s="247" t="s">
        <v>209</v>
      </c>
      <c r="H176" s="248">
        <v>61.834000000000003</v>
      </c>
      <c r="I176" s="249"/>
      <c r="J176" s="250">
        <f>ROUND(I176*H176,2)</f>
        <v>0</v>
      </c>
      <c r="K176" s="246" t="s">
        <v>202</v>
      </c>
      <c r="L176" s="251"/>
      <c r="M176" s="252" t="s">
        <v>19</v>
      </c>
      <c r="N176" s="253" t="s">
        <v>43</v>
      </c>
      <c r="O176" s="86"/>
      <c r="P176" s="223">
        <f>O176*H176</f>
        <v>0</v>
      </c>
      <c r="Q176" s="223">
        <v>0.00042999999999999999</v>
      </c>
      <c r="R176" s="223">
        <f>Q176*H176</f>
        <v>0.02658862</v>
      </c>
      <c r="S176" s="223">
        <v>0</v>
      </c>
      <c r="T176" s="223">
        <f>S176*H176</f>
        <v>0</v>
      </c>
      <c r="U176" s="224" t="s">
        <v>19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217</v>
      </c>
      <c r="AT176" s="225" t="s">
        <v>214</v>
      </c>
      <c r="AU176" s="225" t="s">
        <v>81</v>
      </c>
      <c r="AY176" s="19" t="s">
        <v>196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79</v>
      </c>
      <c r="BK176" s="226">
        <f>ROUND(I176*H176,2)</f>
        <v>0</v>
      </c>
      <c r="BL176" s="19" t="s">
        <v>203</v>
      </c>
      <c r="BM176" s="225" t="s">
        <v>3826</v>
      </c>
    </row>
    <row r="177" s="13" customFormat="1">
      <c r="A177" s="13"/>
      <c r="B177" s="232"/>
      <c r="C177" s="233"/>
      <c r="D177" s="234" t="s">
        <v>212</v>
      </c>
      <c r="E177" s="235" t="s">
        <v>19</v>
      </c>
      <c r="F177" s="236" t="s">
        <v>3827</v>
      </c>
      <c r="G177" s="233"/>
      <c r="H177" s="237">
        <v>61.834000000000003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1"/>
      <c r="U177" s="242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212</v>
      </c>
      <c r="AU177" s="243" t="s">
        <v>81</v>
      </c>
      <c r="AV177" s="13" t="s">
        <v>81</v>
      </c>
      <c r="AW177" s="13" t="s">
        <v>33</v>
      </c>
      <c r="AX177" s="13" t="s">
        <v>79</v>
      </c>
      <c r="AY177" s="243" t="s">
        <v>196</v>
      </c>
    </row>
    <row r="178" s="2" customFormat="1" ht="24.15" customHeight="1">
      <c r="A178" s="40"/>
      <c r="B178" s="41"/>
      <c r="C178" s="214" t="s">
        <v>313</v>
      </c>
      <c r="D178" s="214" t="s">
        <v>198</v>
      </c>
      <c r="E178" s="215" t="s">
        <v>3828</v>
      </c>
      <c r="F178" s="216" t="s">
        <v>3829</v>
      </c>
      <c r="G178" s="217" t="s">
        <v>209</v>
      </c>
      <c r="H178" s="218">
        <v>39.07</v>
      </c>
      <c r="I178" s="219"/>
      <c r="J178" s="220">
        <f>ROUND(I178*H178,2)</f>
        <v>0</v>
      </c>
      <c r="K178" s="216" t="s">
        <v>202</v>
      </c>
      <c r="L178" s="46"/>
      <c r="M178" s="221" t="s">
        <v>19</v>
      </c>
      <c r="N178" s="222" t="s">
        <v>43</v>
      </c>
      <c r="O178" s="86"/>
      <c r="P178" s="223">
        <f>O178*H178</f>
        <v>0</v>
      </c>
      <c r="Q178" s="223">
        <v>1.0000000000000001E-05</v>
      </c>
      <c r="R178" s="223">
        <f>Q178*H178</f>
        <v>0.00039070000000000001</v>
      </c>
      <c r="S178" s="223">
        <v>0</v>
      </c>
      <c r="T178" s="223">
        <f>S178*H178</f>
        <v>0</v>
      </c>
      <c r="U178" s="224" t="s">
        <v>19</v>
      </c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203</v>
      </c>
      <c r="AT178" s="225" t="s">
        <v>198</v>
      </c>
      <c r="AU178" s="225" t="s">
        <v>81</v>
      </c>
      <c r="AY178" s="19" t="s">
        <v>196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79</v>
      </c>
      <c r="BK178" s="226">
        <f>ROUND(I178*H178,2)</f>
        <v>0</v>
      </c>
      <c r="BL178" s="19" t="s">
        <v>203</v>
      </c>
      <c r="BM178" s="225" t="s">
        <v>3830</v>
      </c>
    </row>
    <row r="179" s="2" customFormat="1">
      <c r="A179" s="40"/>
      <c r="B179" s="41"/>
      <c r="C179" s="42"/>
      <c r="D179" s="227" t="s">
        <v>205</v>
      </c>
      <c r="E179" s="42"/>
      <c r="F179" s="228" t="s">
        <v>3831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6"/>
      <c r="U179" s="87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205</v>
      </c>
      <c r="AU179" s="19" t="s">
        <v>81</v>
      </c>
    </row>
    <row r="180" s="13" customFormat="1">
      <c r="A180" s="13"/>
      <c r="B180" s="232"/>
      <c r="C180" s="233"/>
      <c r="D180" s="234" t="s">
        <v>212</v>
      </c>
      <c r="E180" s="235" t="s">
        <v>19</v>
      </c>
      <c r="F180" s="236" t="s">
        <v>3832</v>
      </c>
      <c r="G180" s="233"/>
      <c r="H180" s="237">
        <v>39.07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1"/>
      <c r="U180" s="242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212</v>
      </c>
      <c r="AU180" s="243" t="s">
        <v>81</v>
      </c>
      <c r="AV180" s="13" t="s">
        <v>81</v>
      </c>
      <c r="AW180" s="13" t="s">
        <v>33</v>
      </c>
      <c r="AX180" s="13" t="s">
        <v>79</v>
      </c>
      <c r="AY180" s="243" t="s">
        <v>196</v>
      </c>
    </row>
    <row r="181" s="2" customFormat="1" ht="24.15" customHeight="1">
      <c r="A181" s="40"/>
      <c r="B181" s="41"/>
      <c r="C181" s="244" t="s">
        <v>320</v>
      </c>
      <c r="D181" s="244" t="s">
        <v>214</v>
      </c>
      <c r="E181" s="245" t="s">
        <v>3833</v>
      </c>
      <c r="F181" s="246" t="s">
        <v>3834</v>
      </c>
      <c r="G181" s="247" t="s">
        <v>209</v>
      </c>
      <c r="H181" s="248">
        <v>40.241999999999997</v>
      </c>
      <c r="I181" s="249"/>
      <c r="J181" s="250">
        <f>ROUND(I181*H181,2)</f>
        <v>0</v>
      </c>
      <c r="K181" s="246" t="s">
        <v>202</v>
      </c>
      <c r="L181" s="251"/>
      <c r="M181" s="252" t="s">
        <v>19</v>
      </c>
      <c r="N181" s="253" t="s">
        <v>43</v>
      </c>
      <c r="O181" s="86"/>
      <c r="P181" s="223">
        <f>O181*H181</f>
        <v>0</v>
      </c>
      <c r="Q181" s="223">
        <v>0.0014499999999999999</v>
      </c>
      <c r="R181" s="223">
        <f>Q181*H181</f>
        <v>0.05835089999999999</v>
      </c>
      <c r="S181" s="223">
        <v>0</v>
      </c>
      <c r="T181" s="223">
        <f>S181*H181</f>
        <v>0</v>
      </c>
      <c r="U181" s="224" t="s">
        <v>19</v>
      </c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217</v>
      </c>
      <c r="AT181" s="225" t="s">
        <v>214</v>
      </c>
      <c r="AU181" s="225" t="s">
        <v>81</v>
      </c>
      <c r="AY181" s="19" t="s">
        <v>196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79</v>
      </c>
      <c r="BK181" s="226">
        <f>ROUND(I181*H181,2)</f>
        <v>0</v>
      </c>
      <c r="BL181" s="19" t="s">
        <v>203</v>
      </c>
      <c r="BM181" s="225" t="s">
        <v>3835</v>
      </c>
    </row>
    <row r="182" s="13" customFormat="1">
      <c r="A182" s="13"/>
      <c r="B182" s="232"/>
      <c r="C182" s="233"/>
      <c r="D182" s="234" t="s">
        <v>212</v>
      </c>
      <c r="E182" s="235" t="s">
        <v>19</v>
      </c>
      <c r="F182" s="236" t="s">
        <v>3836</v>
      </c>
      <c r="G182" s="233"/>
      <c r="H182" s="237">
        <v>40.241999999999997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1"/>
      <c r="U182" s="242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212</v>
      </c>
      <c r="AU182" s="243" t="s">
        <v>81</v>
      </c>
      <c r="AV182" s="13" t="s">
        <v>81</v>
      </c>
      <c r="AW182" s="13" t="s">
        <v>33</v>
      </c>
      <c r="AX182" s="13" t="s">
        <v>79</v>
      </c>
      <c r="AY182" s="243" t="s">
        <v>196</v>
      </c>
    </row>
    <row r="183" s="2" customFormat="1" ht="24.15" customHeight="1">
      <c r="A183" s="40"/>
      <c r="B183" s="41"/>
      <c r="C183" s="214" t="s">
        <v>325</v>
      </c>
      <c r="D183" s="214" t="s">
        <v>198</v>
      </c>
      <c r="E183" s="215" t="s">
        <v>3837</v>
      </c>
      <c r="F183" s="216" t="s">
        <v>3838</v>
      </c>
      <c r="G183" s="217" t="s">
        <v>209</v>
      </c>
      <c r="H183" s="218">
        <v>32.850000000000001</v>
      </c>
      <c r="I183" s="219"/>
      <c r="J183" s="220">
        <f>ROUND(I183*H183,2)</f>
        <v>0</v>
      </c>
      <c r="K183" s="216" t="s">
        <v>202</v>
      </c>
      <c r="L183" s="46"/>
      <c r="M183" s="221" t="s">
        <v>19</v>
      </c>
      <c r="N183" s="222" t="s">
        <v>43</v>
      </c>
      <c r="O183" s="86"/>
      <c r="P183" s="223">
        <f>O183*H183</f>
        <v>0</v>
      </c>
      <c r="Q183" s="223">
        <v>1.0000000000000001E-05</v>
      </c>
      <c r="R183" s="223">
        <f>Q183*H183</f>
        <v>0.00032850000000000002</v>
      </c>
      <c r="S183" s="223">
        <v>0</v>
      </c>
      <c r="T183" s="223">
        <f>S183*H183</f>
        <v>0</v>
      </c>
      <c r="U183" s="224" t="s">
        <v>19</v>
      </c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203</v>
      </c>
      <c r="AT183" s="225" t="s">
        <v>198</v>
      </c>
      <c r="AU183" s="225" t="s">
        <v>81</v>
      </c>
      <c r="AY183" s="19" t="s">
        <v>196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79</v>
      </c>
      <c r="BK183" s="226">
        <f>ROUND(I183*H183,2)</f>
        <v>0</v>
      </c>
      <c r="BL183" s="19" t="s">
        <v>203</v>
      </c>
      <c r="BM183" s="225" t="s">
        <v>3839</v>
      </c>
    </row>
    <row r="184" s="2" customFormat="1">
      <c r="A184" s="40"/>
      <c r="B184" s="41"/>
      <c r="C184" s="42"/>
      <c r="D184" s="227" t="s">
        <v>205</v>
      </c>
      <c r="E184" s="42"/>
      <c r="F184" s="228" t="s">
        <v>3840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6"/>
      <c r="U184" s="87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205</v>
      </c>
      <c r="AU184" s="19" t="s">
        <v>81</v>
      </c>
    </row>
    <row r="185" s="13" customFormat="1">
      <c r="A185" s="13"/>
      <c r="B185" s="232"/>
      <c r="C185" s="233"/>
      <c r="D185" s="234" t="s">
        <v>212</v>
      </c>
      <c r="E185" s="235" t="s">
        <v>19</v>
      </c>
      <c r="F185" s="236" t="s">
        <v>3841</v>
      </c>
      <c r="G185" s="233"/>
      <c r="H185" s="237">
        <v>26.309999999999999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1"/>
      <c r="U185" s="242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212</v>
      </c>
      <c r="AU185" s="243" t="s">
        <v>81</v>
      </c>
      <c r="AV185" s="13" t="s">
        <v>81</v>
      </c>
      <c r="AW185" s="13" t="s">
        <v>33</v>
      </c>
      <c r="AX185" s="13" t="s">
        <v>72</v>
      </c>
      <c r="AY185" s="243" t="s">
        <v>196</v>
      </c>
    </row>
    <row r="186" s="13" customFormat="1">
      <c r="A186" s="13"/>
      <c r="B186" s="232"/>
      <c r="C186" s="233"/>
      <c r="D186" s="234" t="s">
        <v>212</v>
      </c>
      <c r="E186" s="235" t="s">
        <v>19</v>
      </c>
      <c r="F186" s="236" t="s">
        <v>3842</v>
      </c>
      <c r="G186" s="233"/>
      <c r="H186" s="237">
        <v>32.850000000000001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1"/>
      <c r="U186" s="242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212</v>
      </c>
      <c r="AU186" s="243" t="s">
        <v>81</v>
      </c>
      <c r="AV186" s="13" t="s">
        <v>81</v>
      </c>
      <c r="AW186" s="13" t="s">
        <v>33</v>
      </c>
      <c r="AX186" s="13" t="s">
        <v>79</v>
      </c>
      <c r="AY186" s="243" t="s">
        <v>196</v>
      </c>
    </row>
    <row r="187" s="2" customFormat="1" ht="16.5" customHeight="1">
      <c r="A187" s="40"/>
      <c r="B187" s="41"/>
      <c r="C187" s="244" t="s">
        <v>7</v>
      </c>
      <c r="D187" s="244" t="s">
        <v>214</v>
      </c>
      <c r="E187" s="245" t="s">
        <v>3843</v>
      </c>
      <c r="F187" s="246" t="s">
        <v>3844</v>
      </c>
      <c r="G187" s="247" t="s">
        <v>209</v>
      </c>
      <c r="H187" s="248">
        <v>33.835999999999999</v>
      </c>
      <c r="I187" s="249"/>
      <c r="J187" s="250">
        <f>ROUND(I187*H187,2)</f>
        <v>0</v>
      </c>
      <c r="K187" s="246" t="s">
        <v>202</v>
      </c>
      <c r="L187" s="251"/>
      <c r="M187" s="252" t="s">
        <v>19</v>
      </c>
      <c r="N187" s="253" t="s">
        <v>43</v>
      </c>
      <c r="O187" s="86"/>
      <c r="P187" s="223">
        <f>O187*H187</f>
        <v>0</v>
      </c>
      <c r="Q187" s="223">
        <v>0.0017700000000000001</v>
      </c>
      <c r="R187" s="223">
        <f>Q187*H187</f>
        <v>0.05988972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217</v>
      </c>
      <c r="AT187" s="225" t="s">
        <v>214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203</v>
      </c>
      <c r="BM187" s="225" t="s">
        <v>3845</v>
      </c>
    </row>
    <row r="188" s="13" customFormat="1">
      <c r="A188" s="13"/>
      <c r="B188" s="232"/>
      <c r="C188" s="233"/>
      <c r="D188" s="234" t="s">
        <v>212</v>
      </c>
      <c r="E188" s="235" t="s">
        <v>19</v>
      </c>
      <c r="F188" s="236" t="s">
        <v>3846</v>
      </c>
      <c r="G188" s="233"/>
      <c r="H188" s="237">
        <v>33.835999999999999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1"/>
      <c r="U188" s="242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212</v>
      </c>
      <c r="AU188" s="243" t="s">
        <v>81</v>
      </c>
      <c r="AV188" s="13" t="s">
        <v>81</v>
      </c>
      <c r="AW188" s="13" t="s">
        <v>33</v>
      </c>
      <c r="AX188" s="13" t="s">
        <v>79</v>
      </c>
      <c r="AY188" s="243" t="s">
        <v>196</v>
      </c>
    </row>
    <row r="189" s="2" customFormat="1" ht="24.15" customHeight="1">
      <c r="A189" s="40"/>
      <c r="B189" s="41"/>
      <c r="C189" s="214" t="s">
        <v>334</v>
      </c>
      <c r="D189" s="214" t="s">
        <v>198</v>
      </c>
      <c r="E189" s="215" t="s">
        <v>3847</v>
      </c>
      <c r="F189" s="216" t="s">
        <v>3848</v>
      </c>
      <c r="G189" s="217" t="s">
        <v>209</v>
      </c>
      <c r="H189" s="218">
        <v>16.800000000000001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1.0000000000000001E-05</v>
      </c>
      <c r="R189" s="223">
        <f>Q189*H189</f>
        <v>0.00016800000000000002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203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203</v>
      </c>
      <c r="BM189" s="225" t="s">
        <v>3849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3850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13" customFormat="1">
      <c r="A191" s="13"/>
      <c r="B191" s="232"/>
      <c r="C191" s="233"/>
      <c r="D191" s="234" t="s">
        <v>212</v>
      </c>
      <c r="E191" s="235" t="s">
        <v>19</v>
      </c>
      <c r="F191" s="236" t="s">
        <v>3851</v>
      </c>
      <c r="G191" s="233"/>
      <c r="H191" s="237">
        <v>13.800000000000001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1"/>
      <c r="U191" s="242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212</v>
      </c>
      <c r="AU191" s="243" t="s">
        <v>81</v>
      </c>
      <c r="AV191" s="13" t="s">
        <v>81</v>
      </c>
      <c r="AW191" s="13" t="s">
        <v>33</v>
      </c>
      <c r="AX191" s="13" t="s">
        <v>72</v>
      </c>
      <c r="AY191" s="243" t="s">
        <v>196</v>
      </c>
    </row>
    <row r="192" s="13" customFormat="1">
      <c r="A192" s="13"/>
      <c r="B192" s="232"/>
      <c r="C192" s="233"/>
      <c r="D192" s="234" t="s">
        <v>212</v>
      </c>
      <c r="E192" s="235" t="s">
        <v>19</v>
      </c>
      <c r="F192" s="236" t="s">
        <v>3852</v>
      </c>
      <c r="G192" s="233"/>
      <c r="H192" s="237">
        <v>3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1"/>
      <c r="U192" s="242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212</v>
      </c>
      <c r="AU192" s="243" t="s">
        <v>81</v>
      </c>
      <c r="AV192" s="13" t="s">
        <v>81</v>
      </c>
      <c r="AW192" s="13" t="s">
        <v>33</v>
      </c>
      <c r="AX192" s="13" t="s">
        <v>72</v>
      </c>
      <c r="AY192" s="243" t="s">
        <v>196</v>
      </c>
    </row>
    <row r="193" s="14" customFormat="1">
      <c r="A193" s="14"/>
      <c r="B193" s="254"/>
      <c r="C193" s="255"/>
      <c r="D193" s="234" t="s">
        <v>212</v>
      </c>
      <c r="E193" s="256" t="s">
        <v>19</v>
      </c>
      <c r="F193" s="257" t="s">
        <v>233</v>
      </c>
      <c r="G193" s="255"/>
      <c r="H193" s="258">
        <v>16.800000000000001</v>
      </c>
      <c r="I193" s="259"/>
      <c r="J193" s="255"/>
      <c r="K193" s="255"/>
      <c r="L193" s="260"/>
      <c r="M193" s="261"/>
      <c r="N193" s="262"/>
      <c r="O193" s="262"/>
      <c r="P193" s="262"/>
      <c r="Q193" s="262"/>
      <c r="R193" s="262"/>
      <c r="S193" s="262"/>
      <c r="T193" s="262"/>
      <c r="U193" s="263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4" t="s">
        <v>212</v>
      </c>
      <c r="AU193" s="264" t="s">
        <v>81</v>
      </c>
      <c r="AV193" s="14" t="s">
        <v>203</v>
      </c>
      <c r="AW193" s="14" t="s">
        <v>33</v>
      </c>
      <c r="AX193" s="14" t="s">
        <v>79</v>
      </c>
      <c r="AY193" s="264" t="s">
        <v>196</v>
      </c>
    </row>
    <row r="194" s="2" customFormat="1" ht="24.15" customHeight="1">
      <c r="A194" s="40"/>
      <c r="B194" s="41"/>
      <c r="C194" s="244" t="s">
        <v>339</v>
      </c>
      <c r="D194" s="244" t="s">
        <v>214</v>
      </c>
      <c r="E194" s="245" t="s">
        <v>3853</v>
      </c>
      <c r="F194" s="246" t="s">
        <v>3854</v>
      </c>
      <c r="G194" s="247" t="s">
        <v>209</v>
      </c>
      <c r="H194" s="248">
        <v>17.303999999999998</v>
      </c>
      <c r="I194" s="249"/>
      <c r="J194" s="250">
        <f>ROUND(I194*H194,2)</f>
        <v>0</v>
      </c>
      <c r="K194" s="246" t="s">
        <v>202</v>
      </c>
      <c r="L194" s="251"/>
      <c r="M194" s="252" t="s">
        <v>19</v>
      </c>
      <c r="N194" s="253" t="s">
        <v>43</v>
      </c>
      <c r="O194" s="86"/>
      <c r="P194" s="223">
        <f>O194*H194</f>
        <v>0</v>
      </c>
      <c r="Q194" s="223">
        <v>0.0026700000000000001</v>
      </c>
      <c r="R194" s="223">
        <f>Q194*H194</f>
        <v>0.046201679999999995</v>
      </c>
      <c r="S194" s="223">
        <v>0</v>
      </c>
      <c r="T194" s="223">
        <f>S194*H194</f>
        <v>0</v>
      </c>
      <c r="U194" s="224" t="s">
        <v>19</v>
      </c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217</v>
      </c>
      <c r="AT194" s="225" t="s">
        <v>214</v>
      </c>
      <c r="AU194" s="225" t="s">
        <v>81</v>
      </c>
      <c r="AY194" s="19" t="s">
        <v>196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79</v>
      </c>
      <c r="BK194" s="226">
        <f>ROUND(I194*H194,2)</f>
        <v>0</v>
      </c>
      <c r="BL194" s="19" t="s">
        <v>203</v>
      </c>
      <c r="BM194" s="225" t="s">
        <v>3855</v>
      </c>
    </row>
    <row r="195" s="13" customFormat="1">
      <c r="A195" s="13"/>
      <c r="B195" s="232"/>
      <c r="C195" s="233"/>
      <c r="D195" s="234" t="s">
        <v>212</v>
      </c>
      <c r="E195" s="235" t="s">
        <v>19</v>
      </c>
      <c r="F195" s="236" t="s">
        <v>3856</v>
      </c>
      <c r="G195" s="233"/>
      <c r="H195" s="237">
        <v>17.303999999999998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1"/>
      <c r="U195" s="242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212</v>
      </c>
      <c r="AU195" s="243" t="s">
        <v>81</v>
      </c>
      <c r="AV195" s="13" t="s">
        <v>81</v>
      </c>
      <c r="AW195" s="13" t="s">
        <v>33</v>
      </c>
      <c r="AX195" s="13" t="s">
        <v>79</v>
      </c>
      <c r="AY195" s="243" t="s">
        <v>196</v>
      </c>
    </row>
    <row r="196" s="2" customFormat="1" ht="24.15" customHeight="1">
      <c r="A196" s="40"/>
      <c r="B196" s="41"/>
      <c r="C196" s="214" t="s">
        <v>475</v>
      </c>
      <c r="D196" s="214" t="s">
        <v>198</v>
      </c>
      <c r="E196" s="215" t="s">
        <v>3857</v>
      </c>
      <c r="F196" s="216" t="s">
        <v>3858</v>
      </c>
      <c r="G196" s="217" t="s">
        <v>209</v>
      </c>
      <c r="H196" s="218">
        <v>18.300000000000001</v>
      </c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1.0000000000000001E-05</v>
      </c>
      <c r="R196" s="223">
        <f>Q196*H196</f>
        <v>0.00018300000000000003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203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203</v>
      </c>
      <c r="BM196" s="225" t="s">
        <v>3859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3860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13" customFormat="1">
      <c r="A198" s="13"/>
      <c r="B198" s="232"/>
      <c r="C198" s="233"/>
      <c r="D198" s="234" t="s">
        <v>212</v>
      </c>
      <c r="E198" s="235" t="s">
        <v>19</v>
      </c>
      <c r="F198" s="236" t="s">
        <v>3861</v>
      </c>
      <c r="G198" s="233"/>
      <c r="H198" s="237">
        <v>18.300000000000001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1"/>
      <c r="U198" s="242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212</v>
      </c>
      <c r="AU198" s="243" t="s">
        <v>81</v>
      </c>
      <c r="AV198" s="13" t="s">
        <v>81</v>
      </c>
      <c r="AW198" s="13" t="s">
        <v>33</v>
      </c>
      <c r="AX198" s="13" t="s">
        <v>79</v>
      </c>
      <c r="AY198" s="243" t="s">
        <v>196</v>
      </c>
    </row>
    <row r="199" s="2" customFormat="1" ht="24.15" customHeight="1">
      <c r="A199" s="40"/>
      <c r="B199" s="41"/>
      <c r="C199" s="244" t="s">
        <v>482</v>
      </c>
      <c r="D199" s="244" t="s">
        <v>214</v>
      </c>
      <c r="E199" s="245" t="s">
        <v>3862</v>
      </c>
      <c r="F199" s="246" t="s">
        <v>3863</v>
      </c>
      <c r="G199" s="247" t="s">
        <v>209</v>
      </c>
      <c r="H199" s="248">
        <v>18.849</v>
      </c>
      <c r="I199" s="249"/>
      <c r="J199" s="250">
        <f>ROUND(I199*H199,2)</f>
        <v>0</v>
      </c>
      <c r="K199" s="246" t="s">
        <v>202</v>
      </c>
      <c r="L199" s="251"/>
      <c r="M199" s="252" t="s">
        <v>19</v>
      </c>
      <c r="N199" s="253" t="s">
        <v>43</v>
      </c>
      <c r="O199" s="86"/>
      <c r="P199" s="223">
        <f>O199*H199</f>
        <v>0</v>
      </c>
      <c r="Q199" s="223">
        <v>0.0042599999999999999</v>
      </c>
      <c r="R199" s="223">
        <f>Q199*H199</f>
        <v>0.080296740000000005</v>
      </c>
      <c r="S199" s="223">
        <v>0</v>
      </c>
      <c r="T199" s="223">
        <f>S199*H199</f>
        <v>0</v>
      </c>
      <c r="U199" s="224" t="s">
        <v>19</v>
      </c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217</v>
      </c>
      <c r="AT199" s="225" t="s">
        <v>214</v>
      </c>
      <c r="AU199" s="225" t="s">
        <v>81</v>
      </c>
      <c r="AY199" s="19" t="s">
        <v>196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79</v>
      </c>
      <c r="BK199" s="226">
        <f>ROUND(I199*H199,2)</f>
        <v>0</v>
      </c>
      <c r="BL199" s="19" t="s">
        <v>203</v>
      </c>
      <c r="BM199" s="225" t="s">
        <v>3864</v>
      </c>
    </row>
    <row r="200" s="13" customFormat="1">
      <c r="A200" s="13"/>
      <c r="B200" s="232"/>
      <c r="C200" s="233"/>
      <c r="D200" s="234" t="s">
        <v>212</v>
      </c>
      <c r="E200" s="235" t="s">
        <v>19</v>
      </c>
      <c r="F200" s="236" t="s">
        <v>3865</v>
      </c>
      <c r="G200" s="233"/>
      <c r="H200" s="237">
        <v>18.849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1"/>
      <c r="U200" s="242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212</v>
      </c>
      <c r="AU200" s="243" t="s">
        <v>81</v>
      </c>
      <c r="AV200" s="13" t="s">
        <v>81</v>
      </c>
      <c r="AW200" s="13" t="s">
        <v>33</v>
      </c>
      <c r="AX200" s="13" t="s">
        <v>79</v>
      </c>
      <c r="AY200" s="243" t="s">
        <v>196</v>
      </c>
    </row>
    <row r="201" s="2" customFormat="1" ht="24.15" customHeight="1">
      <c r="A201" s="40"/>
      <c r="B201" s="41"/>
      <c r="C201" s="214" t="s">
        <v>487</v>
      </c>
      <c r="D201" s="214" t="s">
        <v>198</v>
      </c>
      <c r="E201" s="215" t="s">
        <v>3866</v>
      </c>
      <c r="F201" s="216" t="s">
        <v>3867</v>
      </c>
      <c r="G201" s="217" t="s">
        <v>209</v>
      </c>
      <c r="H201" s="218">
        <v>4.5</v>
      </c>
      <c r="I201" s="219"/>
      <c r="J201" s="220">
        <f>ROUND(I201*H201,2)</f>
        <v>0</v>
      </c>
      <c r="K201" s="216" t="s">
        <v>202</v>
      </c>
      <c r="L201" s="46"/>
      <c r="M201" s="221" t="s">
        <v>19</v>
      </c>
      <c r="N201" s="222" t="s">
        <v>43</v>
      </c>
      <c r="O201" s="86"/>
      <c r="P201" s="223">
        <f>O201*H201</f>
        <v>0</v>
      </c>
      <c r="Q201" s="223">
        <v>2.0000000000000002E-05</v>
      </c>
      <c r="R201" s="223">
        <f>Q201*H201</f>
        <v>9.0000000000000006E-05</v>
      </c>
      <c r="S201" s="223">
        <v>0</v>
      </c>
      <c r="T201" s="223">
        <f>S201*H201</f>
        <v>0</v>
      </c>
      <c r="U201" s="224" t="s">
        <v>19</v>
      </c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203</v>
      </c>
      <c r="AT201" s="225" t="s">
        <v>198</v>
      </c>
      <c r="AU201" s="225" t="s">
        <v>81</v>
      </c>
      <c r="AY201" s="19" t="s">
        <v>196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79</v>
      </c>
      <c r="BK201" s="226">
        <f>ROUND(I201*H201,2)</f>
        <v>0</v>
      </c>
      <c r="BL201" s="19" t="s">
        <v>203</v>
      </c>
      <c r="BM201" s="225" t="s">
        <v>3868</v>
      </c>
    </row>
    <row r="202" s="2" customFormat="1">
      <c r="A202" s="40"/>
      <c r="B202" s="41"/>
      <c r="C202" s="42"/>
      <c r="D202" s="227" t="s">
        <v>205</v>
      </c>
      <c r="E202" s="42"/>
      <c r="F202" s="228" t="s">
        <v>3869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6"/>
      <c r="U202" s="87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205</v>
      </c>
      <c r="AU202" s="19" t="s">
        <v>81</v>
      </c>
    </row>
    <row r="203" s="13" customFormat="1">
      <c r="A203" s="13"/>
      <c r="B203" s="232"/>
      <c r="C203" s="233"/>
      <c r="D203" s="234" t="s">
        <v>212</v>
      </c>
      <c r="E203" s="235" t="s">
        <v>19</v>
      </c>
      <c r="F203" s="236" t="s">
        <v>3870</v>
      </c>
      <c r="G203" s="233"/>
      <c r="H203" s="237">
        <v>4.5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1"/>
      <c r="U203" s="242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212</v>
      </c>
      <c r="AU203" s="243" t="s">
        <v>81</v>
      </c>
      <c r="AV203" s="13" t="s">
        <v>81</v>
      </c>
      <c r="AW203" s="13" t="s">
        <v>33</v>
      </c>
      <c r="AX203" s="13" t="s">
        <v>79</v>
      </c>
      <c r="AY203" s="243" t="s">
        <v>196</v>
      </c>
    </row>
    <row r="204" s="2" customFormat="1" ht="24.15" customHeight="1">
      <c r="A204" s="40"/>
      <c r="B204" s="41"/>
      <c r="C204" s="244" t="s">
        <v>493</v>
      </c>
      <c r="D204" s="244" t="s">
        <v>214</v>
      </c>
      <c r="E204" s="245" t="s">
        <v>3871</v>
      </c>
      <c r="F204" s="246" t="s">
        <v>3872</v>
      </c>
      <c r="G204" s="247" t="s">
        <v>209</v>
      </c>
      <c r="H204" s="248">
        <v>4.6349999999999998</v>
      </c>
      <c r="I204" s="249"/>
      <c r="J204" s="250">
        <f>ROUND(I204*H204,2)</f>
        <v>0</v>
      </c>
      <c r="K204" s="246" t="s">
        <v>202</v>
      </c>
      <c r="L204" s="251"/>
      <c r="M204" s="252" t="s">
        <v>19</v>
      </c>
      <c r="N204" s="253" t="s">
        <v>43</v>
      </c>
      <c r="O204" s="86"/>
      <c r="P204" s="223">
        <f>O204*H204</f>
        <v>0</v>
      </c>
      <c r="Q204" s="223">
        <v>0.0080999999999999996</v>
      </c>
      <c r="R204" s="223">
        <f>Q204*H204</f>
        <v>0.037543499999999994</v>
      </c>
      <c r="S204" s="223">
        <v>0</v>
      </c>
      <c r="T204" s="223">
        <f>S204*H204</f>
        <v>0</v>
      </c>
      <c r="U204" s="224" t="s">
        <v>19</v>
      </c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217</v>
      </c>
      <c r="AT204" s="225" t="s">
        <v>214</v>
      </c>
      <c r="AU204" s="225" t="s">
        <v>81</v>
      </c>
      <c r="AY204" s="19" t="s">
        <v>196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79</v>
      </c>
      <c r="BK204" s="226">
        <f>ROUND(I204*H204,2)</f>
        <v>0</v>
      </c>
      <c r="BL204" s="19" t="s">
        <v>203</v>
      </c>
      <c r="BM204" s="225" t="s">
        <v>3873</v>
      </c>
    </row>
    <row r="205" s="13" customFormat="1">
      <c r="A205" s="13"/>
      <c r="B205" s="232"/>
      <c r="C205" s="233"/>
      <c r="D205" s="234" t="s">
        <v>212</v>
      </c>
      <c r="E205" s="235" t="s">
        <v>19</v>
      </c>
      <c r="F205" s="236" t="s">
        <v>3874</v>
      </c>
      <c r="G205" s="233"/>
      <c r="H205" s="237">
        <v>4.6349999999999998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1"/>
      <c r="U205" s="242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212</v>
      </c>
      <c r="AU205" s="243" t="s">
        <v>81</v>
      </c>
      <c r="AV205" s="13" t="s">
        <v>81</v>
      </c>
      <c r="AW205" s="13" t="s">
        <v>33</v>
      </c>
      <c r="AX205" s="13" t="s">
        <v>79</v>
      </c>
      <c r="AY205" s="243" t="s">
        <v>196</v>
      </c>
    </row>
    <row r="206" s="2" customFormat="1" ht="37.8" customHeight="1">
      <c r="A206" s="40"/>
      <c r="B206" s="41"/>
      <c r="C206" s="214" t="s">
        <v>497</v>
      </c>
      <c r="D206" s="214" t="s">
        <v>198</v>
      </c>
      <c r="E206" s="215" t="s">
        <v>3875</v>
      </c>
      <c r="F206" s="216" t="s">
        <v>3876</v>
      </c>
      <c r="G206" s="217" t="s">
        <v>222</v>
      </c>
      <c r="H206" s="218">
        <v>4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203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203</v>
      </c>
      <c r="BM206" s="225" t="s">
        <v>3877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3878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2" customFormat="1" ht="16.5" customHeight="1">
      <c r="A208" s="40"/>
      <c r="B208" s="41"/>
      <c r="C208" s="244" t="s">
        <v>503</v>
      </c>
      <c r="D208" s="244" t="s">
        <v>214</v>
      </c>
      <c r="E208" s="245" t="s">
        <v>3879</v>
      </c>
      <c r="F208" s="246" t="s">
        <v>3880</v>
      </c>
      <c r="G208" s="247" t="s">
        <v>222</v>
      </c>
      <c r="H208" s="248">
        <v>4</v>
      </c>
      <c r="I208" s="249"/>
      <c r="J208" s="250">
        <f>ROUND(I208*H208,2)</f>
        <v>0</v>
      </c>
      <c r="K208" s="246" t="s">
        <v>202</v>
      </c>
      <c r="L208" s="251"/>
      <c r="M208" s="252" t="s">
        <v>19</v>
      </c>
      <c r="N208" s="253" t="s">
        <v>43</v>
      </c>
      <c r="O208" s="86"/>
      <c r="P208" s="223">
        <f>O208*H208</f>
        <v>0</v>
      </c>
      <c r="Q208" s="223">
        <v>8.0000000000000007E-05</v>
      </c>
      <c r="R208" s="223">
        <f>Q208*H208</f>
        <v>0.00032000000000000003</v>
      </c>
      <c r="S208" s="223">
        <v>0</v>
      </c>
      <c r="T208" s="223">
        <f>S208*H208</f>
        <v>0</v>
      </c>
      <c r="U208" s="224" t="s">
        <v>19</v>
      </c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217</v>
      </c>
      <c r="AT208" s="225" t="s">
        <v>214</v>
      </c>
      <c r="AU208" s="225" t="s">
        <v>81</v>
      </c>
      <c r="AY208" s="19" t="s">
        <v>196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79</v>
      </c>
      <c r="BK208" s="226">
        <f>ROUND(I208*H208,2)</f>
        <v>0</v>
      </c>
      <c r="BL208" s="19" t="s">
        <v>203</v>
      </c>
      <c r="BM208" s="225" t="s">
        <v>3881</v>
      </c>
    </row>
    <row r="209" s="2" customFormat="1" ht="37.8" customHeight="1">
      <c r="A209" s="40"/>
      <c r="B209" s="41"/>
      <c r="C209" s="214" t="s">
        <v>508</v>
      </c>
      <c r="D209" s="214" t="s">
        <v>198</v>
      </c>
      <c r="E209" s="215" t="s">
        <v>3882</v>
      </c>
      <c r="F209" s="216" t="s">
        <v>3883</v>
      </c>
      <c r="G209" s="217" t="s">
        <v>222</v>
      </c>
      <c r="H209" s="218">
        <v>2</v>
      </c>
      <c r="I209" s="219"/>
      <c r="J209" s="220">
        <f>ROUND(I209*H209,2)</f>
        <v>0</v>
      </c>
      <c r="K209" s="216" t="s">
        <v>202</v>
      </c>
      <c r="L209" s="46"/>
      <c r="M209" s="221" t="s">
        <v>19</v>
      </c>
      <c r="N209" s="222" t="s">
        <v>43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3">
        <f>S209*H209</f>
        <v>0</v>
      </c>
      <c r="U209" s="224" t="s">
        <v>19</v>
      </c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203</v>
      </c>
      <c r="AT209" s="225" t="s">
        <v>198</v>
      </c>
      <c r="AU209" s="225" t="s">
        <v>81</v>
      </c>
      <c r="AY209" s="19" t="s">
        <v>196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79</v>
      </c>
      <c r="BK209" s="226">
        <f>ROUND(I209*H209,2)</f>
        <v>0</v>
      </c>
      <c r="BL209" s="19" t="s">
        <v>203</v>
      </c>
      <c r="BM209" s="225" t="s">
        <v>3884</v>
      </c>
    </row>
    <row r="210" s="2" customFormat="1">
      <c r="A210" s="40"/>
      <c r="B210" s="41"/>
      <c r="C210" s="42"/>
      <c r="D210" s="227" t="s">
        <v>205</v>
      </c>
      <c r="E210" s="42"/>
      <c r="F210" s="228" t="s">
        <v>3885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6"/>
      <c r="U210" s="87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205</v>
      </c>
      <c r="AU210" s="19" t="s">
        <v>81</v>
      </c>
    </row>
    <row r="211" s="2" customFormat="1" ht="24.15" customHeight="1">
      <c r="A211" s="40"/>
      <c r="B211" s="41"/>
      <c r="C211" s="244" t="s">
        <v>515</v>
      </c>
      <c r="D211" s="244" t="s">
        <v>214</v>
      </c>
      <c r="E211" s="245" t="s">
        <v>3886</v>
      </c>
      <c r="F211" s="246" t="s">
        <v>3887</v>
      </c>
      <c r="G211" s="247" t="s">
        <v>222</v>
      </c>
      <c r="H211" s="248">
        <v>2</v>
      </c>
      <c r="I211" s="249"/>
      <c r="J211" s="250">
        <f>ROUND(I211*H211,2)</f>
        <v>0</v>
      </c>
      <c r="K211" s="246" t="s">
        <v>202</v>
      </c>
      <c r="L211" s="251"/>
      <c r="M211" s="252" t="s">
        <v>19</v>
      </c>
      <c r="N211" s="253" t="s">
        <v>43</v>
      </c>
      <c r="O211" s="86"/>
      <c r="P211" s="223">
        <f>O211*H211</f>
        <v>0</v>
      </c>
      <c r="Q211" s="223">
        <v>0.00011</v>
      </c>
      <c r="R211" s="223">
        <f>Q211*H211</f>
        <v>0.00022000000000000001</v>
      </c>
      <c r="S211" s="223">
        <v>0</v>
      </c>
      <c r="T211" s="223">
        <f>S211*H211</f>
        <v>0</v>
      </c>
      <c r="U211" s="224" t="s">
        <v>19</v>
      </c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217</v>
      </c>
      <c r="AT211" s="225" t="s">
        <v>214</v>
      </c>
      <c r="AU211" s="225" t="s">
        <v>81</v>
      </c>
      <c r="AY211" s="19" t="s">
        <v>196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79</v>
      </c>
      <c r="BK211" s="226">
        <f>ROUND(I211*H211,2)</f>
        <v>0</v>
      </c>
      <c r="BL211" s="19" t="s">
        <v>203</v>
      </c>
      <c r="BM211" s="225" t="s">
        <v>3888</v>
      </c>
    </row>
    <row r="212" s="2" customFormat="1" ht="44.25" customHeight="1">
      <c r="A212" s="40"/>
      <c r="B212" s="41"/>
      <c r="C212" s="214" t="s">
        <v>278</v>
      </c>
      <c r="D212" s="214" t="s">
        <v>198</v>
      </c>
      <c r="E212" s="215" t="s">
        <v>3889</v>
      </c>
      <c r="F212" s="216" t="s">
        <v>3890</v>
      </c>
      <c r="G212" s="217" t="s">
        <v>222</v>
      </c>
      <c r="H212" s="218">
        <v>5</v>
      </c>
      <c r="I212" s="219"/>
      <c r="J212" s="220">
        <f>ROUND(I212*H212,2)</f>
        <v>0</v>
      </c>
      <c r="K212" s="216" t="s">
        <v>202</v>
      </c>
      <c r="L212" s="46"/>
      <c r="M212" s="221" t="s">
        <v>19</v>
      </c>
      <c r="N212" s="222" t="s">
        <v>43</v>
      </c>
      <c r="O212" s="86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3">
        <f>S212*H212</f>
        <v>0</v>
      </c>
      <c r="U212" s="224" t="s">
        <v>19</v>
      </c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203</v>
      </c>
      <c r="AT212" s="225" t="s">
        <v>198</v>
      </c>
      <c r="AU212" s="225" t="s">
        <v>81</v>
      </c>
      <c r="AY212" s="19" t="s">
        <v>196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79</v>
      </c>
      <c r="BK212" s="226">
        <f>ROUND(I212*H212,2)</f>
        <v>0</v>
      </c>
      <c r="BL212" s="19" t="s">
        <v>203</v>
      </c>
      <c r="BM212" s="225" t="s">
        <v>3891</v>
      </c>
    </row>
    <row r="213" s="2" customFormat="1">
      <c r="A213" s="40"/>
      <c r="B213" s="41"/>
      <c r="C213" s="42"/>
      <c r="D213" s="227" t="s">
        <v>205</v>
      </c>
      <c r="E213" s="42"/>
      <c r="F213" s="228" t="s">
        <v>3892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6"/>
      <c r="U213" s="87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205</v>
      </c>
      <c r="AU213" s="19" t="s">
        <v>81</v>
      </c>
    </row>
    <row r="214" s="2" customFormat="1" ht="16.5" customHeight="1">
      <c r="A214" s="40"/>
      <c r="B214" s="41"/>
      <c r="C214" s="244" t="s">
        <v>526</v>
      </c>
      <c r="D214" s="244" t="s">
        <v>214</v>
      </c>
      <c r="E214" s="245" t="s">
        <v>3893</v>
      </c>
      <c r="F214" s="246" t="s">
        <v>3894</v>
      </c>
      <c r="G214" s="247" t="s">
        <v>222</v>
      </c>
      <c r="H214" s="248">
        <v>4</v>
      </c>
      <c r="I214" s="249"/>
      <c r="J214" s="250">
        <f>ROUND(I214*H214,2)</f>
        <v>0</v>
      </c>
      <c r="K214" s="246" t="s">
        <v>202</v>
      </c>
      <c r="L214" s="251"/>
      <c r="M214" s="252" t="s">
        <v>19</v>
      </c>
      <c r="N214" s="253" t="s">
        <v>43</v>
      </c>
      <c r="O214" s="86"/>
      <c r="P214" s="223">
        <f>O214*H214</f>
        <v>0</v>
      </c>
      <c r="Q214" s="223">
        <v>0.00010000000000000001</v>
      </c>
      <c r="R214" s="223">
        <f>Q214*H214</f>
        <v>0.00040000000000000002</v>
      </c>
      <c r="S214" s="223">
        <v>0</v>
      </c>
      <c r="T214" s="223">
        <f>S214*H214</f>
        <v>0</v>
      </c>
      <c r="U214" s="224" t="s">
        <v>19</v>
      </c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217</v>
      </c>
      <c r="AT214" s="225" t="s">
        <v>214</v>
      </c>
      <c r="AU214" s="225" t="s">
        <v>81</v>
      </c>
      <c r="AY214" s="19" t="s">
        <v>196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79</v>
      </c>
      <c r="BK214" s="226">
        <f>ROUND(I214*H214,2)</f>
        <v>0</v>
      </c>
      <c r="BL214" s="19" t="s">
        <v>203</v>
      </c>
      <c r="BM214" s="225" t="s">
        <v>3895</v>
      </c>
    </row>
    <row r="215" s="2" customFormat="1" ht="16.5" customHeight="1">
      <c r="A215" s="40"/>
      <c r="B215" s="41"/>
      <c r="C215" s="244" t="s">
        <v>530</v>
      </c>
      <c r="D215" s="244" t="s">
        <v>214</v>
      </c>
      <c r="E215" s="245" t="s">
        <v>3896</v>
      </c>
      <c r="F215" s="246" t="s">
        <v>3897</v>
      </c>
      <c r="G215" s="247" t="s">
        <v>222</v>
      </c>
      <c r="H215" s="248">
        <v>1</v>
      </c>
      <c r="I215" s="249"/>
      <c r="J215" s="250">
        <f>ROUND(I215*H215,2)</f>
        <v>0</v>
      </c>
      <c r="K215" s="246" t="s">
        <v>202</v>
      </c>
      <c r="L215" s="251"/>
      <c r="M215" s="252" t="s">
        <v>19</v>
      </c>
      <c r="N215" s="253" t="s">
        <v>43</v>
      </c>
      <c r="O215" s="86"/>
      <c r="P215" s="223">
        <f>O215*H215</f>
        <v>0</v>
      </c>
      <c r="Q215" s="223">
        <v>9.0000000000000006E-05</v>
      </c>
      <c r="R215" s="223">
        <f>Q215*H215</f>
        <v>9.0000000000000006E-05</v>
      </c>
      <c r="S215" s="223">
        <v>0</v>
      </c>
      <c r="T215" s="223">
        <f>S215*H215</f>
        <v>0</v>
      </c>
      <c r="U215" s="224" t="s">
        <v>19</v>
      </c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217</v>
      </c>
      <c r="AT215" s="225" t="s">
        <v>214</v>
      </c>
      <c r="AU215" s="225" t="s">
        <v>81</v>
      </c>
      <c r="AY215" s="19" t="s">
        <v>196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79</v>
      </c>
      <c r="BK215" s="226">
        <f>ROUND(I215*H215,2)</f>
        <v>0</v>
      </c>
      <c r="BL215" s="19" t="s">
        <v>203</v>
      </c>
      <c r="BM215" s="225" t="s">
        <v>3898</v>
      </c>
    </row>
    <row r="216" s="2" customFormat="1" ht="37.8" customHeight="1">
      <c r="A216" s="40"/>
      <c r="B216" s="41"/>
      <c r="C216" s="214" t="s">
        <v>535</v>
      </c>
      <c r="D216" s="214" t="s">
        <v>198</v>
      </c>
      <c r="E216" s="215" t="s">
        <v>3899</v>
      </c>
      <c r="F216" s="216" t="s">
        <v>3900</v>
      </c>
      <c r="G216" s="217" t="s">
        <v>222</v>
      </c>
      <c r="H216" s="218">
        <v>1</v>
      </c>
      <c r="I216" s="219"/>
      <c r="J216" s="220">
        <f>ROUND(I216*H216,2)</f>
        <v>0</v>
      </c>
      <c r="K216" s="216" t="s">
        <v>202</v>
      </c>
      <c r="L216" s="46"/>
      <c r="M216" s="221" t="s">
        <v>19</v>
      </c>
      <c r="N216" s="222" t="s">
        <v>43</v>
      </c>
      <c r="O216" s="86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3">
        <f>S216*H216</f>
        <v>0</v>
      </c>
      <c r="U216" s="224" t="s">
        <v>19</v>
      </c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203</v>
      </c>
      <c r="AT216" s="225" t="s">
        <v>198</v>
      </c>
      <c r="AU216" s="225" t="s">
        <v>81</v>
      </c>
      <c r="AY216" s="19" t="s">
        <v>196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79</v>
      </c>
      <c r="BK216" s="226">
        <f>ROUND(I216*H216,2)</f>
        <v>0</v>
      </c>
      <c r="BL216" s="19" t="s">
        <v>203</v>
      </c>
      <c r="BM216" s="225" t="s">
        <v>3901</v>
      </c>
    </row>
    <row r="217" s="2" customFormat="1">
      <c r="A217" s="40"/>
      <c r="B217" s="41"/>
      <c r="C217" s="42"/>
      <c r="D217" s="227" t="s">
        <v>205</v>
      </c>
      <c r="E217" s="42"/>
      <c r="F217" s="228" t="s">
        <v>3902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6"/>
      <c r="U217" s="87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205</v>
      </c>
      <c r="AU217" s="19" t="s">
        <v>81</v>
      </c>
    </row>
    <row r="218" s="2" customFormat="1" ht="24.15" customHeight="1">
      <c r="A218" s="40"/>
      <c r="B218" s="41"/>
      <c r="C218" s="244" t="s">
        <v>540</v>
      </c>
      <c r="D218" s="244" t="s">
        <v>214</v>
      </c>
      <c r="E218" s="245" t="s">
        <v>3903</v>
      </c>
      <c r="F218" s="246" t="s">
        <v>3904</v>
      </c>
      <c r="G218" s="247" t="s">
        <v>222</v>
      </c>
      <c r="H218" s="248">
        <v>1</v>
      </c>
      <c r="I218" s="249"/>
      <c r="J218" s="250">
        <f>ROUND(I218*H218,2)</f>
        <v>0</v>
      </c>
      <c r="K218" s="246" t="s">
        <v>202</v>
      </c>
      <c r="L218" s="251"/>
      <c r="M218" s="252" t="s">
        <v>19</v>
      </c>
      <c r="N218" s="253" t="s">
        <v>43</v>
      </c>
      <c r="O218" s="86"/>
      <c r="P218" s="223">
        <f>O218*H218</f>
        <v>0</v>
      </c>
      <c r="Q218" s="223">
        <v>0.00017000000000000001</v>
      </c>
      <c r="R218" s="223">
        <f>Q218*H218</f>
        <v>0.00017000000000000001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217</v>
      </c>
      <c r="AT218" s="225" t="s">
        <v>214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203</v>
      </c>
      <c r="BM218" s="225" t="s">
        <v>3905</v>
      </c>
    </row>
    <row r="219" s="2" customFormat="1" ht="44.25" customHeight="1">
      <c r="A219" s="40"/>
      <c r="B219" s="41"/>
      <c r="C219" s="214" t="s">
        <v>547</v>
      </c>
      <c r="D219" s="214" t="s">
        <v>198</v>
      </c>
      <c r="E219" s="215" t="s">
        <v>3906</v>
      </c>
      <c r="F219" s="216" t="s">
        <v>3907</v>
      </c>
      <c r="G219" s="217" t="s">
        <v>222</v>
      </c>
      <c r="H219" s="218">
        <v>45</v>
      </c>
      <c r="I219" s="219"/>
      <c r="J219" s="220">
        <f>ROUND(I219*H219,2)</f>
        <v>0</v>
      </c>
      <c r="K219" s="216" t="s">
        <v>202</v>
      </c>
      <c r="L219" s="46"/>
      <c r="M219" s="221" t="s">
        <v>19</v>
      </c>
      <c r="N219" s="222" t="s">
        <v>43</v>
      </c>
      <c r="O219" s="86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3">
        <f>S219*H219</f>
        <v>0</v>
      </c>
      <c r="U219" s="224" t="s">
        <v>19</v>
      </c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203</v>
      </c>
      <c r="AT219" s="225" t="s">
        <v>198</v>
      </c>
      <c r="AU219" s="225" t="s">
        <v>81</v>
      </c>
      <c r="AY219" s="19" t="s">
        <v>196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79</v>
      </c>
      <c r="BK219" s="226">
        <f>ROUND(I219*H219,2)</f>
        <v>0</v>
      </c>
      <c r="BL219" s="19" t="s">
        <v>203</v>
      </c>
      <c r="BM219" s="225" t="s">
        <v>3908</v>
      </c>
    </row>
    <row r="220" s="2" customFormat="1">
      <c r="A220" s="40"/>
      <c r="B220" s="41"/>
      <c r="C220" s="42"/>
      <c r="D220" s="227" t="s">
        <v>205</v>
      </c>
      <c r="E220" s="42"/>
      <c r="F220" s="228" t="s">
        <v>3909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6"/>
      <c r="U220" s="87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205</v>
      </c>
      <c r="AU220" s="19" t="s">
        <v>81</v>
      </c>
    </row>
    <row r="221" s="2" customFormat="1" ht="16.5" customHeight="1">
      <c r="A221" s="40"/>
      <c r="B221" s="41"/>
      <c r="C221" s="244" t="s">
        <v>552</v>
      </c>
      <c r="D221" s="244" t="s">
        <v>214</v>
      </c>
      <c r="E221" s="245" t="s">
        <v>3910</v>
      </c>
      <c r="F221" s="246" t="s">
        <v>3911</v>
      </c>
      <c r="G221" s="247" t="s">
        <v>222</v>
      </c>
      <c r="H221" s="248">
        <v>45</v>
      </c>
      <c r="I221" s="249"/>
      <c r="J221" s="250">
        <f>ROUND(I221*H221,2)</f>
        <v>0</v>
      </c>
      <c r="K221" s="246" t="s">
        <v>202</v>
      </c>
      <c r="L221" s="251"/>
      <c r="M221" s="252" t="s">
        <v>19</v>
      </c>
      <c r="N221" s="253" t="s">
        <v>43</v>
      </c>
      <c r="O221" s="86"/>
      <c r="P221" s="223">
        <f>O221*H221</f>
        <v>0</v>
      </c>
      <c r="Q221" s="223">
        <v>0.00027999999999999998</v>
      </c>
      <c r="R221" s="223">
        <f>Q221*H221</f>
        <v>0.012599999999999998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217</v>
      </c>
      <c r="AT221" s="225" t="s">
        <v>214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203</v>
      </c>
      <c r="BM221" s="225" t="s">
        <v>3912</v>
      </c>
    </row>
    <row r="222" s="2" customFormat="1" ht="44.25" customHeight="1">
      <c r="A222" s="40"/>
      <c r="B222" s="41"/>
      <c r="C222" s="214" t="s">
        <v>557</v>
      </c>
      <c r="D222" s="214" t="s">
        <v>198</v>
      </c>
      <c r="E222" s="215" t="s">
        <v>3913</v>
      </c>
      <c r="F222" s="216" t="s">
        <v>3914</v>
      </c>
      <c r="G222" s="217" t="s">
        <v>222</v>
      </c>
      <c r="H222" s="218">
        <v>10</v>
      </c>
      <c r="I222" s="219"/>
      <c r="J222" s="220">
        <f>ROUND(I222*H222,2)</f>
        <v>0</v>
      </c>
      <c r="K222" s="216" t="s">
        <v>202</v>
      </c>
      <c r="L222" s="46"/>
      <c r="M222" s="221" t="s">
        <v>19</v>
      </c>
      <c r="N222" s="222" t="s">
        <v>43</v>
      </c>
      <c r="O222" s="86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3">
        <f>S222*H222</f>
        <v>0</v>
      </c>
      <c r="U222" s="224" t="s">
        <v>19</v>
      </c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203</v>
      </c>
      <c r="AT222" s="225" t="s">
        <v>198</v>
      </c>
      <c r="AU222" s="225" t="s">
        <v>81</v>
      </c>
      <c r="AY222" s="19" t="s">
        <v>196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79</v>
      </c>
      <c r="BK222" s="226">
        <f>ROUND(I222*H222,2)</f>
        <v>0</v>
      </c>
      <c r="BL222" s="19" t="s">
        <v>203</v>
      </c>
      <c r="BM222" s="225" t="s">
        <v>3915</v>
      </c>
    </row>
    <row r="223" s="2" customFormat="1">
      <c r="A223" s="40"/>
      <c r="B223" s="41"/>
      <c r="C223" s="42"/>
      <c r="D223" s="227" t="s">
        <v>205</v>
      </c>
      <c r="E223" s="42"/>
      <c r="F223" s="228" t="s">
        <v>3916</v>
      </c>
      <c r="G223" s="42"/>
      <c r="H223" s="42"/>
      <c r="I223" s="229"/>
      <c r="J223" s="42"/>
      <c r="K223" s="42"/>
      <c r="L223" s="46"/>
      <c r="M223" s="230"/>
      <c r="N223" s="231"/>
      <c r="O223" s="86"/>
      <c r="P223" s="86"/>
      <c r="Q223" s="86"/>
      <c r="R223" s="86"/>
      <c r="S223" s="86"/>
      <c r="T223" s="86"/>
      <c r="U223" s="87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205</v>
      </c>
      <c r="AU223" s="19" t="s">
        <v>81</v>
      </c>
    </row>
    <row r="224" s="2" customFormat="1" ht="16.5" customHeight="1">
      <c r="A224" s="40"/>
      <c r="B224" s="41"/>
      <c r="C224" s="244" t="s">
        <v>562</v>
      </c>
      <c r="D224" s="244" t="s">
        <v>214</v>
      </c>
      <c r="E224" s="245" t="s">
        <v>3917</v>
      </c>
      <c r="F224" s="246" t="s">
        <v>3918</v>
      </c>
      <c r="G224" s="247" t="s">
        <v>222</v>
      </c>
      <c r="H224" s="248">
        <v>2</v>
      </c>
      <c r="I224" s="249"/>
      <c r="J224" s="250">
        <f>ROUND(I224*H224,2)</f>
        <v>0</v>
      </c>
      <c r="K224" s="246" t="s">
        <v>202</v>
      </c>
      <c r="L224" s="251"/>
      <c r="M224" s="252" t="s">
        <v>19</v>
      </c>
      <c r="N224" s="253" t="s">
        <v>43</v>
      </c>
      <c r="O224" s="86"/>
      <c r="P224" s="223">
        <f>O224*H224</f>
        <v>0</v>
      </c>
      <c r="Q224" s="223">
        <v>0.00029</v>
      </c>
      <c r="R224" s="223">
        <f>Q224*H224</f>
        <v>0.00058</v>
      </c>
      <c r="S224" s="223">
        <v>0</v>
      </c>
      <c r="T224" s="223">
        <f>S224*H224</f>
        <v>0</v>
      </c>
      <c r="U224" s="224" t="s">
        <v>19</v>
      </c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217</v>
      </c>
      <c r="AT224" s="225" t="s">
        <v>214</v>
      </c>
      <c r="AU224" s="225" t="s">
        <v>81</v>
      </c>
      <c r="AY224" s="19" t="s">
        <v>196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79</v>
      </c>
      <c r="BK224" s="226">
        <f>ROUND(I224*H224,2)</f>
        <v>0</v>
      </c>
      <c r="BL224" s="19" t="s">
        <v>203</v>
      </c>
      <c r="BM224" s="225" t="s">
        <v>3919</v>
      </c>
    </row>
    <row r="225" s="2" customFormat="1" ht="16.5" customHeight="1">
      <c r="A225" s="40"/>
      <c r="B225" s="41"/>
      <c r="C225" s="244" t="s">
        <v>565</v>
      </c>
      <c r="D225" s="244" t="s">
        <v>214</v>
      </c>
      <c r="E225" s="245" t="s">
        <v>3920</v>
      </c>
      <c r="F225" s="246" t="s">
        <v>3921</v>
      </c>
      <c r="G225" s="247" t="s">
        <v>222</v>
      </c>
      <c r="H225" s="248">
        <v>8</v>
      </c>
      <c r="I225" s="249"/>
      <c r="J225" s="250">
        <f>ROUND(I225*H225,2)</f>
        <v>0</v>
      </c>
      <c r="K225" s="246" t="s">
        <v>202</v>
      </c>
      <c r="L225" s="251"/>
      <c r="M225" s="252" t="s">
        <v>19</v>
      </c>
      <c r="N225" s="253" t="s">
        <v>43</v>
      </c>
      <c r="O225" s="86"/>
      <c r="P225" s="223">
        <f>O225*H225</f>
        <v>0</v>
      </c>
      <c r="Q225" s="223">
        <v>0.00035</v>
      </c>
      <c r="R225" s="223">
        <f>Q225*H225</f>
        <v>0.0028</v>
      </c>
      <c r="S225" s="223">
        <v>0</v>
      </c>
      <c r="T225" s="223">
        <f>S225*H225</f>
        <v>0</v>
      </c>
      <c r="U225" s="224" t="s">
        <v>19</v>
      </c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217</v>
      </c>
      <c r="AT225" s="225" t="s">
        <v>214</v>
      </c>
      <c r="AU225" s="225" t="s">
        <v>81</v>
      </c>
      <c r="AY225" s="19" t="s">
        <v>196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79</v>
      </c>
      <c r="BK225" s="226">
        <f>ROUND(I225*H225,2)</f>
        <v>0</v>
      </c>
      <c r="BL225" s="19" t="s">
        <v>203</v>
      </c>
      <c r="BM225" s="225" t="s">
        <v>3922</v>
      </c>
    </row>
    <row r="226" s="2" customFormat="1" ht="37.8" customHeight="1">
      <c r="A226" s="40"/>
      <c r="B226" s="41"/>
      <c r="C226" s="214" t="s">
        <v>571</v>
      </c>
      <c r="D226" s="214" t="s">
        <v>198</v>
      </c>
      <c r="E226" s="215" t="s">
        <v>3923</v>
      </c>
      <c r="F226" s="216" t="s">
        <v>3924</v>
      </c>
      <c r="G226" s="217" t="s">
        <v>222</v>
      </c>
      <c r="H226" s="218">
        <v>12</v>
      </c>
      <c r="I226" s="219"/>
      <c r="J226" s="220">
        <f>ROUND(I226*H226,2)</f>
        <v>0</v>
      </c>
      <c r="K226" s="216" t="s">
        <v>202</v>
      </c>
      <c r="L226" s="46"/>
      <c r="M226" s="221" t="s">
        <v>19</v>
      </c>
      <c r="N226" s="222" t="s">
        <v>43</v>
      </c>
      <c r="O226" s="86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203</v>
      </c>
      <c r="AT226" s="225" t="s">
        <v>198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203</v>
      </c>
      <c r="BM226" s="225" t="s">
        <v>3925</v>
      </c>
    </row>
    <row r="227" s="2" customFormat="1">
      <c r="A227" s="40"/>
      <c r="B227" s="41"/>
      <c r="C227" s="42"/>
      <c r="D227" s="227" t="s">
        <v>205</v>
      </c>
      <c r="E227" s="42"/>
      <c r="F227" s="228" t="s">
        <v>3926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6"/>
      <c r="U227" s="87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205</v>
      </c>
      <c r="AU227" s="19" t="s">
        <v>81</v>
      </c>
    </row>
    <row r="228" s="13" customFormat="1">
      <c r="A228" s="13"/>
      <c r="B228" s="232"/>
      <c r="C228" s="233"/>
      <c r="D228" s="234" t="s">
        <v>212</v>
      </c>
      <c r="E228" s="235" t="s">
        <v>19</v>
      </c>
      <c r="F228" s="236" t="s">
        <v>3927</v>
      </c>
      <c r="G228" s="233"/>
      <c r="H228" s="237">
        <v>12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1"/>
      <c r="U228" s="242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212</v>
      </c>
      <c r="AU228" s="243" t="s">
        <v>81</v>
      </c>
      <c r="AV228" s="13" t="s">
        <v>81</v>
      </c>
      <c r="AW228" s="13" t="s">
        <v>33</v>
      </c>
      <c r="AX228" s="13" t="s">
        <v>79</v>
      </c>
      <c r="AY228" s="243" t="s">
        <v>196</v>
      </c>
    </row>
    <row r="229" s="2" customFormat="1" ht="24.15" customHeight="1">
      <c r="A229" s="40"/>
      <c r="B229" s="41"/>
      <c r="C229" s="244" t="s">
        <v>576</v>
      </c>
      <c r="D229" s="244" t="s">
        <v>214</v>
      </c>
      <c r="E229" s="245" t="s">
        <v>3928</v>
      </c>
      <c r="F229" s="246" t="s">
        <v>3929</v>
      </c>
      <c r="G229" s="247" t="s">
        <v>222</v>
      </c>
      <c r="H229" s="248">
        <v>8</v>
      </c>
      <c r="I229" s="249"/>
      <c r="J229" s="250">
        <f>ROUND(I229*H229,2)</f>
        <v>0</v>
      </c>
      <c r="K229" s="246" t="s">
        <v>202</v>
      </c>
      <c r="L229" s="251"/>
      <c r="M229" s="252" t="s">
        <v>19</v>
      </c>
      <c r="N229" s="253" t="s">
        <v>43</v>
      </c>
      <c r="O229" s="86"/>
      <c r="P229" s="223">
        <f>O229*H229</f>
        <v>0</v>
      </c>
      <c r="Q229" s="223">
        <v>0.00072000000000000005</v>
      </c>
      <c r="R229" s="223">
        <f>Q229*H229</f>
        <v>0.0057600000000000004</v>
      </c>
      <c r="S229" s="223">
        <v>0</v>
      </c>
      <c r="T229" s="223">
        <f>S229*H229</f>
        <v>0</v>
      </c>
      <c r="U229" s="224" t="s">
        <v>19</v>
      </c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217</v>
      </c>
      <c r="AT229" s="225" t="s">
        <v>214</v>
      </c>
      <c r="AU229" s="225" t="s">
        <v>81</v>
      </c>
      <c r="AY229" s="19" t="s">
        <v>196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79</v>
      </c>
      <c r="BK229" s="226">
        <f>ROUND(I229*H229,2)</f>
        <v>0</v>
      </c>
      <c r="BL229" s="19" t="s">
        <v>203</v>
      </c>
      <c r="BM229" s="225" t="s">
        <v>3930</v>
      </c>
    </row>
    <row r="230" s="2" customFormat="1" ht="24.15" customHeight="1">
      <c r="A230" s="40"/>
      <c r="B230" s="41"/>
      <c r="C230" s="244" t="s">
        <v>582</v>
      </c>
      <c r="D230" s="244" t="s">
        <v>214</v>
      </c>
      <c r="E230" s="245" t="s">
        <v>3931</v>
      </c>
      <c r="F230" s="246" t="s">
        <v>3932</v>
      </c>
      <c r="G230" s="247" t="s">
        <v>222</v>
      </c>
      <c r="H230" s="248">
        <v>4</v>
      </c>
      <c r="I230" s="249"/>
      <c r="J230" s="250">
        <f>ROUND(I230*H230,2)</f>
        <v>0</v>
      </c>
      <c r="K230" s="246" t="s">
        <v>202</v>
      </c>
      <c r="L230" s="251"/>
      <c r="M230" s="252" t="s">
        <v>19</v>
      </c>
      <c r="N230" s="253" t="s">
        <v>43</v>
      </c>
      <c r="O230" s="86"/>
      <c r="P230" s="223">
        <f>O230*H230</f>
        <v>0</v>
      </c>
      <c r="Q230" s="223">
        <v>0.00088000000000000003</v>
      </c>
      <c r="R230" s="223">
        <f>Q230*H230</f>
        <v>0.0035200000000000001</v>
      </c>
      <c r="S230" s="223">
        <v>0</v>
      </c>
      <c r="T230" s="223">
        <f>S230*H230</f>
        <v>0</v>
      </c>
      <c r="U230" s="224" t="s">
        <v>19</v>
      </c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217</v>
      </c>
      <c r="AT230" s="225" t="s">
        <v>214</v>
      </c>
      <c r="AU230" s="225" t="s">
        <v>81</v>
      </c>
      <c r="AY230" s="19" t="s">
        <v>196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79</v>
      </c>
      <c r="BK230" s="226">
        <f>ROUND(I230*H230,2)</f>
        <v>0</v>
      </c>
      <c r="BL230" s="19" t="s">
        <v>203</v>
      </c>
      <c r="BM230" s="225" t="s">
        <v>3933</v>
      </c>
    </row>
    <row r="231" s="2" customFormat="1" ht="37.8" customHeight="1">
      <c r="A231" s="40"/>
      <c r="B231" s="41"/>
      <c r="C231" s="214" t="s">
        <v>585</v>
      </c>
      <c r="D231" s="214" t="s">
        <v>198</v>
      </c>
      <c r="E231" s="215" t="s">
        <v>3934</v>
      </c>
      <c r="F231" s="216" t="s">
        <v>3935</v>
      </c>
      <c r="G231" s="217" t="s">
        <v>222</v>
      </c>
      <c r="H231" s="218">
        <v>5</v>
      </c>
      <c r="I231" s="219"/>
      <c r="J231" s="220">
        <f>ROUND(I231*H231,2)</f>
        <v>0</v>
      </c>
      <c r="K231" s="216" t="s">
        <v>202</v>
      </c>
      <c r="L231" s="46"/>
      <c r="M231" s="221" t="s">
        <v>19</v>
      </c>
      <c r="N231" s="222" t="s">
        <v>43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203</v>
      </c>
      <c r="AT231" s="225" t="s">
        <v>198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203</v>
      </c>
      <c r="BM231" s="225" t="s">
        <v>3936</v>
      </c>
    </row>
    <row r="232" s="2" customFormat="1">
      <c r="A232" s="40"/>
      <c r="B232" s="41"/>
      <c r="C232" s="42"/>
      <c r="D232" s="227" t="s">
        <v>205</v>
      </c>
      <c r="E232" s="42"/>
      <c r="F232" s="228" t="s">
        <v>3937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6"/>
      <c r="U232" s="87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205</v>
      </c>
      <c r="AU232" s="19" t="s">
        <v>81</v>
      </c>
    </row>
    <row r="233" s="2" customFormat="1" ht="21.75" customHeight="1">
      <c r="A233" s="40"/>
      <c r="B233" s="41"/>
      <c r="C233" s="244" t="s">
        <v>592</v>
      </c>
      <c r="D233" s="244" t="s">
        <v>214</v>
      </c>
      <c r="E233" s="245" t="s">
        <v>3938</v>
      </c>
      <c r="F233" s="246" t="s">
        <v>3939</v>
      </c>
      <c r="G233" s="247" t="s">
        <v>222</v>
      </c>
      <c r="H233" s="248">
        <v>5</v>
      </c>
      <c r="I233" s="249"/>
      <c r="J233" s="250">
        <f>ROUND(I233*H233,2)</f>
        <v>0</v>
      </c>
      <c r="K233" s="246" t="s">
        <v>202</v>
      </c>
      <c r="L233" s="251"/>
      <c r="M233" s="252" t="s">
        <v>19</v>
      </c>
      <c r="N233" s="253" t="s">
        <v>43</v>
      </c>
      <c r="O233" s="86"/>
      <c r="P233" s="223">
        <f>O233*H233</f>
        <v>0</v>
      </c>
      <c r="Q233" s="223">
        <v>0.00029</v>
      </c>
      <c r="R233" s="223">
        <f>Q233*H233</f>
        <v>0.0014499999999999999</v>
      </c>
      <c r="S233" s="223">
        <v>0</v>
      </c>
      <c r="T233" s="223">
        <f>S233*H233</f>
        <v>0</v>
      </c>
      <c r="U233" s="224" t="s">
        <v>19</v>
      </c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217</v>
      </c>
      <c r="AT233" s="225" t="s">
        <v>214</v>
      </c>
      <c r="AU233" s="225" t="s">
        <v>81</v>
      </c>
      <c r="AY233" s="19" t="s">
        <v>196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79</v>
      </c>
      <c r="BK233" s="226">
        <f>ROUND(I233*H233,2)</f>
        <v>0</v>
      </c>
      <c r="BL233" s="19" t="s">
        <v>203</v>
      </c>
      <c r="BM233" s="225" t="s">
        <v>3940</v>
      </c>
    </row>
    <row r="234" s="2" customFormat="1" ht="37.8" customHeight="1">
      <c r="A234" s="40"/>
      <c r="B234" s="41"/>
      <c r="C234" s="214" t="s">
        <v>598</v>
      </c>
      <c r="D234" s="214" t="s">
        <v>198</v>
      </c>
      <c r="E234" s="215" t="s">
        <v>3941</v>
      </c>
      <c r="F234" s="216" t="s">
        <v>3942</v>
      </c>
      <c r="G234" s="217" t="s">
        <v>222</v>
      </c>
      <c r="H234" s="218">
        <v>3</v>
      </c>
      <c r="I234" s="219"/>
      <c r="J234" s="220">
        <f>ROUND(I234*H234,2)</f>
        <v>0</v>
      </c>
      <c r="K234" s="216" t="s">
        <v>202</v>
      </c>
      <c r="L234" s="46"/>
      <c r="M234" s="221" t="s">
        <v>19</v>
      </c>
      <c r="N234" s="222" t="s">
        <v>43</v>
      </c>
      <c r="O234" s="86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3">
        <f>S234*H234</f>
        <v>0</v>
      </c>
      <c r="U234" s="224" t="s">
        <v>19</v>
      </c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203</v>
      </c>
      <c r="AT234" s="225" t="s">
        <v>198</v>
      </c>
      <c r="AU234" s="225" t="s">
        <v>81</v>
      </c>
      <c r="AY234" s="19" t="s">
        <v>196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79</v>
      </c>
      <c r="BK234" s="226">
        <f>ROUND(I234*H234,2)</f>
        <v>0</v>
      </c>
      <c r="BL234" s="19" t="s">
        <v>203</v>
      </c>
      <c r="BM234" s="225" t="s">
        <v>3943</v>
      </c>
    </row>
    <row r="235" s="2" customFormat="1">
      <c r="A235" s="40"/>
      <c r="B235" s="41"/>
      <c r="C235" s="42"/>
      <c r="D235" s="227" t="s">
        <v>205</v>
      </c>
      <c r="E235" s="42"/>
      <c r="F235" s="228" t="s">
        <v>3944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6"/>
      <c r="U235" s="87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205</v>
      </c>
      <c r="AU235" s="19" t="s">
        <v>81</v>
      </c>
    </row>
    <row r="236" s="13" customFormat="1">
      <c r="A236" s="13"/>
      <c r="B236" s="232"/>
      <c r="C236" s="233"/>
      <c r="D236" s="234" t="s">
        <v>212</v>
      </c>
      <c r="E236" s="235" t="s">
        <v>19</v>
      </c>
      <c r="F236" s="236" t="s">
        <v>3945</v>
      </c>
      <c r="G236" s="233"/>
      <c r="H236" s="237">
        <v>3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1"/>
      <c r="U236" s="242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212</v>
      </c>
      <c r="AU236" s="243" t="s">
        <v>81</v>
      </c>
      <c r="AV236" s="13" t="s">
        <v>81</v>
      </c>
      <c r="AW236" s="13" t="s">
        <v>33</v>
      </c>
      <c r="AX236" s="13" t="s">
        <v>79</v>
      </c>
      <c r="AY236" s="243" t="s">
        <v>196</v>
      </c>
    </row>
    <row r="237" s="2" customFormat="1" ht="24.15" customHeight="1">
      <c r="A237" s="40"/>
      <c r="B237" s="41"/>
      <c r="C237" s="244" t="s">
        <v>604</v>
      </c>
      <c r="D237" s="244" t="s">
        <v>214</v>
      </c>
      <c r="E237" s="245" t="s">
        <v>3946</v>
      </c>
      <c r="F237" s="246" t="s">
        <v>3947</v>
      </c>
      <c r="G237" s="247" t="s">
        <v>222</v>
      </c>
      <c r="H237" s="248">
        <v>1</v>
      </c>
      <c r="I237" s="249"/>
      <c r="J237" s="250">
        <f>ROUND(I237*H237,2)</f>
        <v>0</v>
      </c>
      <c r="K237" s="246" t="s">
        <v>202</v>
      </c>
      <c r="L237" s="251"/>
      <c r="M237" s="252" t="s">
        <v>19</v>
      </c>
      <c r="N237" s="253" t="s">
        <v>43</v>
      </c>
      <c r="O237" s="86"/>
      <c r="P237" s="223">
        <f>O237*H237</f>
        <v>0</v>
      </c>
      <c r="Q237" s="223">
        <v>0.0012800000000000001</v>
      </c>
      <c r="R237" s="223">
        <f>Q237*H237</f>
        <v>0.0012800000000000001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217</v>
      </c>
      <c r="AT237" s="225" t="s">
        <v>214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203</v>
      </c>
      <c r="BM237" s="225" t="s">
        <v>3948</v>
      </c>
    </row>
    <row r="238" s="2" customFormat="1" ht="24.15" customHeight="1">
      <c r="A238" s="40"/>
      <c r="B238" s="41"/>
      <c r="C238" s="244" t="s">
        <v>609</v>
      </c>
      <c r="D238" s="244" t="s">
        <v>214</v>
      </c>
      <c r="E238" s="245" t="s">
        <v>3949</v>
      </c>
      <c r="F238" s="246" t="s">
        <v>3950</v>
      </c>
      <c r="G238" s="247" t="s">
        <v>222</v>
      </c>
      <c r="H238" s="248">
        <v>2</v>
      </c>
      <c r="I238" s="249"/>
      <c r="J238" s="250">
        <f>ROUND(I238*H238,2)</f>
        <v>0</v>
      </c>
      <c r="K238" s="246" t="s">
        <v>202</v>
      </c>
      <c r="L238" s="251"/>
      <c r="M238" s="252" t="s">
        <v>19</v>
      </c>
      <c r="N238" s="253" t="s">
        <v>43</v>
      </c>
      <c r="O238" s="86"/>
      <c r="P238" s="223">
        <f>O238*H238</f>
        <v>0</v>
      </c>
      <c r="Q238" s="223">
        <v>0.0014300000000000001</v>
      </c>
      <c r="R238" s="223">
        <f>Q238*H238</f>
        <v>0.0028600000000000001</v>
      </c>
      <c r="S238" s="223">
        <v>0</v>
      </c>
      <c r="T238" s="223">
        <f>S238*H238</f>
        <v>0</v>
      </c>
      <c r="U238" s="224" t="s">
        <v>19</v>
      </c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217</v>
      </c>
      <c r="AT238" s="225" t="s">
        <v>214</v>
      </c>
      <c r="AU238" s="225" t="s">
        <v>81</v>
      </c>
      <c r="AY238" s="19" t="s">
        <v>196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79</v>
      </c>
      <c r="BK238" s="226">
        <f>ROUND(I238*H238,2)</f>
        <v>0</v>
      </c>
      <c r="BL238" s="19" t="s">
        <v>203</v>
      </c>
      <c r="BM238" s="225" t="s">
        <v>3951</v>
      </c>
    </row>
    <row r="239" s="2" customFormat="1" ht="24.15" customHeight="1">
      <c r="A239" s="40"/>
      <c r="B239" s="41"/>
      <c r="C239" s="214" t="s">
        <v>612</v>
      </c>
      <c r="D239" s="214" t="s">
        <v>198</v>
      </c>
      <c r="E239" s="215" t="s">
        <v>3952</v>
      </c>
      <c r="F239" s="216" t="s">
        <v>3953</v>
      </c>
      <c r="G239" s="217" t="s">
        <v>222</v>
      </c>
      <c r="H239" s="218">
        <v>3</v>
      </c>
      <c r="I239" s="219"/>
      <c r="J239" s="220">
        <f>ROUND(I239*H239,2)</f>
        <v>0</v>
      </c>
      <c r="K239" s="216" t="s">
        <v>202</v>
      </c>
      <c r="L239" s="46"/>
      <c r="M239" s="221" t="s">
        <v>19</v>
      </c>
      <c r="N239" s="222" t="s">
        <v>43</v>
      </c>
      <c r="O239" s="86"/>
      <c r="P239" s="223">
        <f>O239*H239</f>
        <v>0</v>
      </c>
      <c r="Q239" s="223">
        <v>0.00024000000000000001</v>
      </c>
      <c r="R239" s="223">
        <f>Q239*H239</f>
        <v>0.00072000000000000005</v>
      </c>
      <c r="S239" s="223">
        <v>0</v>
      </c>
      <c r="T239" s="223">
        <f>S239*H239</f>
        <v>0</v>
      </c>
      <c r="U239" s="224" t="s">
        <v>19</v>
      </c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203</v>
      </c>
      <c r="AT239" s="225" t="s">
        <v>198</v>
      </c>
      <c r="AU239" s="225" t="s">
        <v>81</v>
      </c>
      <c r="AY239" s="19" t="s">
        <v>196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79</v>
      </c>
      <c r="BK239" s="226">
        <f>ROUND(I239*H239,2)</f>
        <v>0</v>
      </c>
      <c r="BL239" s="19" t="s">
        <v>203</v>
      </c>
      <c r="BM239" s="225" t="s">
        <v>3954</v>
      </c>
    </row>
    <row r="240" s="2" customFormat="1">
      <c r="A240" s="40"/>
      <c r="B240" s="41"/>
      <c r="C240" s="42"/>
      <c r="D240" s="227" t="s">
        <v>205</v>
      </c>
      <c r="E240" s="42"/>
      <c r="F240" s="228" t="s">
        <v>3955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6"/>
      <c r="U240" s="87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205</v>
      </c>
      <c r="AU240" s="19" t="s">
        <v>81</v>
      </c>
    </row>
    <row r="241" s="2" customFormat="1" ht="24.15" customHeight="1">
      <c r="A241" s="40"/>
      <c r="B241" s="41"/>
      <c r="C241" s="214" t="s">
        <v>618</v>
      </c>
      <c r="D241" s="214" t="s">
        <v>198</v>
      </c>
      <c r="E241" s="215" t="s">
        <v>3956</v>
      </c>
      <c r="F241" s="216" t="s">
        <v>3957</v>
      </c>
      <c r="G241" s="217" t="s">
        <v>222</v>
      </c>
      <c r="H241" s="218">
        <v>4</v>
      </c>
      <c r="I241" s="219"/>
      <c r="J241" s="220">
        <f>ROUND(I241*H241,2)</f>
        <v>0</v>
      </c>
      <c r="K241" s="216" t="s">
        <v>202</v>
      </c>
      <c r="L241" s="46"/>
      <c r="M241" s="221" t="s">
        <v>19</v>
      </c>
      <c r="N241" s="222" t="s">
        <v>43</v>
      </c>
      <c r="O241" s="86"/>
      <c r="P241" s="223">
        <f>O241*H241</f>
        <v>0</v>
      </c>
      <c r="Q241" s="223">
        <v>0.00038000000000000002</v>
      </c>
      <c r="R241" s="223">
        <f>Q241*H241</f>
        <v>0.0015200000000000001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203</v>
      </c>
      <c r="AT241" s="225" t="s">
        <v>198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203</v>
      </c>
      <c r="BM241" s="225" t="s">
        <v>3958</v>
      </c>
    </row>
    <row r="242" s="2" customFormat="1">
      <c r="A242" s="40"/>
      <c r="B242" s="41"/>
      <c r="C242" s="42"/>
      <c r="D242" s="227" t="s">
        <v>205</v>
      </c>
      <c r="E242" s="42"/>
      <c r="F242" s="228" t="s">
        <v>3959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6"/>
      <c r="U242" s="87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205</v>
      </c>
      <c r="AU242" s="19" t="s">
        <v>81</v>
      </c>
    </row>
    <row r="243" s="2" customFormat="1" ht="33" customHeight="1">
      <c r="A243" s="40"/>
      <c r="B243" s="41"/>
      <c r="C243" s="214" t="s">
        <v>623</v>
      </c>
      <c r="D243" s="214" t="s">
        <v>198</v>
      </c>
      <c r="E243" s="215" t="s">
        <v>3960</v>
      </c>
      <c r="F243" s="216" t="s">
        <v>3961</v>
      </c>
      <c r="G243" s="217" t="s">
        <v>201</v>
      </c>
      <c r="H243" s="218">
        <v>20.300000000000001</v>
      </c>
      <c r="I243" s="219"/>
      <c r="J243" s="220">
        <f>ROUND(I243*H243,2)</f>
        <v>0</v>
      </c>
      <c r="K243" s="216" t="s">
        <v>202</v>
      </c>
      <c r="L243" s="46"/>
      <c r="M243" s="221" t="s">
        <v>19</v>
      </c>
      <c r="N243" s="222" t="s">
        <v>43</v>
      </c>
      <c r="O243" s="86"/>
      <c r="P243" s="223">
        <f>O243*H243</f>
        <v>0</v>
      </c>
      <c r="Q243" s="223">
        <v>0</v>
      </c>
      <c r="R243" s="223">
        <f>Q243*H243</f>
        <v>0</v>
      </c>
      <c r="S243" s="223">
        <v>0.35999999999999999</v>
      </c>
      <c r="T243" s="223">
        <f>S243*H243</f>
        <v>7.3079999999999998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203</v>
      </c>
      <c r="AT243" s="225" t="s">
        <v>198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203</v>
      </c>
      <c r="BM243" s="225" t="s">
        <v>3962</v>
      </c>
    </row>
    <row r="244" s="2" customFormat="1">
      <c r="A244" s="40"/>
      <c r="B244" s="41"/>
      <c r="C244" s="42"/>
      <c r="D244" s="227" t="s">
        <v>205</v>
      </c>
      <c r="E244" s="42"/>
      <c r="F244" s="228" t="s">
        <v>3963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6"/>
      <c r="U244" s="87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205</v>
      </c>
      <c r="AU244" s="19" t="s">
        <v>81</v>
      </c>
    </row>
    <row r="245" s="13" customFormat="1">
      <c r="A245" s="13"/>
      <c r="B245" s="232"/>
      <c r="C245" s="233"/>
      <c r="D245" s="234" t="s">
        <v>212</v>
      </c>
      <c r="E245" s="235" t="s">
        <v>19</v>
      </c>
      <c r="F245" s="236" t="s">
        <v>3964</v>
      </c>
      <c r="G245" s="233"/>
      <c r="H245" s="237">
        <v>20.300000000000001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1"/>
      <c r="U245" s="242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212</v>
      </c>
      <c r="AU245" s="243" t="s">
        <v>81</v>
      </c>
      <c r="AV245" s="13" t="s">
        <v>81</v>
      </c>
      <c r="AW245" s="13" t="s">
        <v>33</v>
      </c>
      <c r="AX245" s="13" t="s">
        <v>79</v>
      </c>
      <c r="AY245" s="243" t="s">
        <v>196</v>
      </c>
    </row>
    <row r="246" s="2" customFormat="1" ht="49.05" customHeight="1">
      <c r="A246" s="40"/>
      <c r="B246" s="41"/>
      <c r="C246" s="214" t="s">
        <v>629</v>
      </c>
      <c r="D246" s="214" t="s">
        <v>198</v>
      </c>
      <c r="E246" s="215" t="s">
        <v>3965</v>
      </c>
      <c r="F246" s="216" t="s">
        <v>3966</v>
      </c>
      <c r="G246" s="217" t="s">
        <v>222</v>
      </c>
      <c r="H246" s="218">
        <v>1</v>
      </c>
      <c r="I246" s="219"/>
      <c r="J246" s="220">
        <f>ROUND(I246*H246,2)</f>
        <v>0</v>
      </c>
      <c r="K246" s="216" t="s">
        <v>202</v>
      </c>
      <c r="L246" s="46"/>
      <c r="M246" s="221" t="s">
        <v>19</v>
      </c>
      <c r="N246" s="222" t="s">
        <v>43</v>
      </c>
      <c r="O246" s="86"/>
      <c r="P246" s="223">
        <f>O246*H246</f>
        <v>0</v>
      </c>
      <c r="Q246" s="223">
        <v>0.038100000000000002</v>
      </c>
      <c r="R246" s="223">
        <f>Q246*H246</f>
        <v>0.038100000000000002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203</v>
      </c>
      <c r="AT246" s="225" t="s">
        <v>198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203</v>
      </c>
      <c r="BM246" s="225" t="s">
        <v>3967</v>
      </c>
    </row>
    <row r="247" s="2" customFormat="1">
      <c r="A247" s="40"/>
      <c r="B247" s="41"/>
      <c r="C247" s="42"/>
      <c r="D247" s="227" t="s">
        <v>205</v>
      </c>
      <c r="E247" s="42"/>
      <c r="F247" s="228" t="s">
        <v>3968</v>
      </c>
      <c r="G247" s="42"/>
      <c r="H247" s="42"/>
      <c r="I247" s="229"/>
      <c r="J247" s="42"/>
      <c r="K247" s="42"/>
      <c r="L247" s="46"/>
      <c r="M247" s="230"/>
      <c r="N247" s="231"/>
      <c r="O247" s="86"/>
      <c r="P247" s="86"/>
      <c r="Q247" s="86"/>
      <c r="R247" s="86"/>
      <c r="S247" s="86"/>
      <c r="T247" s="86"/>
      <c r="U247" s="87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205</v>
      </c>
      <c r="AU247" s="19" t="s">
        <v>81</v>
      </c>
    </row>
    <row r="248" s="13" customFormat="1">
      <c r="A248" s="13"/>
      <c r="B248" s="232"/>
      <c r="C248" s="233"/>
      <c r="D248" s="234" t="s">
        <v>212</v>
      </c>
      <c r="E248" s="235" t="s">
        <v>19</v>
      </c>
      <c r="F248" s="236" t="s">
        <v>3969</v>
      </c>
      <c r="G248" s="233"/>
      <c r="H248" s="237">
        <v>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212</v>
      </c>
      <c r="AU248" s="243" t="s">
        <v>81</v>
      </c>
      <c r="AV248" s="13" t="s">
        <v>81</v>
      </c>
      <c r="AW248" s="13" t="s">
        <v>33</v>
      </c>
      <c r="AX248" s="13" t="s">
        <v>79</v>
      </c>
      <c r="AY248" s="243" t="s">
        <v>196</v>
      </c>
    </row>
    <row r="249" s="2" customFormat="1" ht="49.05" customHeight="1">
      <c r="A249" s="40"/>
      <c r="B249" s="41"/>
      <c r="C249" s="214" t="s">
        <v>632</v>
      </c>
      <c r="D249" s="214" t="s">
        <v>198</v>
      </c>
      <c r="E249" s="215" t="s">
        <v>3970</v>
      </c>
      <c r="F249" s="216" t="s">
        <v>3971</v>
      </c>
      <c r="G249" s="217" t="s">
        <v>222</v>
      </c>
      <c r="H249" s="218">
        <v>1</v>
      </c>
      <c r="I249" s="219"/>
      <c r="J249" s="220">
        <f>ROUND(I249*H249,2)</f>
        <v>0</v>
      </c>
      <c r="K249" s="216" t="s">
        <v>202</v>
      </c>
      <c r="L249" s="46"/>
      <c r="M249" s="221" t="s">
        <v>19</v>
      </c>
      <c r="N249" s="222" t="s">
        <v>43</v>
      </c>
      <c r="O249" s="86"/>
      <c r="P249" s="223">
        <f>O249*H249</f>
        <v>0</v>
      </c>
      <c r="Q249" s="223">
        <v>0.038510000000000003</v>
      </c>
      <c r="R249" s="223">
        <f>Q249*H249</f>
        <v>0.038510000000000003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203</v>
      </c>
      <c r="AT249" s="225" t="s">
        <v>198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203</v>
      </c>
      <c r="BM249" s="225" t="s">
        <v>3972</v>
      </c>
    </row>
    <row r="250" s="2" customFormat="1">
      <c r="A250" s="40"/>
      <c r="B250" s="41"/>
      <c r="C250" s="42"/>
      <c r="D250" s="227" t="s">
        <v>205</v>
      </c>
      <c r="E250" s="42"/>
      <c r="F250" s="228" t="s">
        <v>3973</v>
      </c>
      <c r="G250" s="42"/>
      <c r="H250" s="42"/>
      <c r="I250" s="229"/>
      <c r="J250" s="42"/>
      <c r="K250" s="42"/>
      <c r="L250" s="46"/>
      <c r="M250" s="230"/>
      <c r="N250" s="231"/>
      <c r="O250" s="86"/>
      <c r="P250" s="86"/>
      <c r="Q250" s="86"/>
      <c r="R250" s="86"/>
      <c r="S250" s="86"/>
      <c r="T250" s="86"/>
      <c r="U250" s="87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205</v>
      </c>
      <c r="AU250" s="19" t="s">
        <v>81</v>
      </c>
    </row>
    <row r="251" s="13" customFormat="1">
      <c r="A251" s="13"/>
      <c r="B251" s="232"/>
      <c r="C251" s="233"/>
      <c r="D251" s="234" t="s">
        <v>212</v>
      </c>
      <c r="E251" s="235" t="s">
        <v>19</v>
      </c>
      <c r="F251" s="236" t="s">
        <v>3974</v>
      </c>
      <c r="G251" s="233"/>
      <c r="H251" s="237">
        <v>1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1"/>
      <c r="U251" s="242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212</v>
      </c>
      <c r="AU251" s="243" t="s">
        <v>81</v>
      </c>
      <c r="AV251" s="13" t="s">
        <v>81</v>
      </c>
      <c r="AW251" s="13" t="s">
        <v>33</v>
      </c>
      <c r="AX251" s="13" t="s">
        <v>79</v>
      </c>
      <c r="AY251" s="243" t="s">
        <v>196</v>
      </c>
    </row>
    <row r="252" s="2" customFormat="1" ht="49.05" customHeight="1">
      <c r="A252" s="40"/>
      <c r="B252" s="41"/>
      <c r="C252" s="214" t="s">
        <v>637</v>
      </c>
      <c r="D252" s="214" t="s">
        <v>198</v>
      </c>
      <c r="E252" s="215" t="s">
        <v>3975</v>
      </c>
      <c r="F252" s="216" t="s">
        <v>3976</v>
      </c>
      <c r="G252" s="217" t="s">
        <v>222</v>
      </c>
      <c r="H252" s="218">
        <v>1</v>
      </c>
      <c r="I252" s="219"/>
      <c r="J252" s="220">
        <f>ROUND(I252*H252,2)</f>
        <v>0</v>
      </c>
      <c r="K252" s="216" t="s">
        <v>202</v>
      </c>
      <c r="L252" s="46"/>
      <c r="M252" s="221" t="s">
        <v>19</v>
      </c>
      <c r="N252" s="222" t="s">
        <v>43</v>
      </c>
      <c r="O252" s="86"/>
      <c r="P252" s="223">
        <f>O252*H252</f>
        <v>0</v>
      </c>
      <c r="Q252" s="223">
        <v>0.035380000000000002</v>
      </c>
      <c r="R252" s="223">
        <f>Q252*H252</f>
        <v>0.035380000000000002</v>
      </c>
      <c r="S252" s="223">
        <v>0</v>
      </c>
      <c r="T252" s="223">
        <f>S252*H252</f>
        <v>0</v>
      </c>
      <c r="U252" s="224" t="s">
        <v>19</v>
      </c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203</v>
      </c>
      <c r="AT252" s="225" t="s">
        <v>198</v>
      </c>
      <c r="AU252" s="225" t="s">
        <v>81</v>
      </c>
      <c r="AY252" s="19" t="s">
        <v>196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79</v>
      </c>
      <c r="BK252" s="226">
        <f>ROUND(I252*H252,2)</f>
        <v>0</v>
      </c>
      <c r="BL252" s="19" t="s">
        <v>203</v>
      </c>
      <c r="BM252" s="225" t="s">
        <v>3977</v>
      </c>
    </row>
    <row r="253" s="2" customFormat="1">
      <c r="A253" s="40"/>
      <c r="B253" s="41"/>
      <c r="C253" s="42"/>
      <c r="D253" s="227" t="s">
        <v>205</v>
      </c>
      <c r="E253" s="42"/>
      <c r="F253" s="228" t="s">
        <v>3978</v>
      </c>
      <c r="G253" s="42"/>
      <c r="H253" s="42"/>
      <c r="I253" s="229"/>
      <c r="J253" s="42"/>
      <c r="K253" s="42"/>
      <c r="L253" s="46"/>
      <c r="M253" s="230"/>
      <c r="N253" s="231"/>
      <c r="O253" s="86"/>
      <c r="P253" s="86"/>
      <c r="Q253" s="86"/>
      <c r="R253" s="86"/>
      <c r="S253" s="86"/>
      <c r="T253" s="86"/>
      <c r="U253" s="87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205</v>
      </c>
      <c r="AU253" s="19" t="s">
        <v>81</v>
      </c>
    </row>
    <row r="254" s="13" customFormat="1">
      <c r="A254" s="13"/>
      <c r="B254" s="232"/>
      <c r="C254" s="233"/>
      <c r="D254" s="234" t="s">
        <v>212</v>
      </c>
      <c r="E254" s="235" t="s">
        <v>19</v>
      </c>
      <c r="F254" s="236" t="s">
        <v>3979</v>
      </c>
      <c r="G254" s="233"/>
      <c r="H254" s="237">
        <v>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1"/>
      <c r="U254" s="242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212</v>
      </c>
      <c r="AU254" s="243" t="s">
        <v>81</v>
      </c>
      <c r="AV254" s="13" t="s">
        <v>81</v>
      </c>
      <c r="AW254" s="13" t="s">
        <v>33</v>
      </c>
      <c r="AX254" s="13" t="s">
        <v>79</v>
      </c>
      <c r="AY254" s="243" t="s">
        <v>196</v>
      </c>
    </row>
    <row r="255" s="2" customFormat="1" ht="49.05" customHeight="1">
      <c r="A255" s="40"/>
      <c r="B255" s="41"/>
      <c r="C255" s="214" t="s">
        <v>639</v>
      </c>
      <c r="D255" s="214" t="s">
        <v>198</v>
      </c>
      <c r="E255" s="215" t="s">
        <v>3980</v>
      </c>
      <c r="F255" s="216" t="s">
        <v>3981</v>
      </c>
      <c r="G255" s="217" t="s">
        <v>222</v>
      </c>
      <c r="H255" s="218">
        <v>3</v>
      </c>
      <c r="I255" s="219"/>
      <c r="J255" s="220">
        <f>ROUND(I255*H255,2)</f>
        <v>0</v>
      </c>
      <c r="K255" s="216" t="s">
        <v>202</v>
      </c>
      <c r="L255" s="46"/>
      <c r="M255" s="221" t="s">
        <v>19</v>
      </c>
      <c r="N255" s="222" t="s">
        <v>43</v>
      </c>
      <c r="O255" s="86"/>
      <c r="P255" s="223">
        <f>O255*H255</f>
        <v>0</v>
      </c>
      <c r="Q255" s="223">
        <v>0.038559999999999997</v>
      </c>
      <c r="R255" s="223">
        <f>Q255*H255</f>
        <v>0.11567999999999999</v>
      </c>
      <c r="S255" s="223">
        <v>0</v>
      </c>
      <c r="T255" s="223">
        <f>S255*H255</f>
        <v>0</v>
      </c>
      <c r="U255" s="224" t="s">
        <v>19</v>
      </c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5" t="s">
        <v>203</v>
      </c>
      <c r="AT255" s="225" t="s">
        <v>198</v>
      </c>
      <c r="AU255" s="225" t="s">
        <v>81</v>
      </c>
      <c r="AY255" s="19" t="s">
        <v>196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9" t="s">
        <v>79</v>
      </c>
      <c r="BK255" s="226">
        <f>ROUND(I255*H255,2)</f>
        <v>0</v>
      </c>
      <c r="BL255" s="19" t="s">
        <v>203</v>
      </c>
      <c r="BM255" s="225" t="s">
        <v>3982</v>
      </c>
    </row>
    <row r="256" s="2" customFormat="1">
      <c r="A256" s="40"/>
      <c r="B256" s="41"/>
      <c r="C256" s="42"/>
      <c r="D256" s="227" t="s">
        <v>205</v>
      </c>
      <c r="E256" s="42"/>
      <c r="F256" s="228" t="s">
        <v>3983</v>
      </c>
      <c r="G256" s="42"/>
      <c r="H256" s="42"/>
      <c r="I256" s="229"/>
      <c r="J256" s="42"/>
      <c r="K256" s="42"/>
      <c r="L256" s="46"/>
      <c r="M256" s="230"/>
      <c r="N256" s="231"/>
      <c r="O256" s="86"/>
      <c r="P256" s="86"/>
      <c r="Q256" s="86"/>
      <c r="R256" s="86"/>
      <c r="S256" s="86"/>
      <c r="T256" s="86"/>
      <c r="U256" s="87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205</v>
      </c>
      <c r="AU256" s="19" t="s">
        <v>81</v>
      </c>
    </row>
    <row r="257" s="13" customFormat="1">
      <c r="A257" s="13"/>
      <c r="B257" s="232"/>
      <c r="C257" s="233"/>
      <c r="D257" s="234" t="s">
        <v>212</v>
      </c>
      <c r="E257" s="235" t="s">
        <v>19</v>
      </c>
      <c r="F257" s="236" t="s">
        <v>3984</v>
      </c>
      <c r="G257" s="233"/>
      <c r="H257" s="237">
        <v>1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1"/>
      <c r="U257" s="242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212</v>
      </c>
      <c r="AU257" s="243" t="s">
        <v>81</v>
      </c>
      <c r="AV257" s="13" t="s">
        <v>81</v>
      </c>
      <c r="AW257" s="13" t="s">
        <v>33</v>
      </c>
      <c r="AX257" s="13" t="s">
        <v>72</v>
      </c>
      <c r="AY257" s="243" t="s">
        <v>196</v>
      </c>
    </row>
    <row r="258" s="13" customFormat="1">
      <c r="A258" s="13"/>
      <c r="B258" s="232"/>
      <c r="C258" s="233"/>
      <c r="D258" s="234" t="s">
        <v>212</v>
      </c>
      <c r="E258" s="235" t="s">
        <v>19</v>
      </c>
      <c r="F258" s="236" t="s">
        <v>3985</v>
      </c>
      <c r="G258" s="233"/>
      <c r="H258" s="237">
        <v>2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1"/>
      <c r="U258" s="242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212</v>
      </c>
      <c r="AU258" s="243" t="s">
        <v>81</v>
      </c>
      <c r="AV258" s="13" t="s">
        <v>81</v>
      </c>
      <c r="AW258" s="13" t="s">
        <v>33</v>
      </c>
      <c r="AX258" s="13" t="s">
        <v>72</v>
      </c>
      <c r="AY258" s="243" t="s">
        <v>196</v>
      </c>
    </row>
    <row r="259" s="14" customFormat="1">
      <c r="A259" s="14"/>
      <c r="B259" s="254"/>
      <c r="C259" s="255"/>
      <c r="D259" s="234" t="s">
        <v>212</v>
      </c>
      <c r="E259" s="256" t="s">
        <v>19</v>
      </c>
      <c r="F259" s="257" t="s">
        <v>233</v>
      </c>
      <c r="G259" s="255"/>
      <c r="H259" s="258">
        <v>3</v>
      </c>
      <c r="I259" s="259"/>
      <c r="J259" s="255"/>
      <c r="K259" s="255"/>
      <c r="L259" s="260"/>
      <c r="M259" s="261"/>
      <c r="N259" s="262"/>
      <c r="O259" s="262"/>
      <c r="P259" s="262"/>
      <c r="Q259" s="262"/>
      <c r="R259" s="262"/>
      <c r="S259" s="262"/>
      <c r="T259" s="262"/>
      <c r="U259" s="263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4" t="s">
        <v>212</v>
      </c>
      <c r="AU259" s="264" t="s">
        <v>81</v>
      </c>
      <c r="AV259" s="14" t="s">
        <v>203</v>
      </c>
      <c r="AW259" s="14" t="s">
        <v>33</v>
      </c>
      <c r="AX259" s="14" t="s">
        <v>79</v>
      </c>
      <c r="AY259" s="264" t="s">
        <v>196</v>
      </c>
    </row>
    <row r="260" s="2" customFormat="1" ht="49.05" customHeight="1">
      <c r="A260" s="40"/>
      <c r="B260" s="41"/>
      <c r="C260" s="214" t="s">
        <v>645</v>
      </c>
      <c r="D260" s="214" t="s">
        <v>198</v>
      </c>
      <c r="E260" s="215" t="s">
        <v>3986</v>
      </c>
      <c r="F260" s="216" t="s">
        <v>3987</v>
      </c>
      <c r="G260" s="217" t="s">
        <v>222</v>
      </c>
      <c r="H260" s="218">
        <v>1</v>
      </c>
      <c r="I260" s="219"/>
      <c r="J260" s="220">
        <f>ROUND(I260*H260,2)</f>
        <v>0</v>
      </c>
      <c r="K260" s="216" t="s">
        <v>202</v>
      </c>
      <c r="L260" s="46"/>
      <c r="M260" s="221" t="s">
        <v>19</v>
      </c>
      <c r="N260" s="222" t="s">
        <v>43</v>
      </c>
      <c r="O260" s="86"/>
      <c r="P260" s="223">
        <f>O260*H260</f>
        <v>0</v>
      </c>
      <c r="Q260" s="223">
        <v>0.038960000000000002</v>
      </c>
      <c r="R260" s="223">
        <f>Q260*H260</f>
        <v>0.038960000000000002</v>
      </c>
      <c r="S260" s="223">
        <v>0</v>
      </c>
      <c r="T260" s="223">
        <f>S260*H260</f>
        <v>0</v>
      </c>
      <c r="U260" s="224" t="s">
        <v>19</v>
      </c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203</v>
      </c>
      <c r="AT260" s="225" t="s">
        <v>198</v>
      </c>
      <c r="AU260" s="225" t="s">
        <v>81</v>
      </c>
      <c r="AY260" s="19" t="s">
        <v>196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79</v>
      </c>
      <c r="BK260" s="226">
        <f>ROUND(I260*H260,2)</f>
        <v>0</v>
      </c>
      <c r="BL260" s="19" t="s">
        <v>203</v>
      </c>
      <c r="BM260" s="225" t="s">
        <v>3988</v>
      </c>
    </row>
    <row r="261" s="2" customFormat="1">
      <c r="A261" s="40"/>
      <c r="B261" s="41"/>
      <c r="C261" s="42"/>
      <c r="D261" s="227" t="s">
        <v>205</v>
      </c>
      <c r="E261" s="42"/>
      <c r="F261" s="228" t="s">
        <v>3989</v>
      </c>
      <c r="G261" s="42"/>
      <c r="H261" s="42"/>
      <c r="I261" s="229"/>
      <c r="J261" s="42"/>
      <c r="K261" s="42"/>
      <c r="L261" s="46"/>
      <c r="M261" s="230"/>
      <c r="N261" s="231"/>
      <c r="O261" s="86"/>
      <c r="P261" s="86"/>
      <c r="Q261" s="86"/>
      <c r="R261" s="86"/>
      <c r="S261" s="86"/>
      <c r="T261" s="86"/>
      <c r="U261" s="87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205</v>
      </c>
      <c r="AU261" s="19" t="s">
        <v>81</v>
      </c>
    </row>
    <row r="262" s="2" customFormat="1" ht="37.8" customHeight="1">
      <c r="A262" s="40"/>
      <c r="B262" s="41"/>
      <c r="C262" s="214" t="s">
        <v>648</v>
      </c>
      <c r="D262" s="214" t="s">
        <v>198</v>
      </c>
      <c r="E262" s="215" t="s">
        <v>3990</v>
      </c>
      <c r="F262" s="216" t="s">
        <v>3991</v>
      </c>
      <c r="G262" s="217" t="s">
        <v>222</v>
      </c>
      <c r="H262" s="218">
        <v>7</v>
      </c>
      <c r="I262" s="219"/>
      <c r="J262" s="220">
        <f>ROUND(I262*H262,2)</f>
        <v>0</v>
      </c>
      <c r="K262" s="216" t="s">
        <v>202</v>
      </c>
      <c r="L262" s="46"/>
      <c r="M262" s="221" t="s">
        <v>19</v>
      </c>
      <c r="N262" s="222" t="s">
        <v>43</v>
      </c>
      <c r="O262" s="86"/>
      <c r="P262" s="223">
        <f>O262*H262</f>
        <v>0</v>
      </c>
      <c r="Q262" s="223">
        <v>0.035349999999999999</v>
      </c>
      <c r="R262" s="223">
        <f>Q262*H262</f>
        <v>0.24745</v>
      </c>
      <c r="S262" s="223">
        <v>0</v>
      </c>
      <c r="T262" s="223">
        <f>S262*H262</f>
        <v>0</v>
      </c>
      <c r="U262" s="224" t="s">
        <v>19</v>
      </c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203</v>
      </c>
      <c r="AT262" s="225" t="s">
        <v>198</v>
      </c>
      <c r="AU262" s="225" t="s">
        <v>81</v>
      </c>
      <c r="AY262" s="19" t="s">
        <v>196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79</v>
      </c>
      <c r="BK262" s="226">
        <f>ROUND(I262*H262,2)</f>
        <v>0</v>
      </c>
      <c r="BL262" s="19" t="s">
        <v>203</v>
      </c>
      <c r="BM262" s="225" t="s">
        <v>3992</v>
      </c>
    </row>
    <row r="263" s="2" customFormat="1">
      <c r="A263" s="40"/>
      <c r="B263" s="41"/>
      <c r="C263" s="42"/>
      <c r="D263" s="227" t="s">
        <v>205</v>
      </c>
      <c r="E263" s="42"/>
      <c r="F263" s="228" t="s">
        <v>3993</v>
      </c>
      <c r="G263" s="42"/>
      <c r="H263" s="42"/>
      <c r="I263" s="229"/>
      <c r="J263" s="42"/>
      <c r="K263" s="42"/>
      <c r="L263" s="46"/>
      <c r="M263" s="230"/>
      <c r="N263" s="231"/>
      <c r="O263" s="86"/>
      <c r="P263" s="86"/>
      <c r="Q263" s="86"/>
      <c r="R263" s="86"/>
      <c r="S263" s="86"/>
      <c r="T263" s="86"/>
      <c r="U263" s="87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205</v>
      </c>
      <c r="AU263" s="19" t="s">
        <v>81</v>
      </c>
    </row>
    <row r="264" s="2" customFormat="1" ht="24.15" customHeight="1">
      <c r="A264" s="40"/>
      <c r="B264" s="41"/>
      <c r="C264" s="214" t="s">
        <v>655</v>
      </c>
      <c r="D264" s="214" t="s">
        <v>198</v>
      </c>
      <c r="E264" s="215" t="s">
        <v>3994</v>
      </c>
      <c r="F264" s="216" t="s">
        <v>3995</v>
      </c>
      <c r="G264" s="217" t="s">
        <v>364</v>
      </c>
      <c r="H264" s="218">
        <v>3</v>
      </c>
      <c r="I264" s="219"/>
      <c r="J264" s="220">
        <f>ROUND(I264*H264,2)</f>
        <v>0</v>
      </c>
      <c r="K264" s="216" t="s">
        <v>19</v>
      </c>
      <c r="L264" s="46"/>
      <c r="M264" s="221" t="s">
        <v>19</v>
      </c>
      <c r="N264" s="222" t="s">
        <v>43</v>
      </c>
      <c r="O264" s="86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3">
        <f>S264*H264</f>
        <v>0</v>
      </c>
      <c r="U264" s="224" t="s">
        <v>19</v>
      </c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203</v>
      </c>
      <c r="AT264" s="225" t="s">
        <v>198</v>
      </c>
      <c r="AU264" s="225" t="s">
        <v>81</v>
      </c>
      <c r="AY264" s="19" t="s">
        <v>196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79</v>
      </c>
      <c r="BK264" s="226">
        <f>ROUND(I264*H264,2)</f>
        <v>0</v>
      </c>
      <c r="BL264" s="19" t="s">
        <v>203</v>
      </c>
      <c r="BM264" s="225" t="s">
        <v>3996</v>
      </c>
    </row>
    <row r="265" s="12" customFormat="1" ht="22.8" customHeight="1">
      <c r="A265" s="12"/>
      <c r="B265" s="198"/>
      <c r="C265" s="199"/>
      <c r="D265" s="200" t="s">
        <v>71</v>
      </c>
      <c r="E265" s="212" t="s">
        <v>254</v>
      </c>
      <c r="F265" s="212" t="s">
        <v>514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SUM(P266:P274)</f>
        <v>0</v>
      </c>
      <c r="Q265" s="206"/>
      <c r="R265" s="207">
        <f>SUM(R266:R274)</f>
        <v>18.747820000000004</v>
      </c>
      <c r="S265" s="206"/>
      <c r="T265" s="207">
        <f>SUM(T266:T274)</f>
        <v>0</v>
      </c>
      <c r="U265" s="208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79</v>
      </c>
      <c r="AT265" s="210" t="s">
        <v>71</v>
      </c>
      <c r="AU265" s="210" t="s">
        <v>79</v>
      </c>
      <c r="AY265" s="209" t="s">
        <v>196</v>
      </c>
      <c r="BK265" s="211">
        <f>SUM(BK266:BK274)</f>
        <v>0</v>
      </c>
    </row>
    <row r="266" s="2" customFormat="1" ht="24.15" customHeight="1">
      <c r="A266" s="40"/>
      <c r="B266" s="41"/>
      <c r="C266" s="214" t="s">
        <v>661</v>
      </c>
      <c r="D266" s="214" t="s">
        <v>198</v>
      </c>
      <c r="E266" s="215" t="s">
        <v>3997</v>
      </c>
      <c r="F266" s="216" t="s">
        <v>3998</v>
      </c>
      <c r="G266" s="217" t="s">
        <v>209</v>
      </c>
      <c r="H266" s="218">
        <v>30</v>
      </c>
      <c r="I266" s="219"/>
      <c r="J266" s="220">
        <f>ROUND(I266*H266,2)</f>
        <v>0</v>
      </c>
      <c r="K266" s="216" t="s">
        <v>202</v>
      </c>
      <c r="L266" s="46"/>
      <c r="M266" s="221" t="s">
        <v>19</v>
      </c>
      <c r="N266" s="222" t="s">
        <v>43</v>
      </c>
      <c r="O266" s="86"/>
      <c r="P266" s="223">
        <f>O266*H266</f>
        <v>0</v>
      </c>
      <c r="Q266" s="223">
        <v>0.43819000000000002</v>
      </c>
      <c r="R266" s="223">
        <f>Q266*H266</f>
        <v>13.145700000000002</v>
      </c>
      <c r="S266" s="223">
        <v>0</v>
      </c>
      <c r="T266" s="223">
        <f>S266*H266</f>
        <v>0</v>
      </c>
      <c r="U266" s="224" t="s">
        <v>19</v>
      </c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203</v>
      </c>
      <c r="AT266" s="225" t="s">
        <v>198</v>
      </c>
      <c r="AU266" s="225" t="s">
        <v>81</v>
      </c>
      <c r="AY266" s="19" t="s">
        <v>196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79</v>
      </c>
      <c r="BK266" s="226">
        <f>ROUND(I266*H266,2)</f>
        <v>0</v>
      </c>
      <c r="BL266" s="19" t="s">
        <v>203</v>
      </c>
      <c r="BM266" s="225" t="s">
        <v>3999</v>
      </c>
    </row>
    <row r="267" s="2" customFormat="1">
      <c r="A267" s="40"/>
      <c r="B267" s="41"/>
      <c r="C267" s="42"/>
      <c r="D267" s="227" t="s">
        <v>205</v>
      </c>
      <c r="E267" s="42"/>
      <c r="F267" s="228" t="s">
        <v>4000</v>
      </c>
      <c r="G267" s="42"/>
      <c r="H267" s="42"/>
      <c r="I267" s="229"/>
      <c r="J267" s="42"/>
      <c r="K267" s="42"/>
      <c r="L267" s="46"/>
      <c r="M267" s="230"/>
      <c r="N267" s="231"/>
      <c r="O267" s="86"/>
      <c r="P267" s="86"/>
      <c r="Q267" s="86"/>
      <c r="R267" s="86"/>
      <c r="S267" s="86"/>
      <c r="T267" s="86"/>
      <c r="U267" s="87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205</v>
      </c>
      <c r="AU267" s="19" t="s">
        <v>81</v>
      </c>
    </row>
    <row r="268" s="13" customFormat="1">
      <c r="A268" s="13"/>
      <c r="B268" s="232"/>
      <c r="C268" s="233"/>
      <c r="D268" s="234" t="s">
        <v>212</v>
      </c>
      <c r="E268" s="235" t="s">
        <v>19</v>
      </c>
      <c r="F268" s="236" t="s">
        <v>508</v>
      </c>
      <c r="G268" s="233"/>
      <c r="H268" s="237">
        <v>30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1"/>
      <c r="U268" s="242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212</v>
      </c>
      <c r="AU268" s="243" t="s">
        <v>81</v>
      </c>
      <c r="AV268" s="13" t="s">
        <v>81</v>
      </c>
      <c r="AW268" s="13" t="s">
        <v>33</v>
      </c>
      <c r="AX268" s="13" t="s">
        <v>79</v>
      </c>
      <c r="AY268" s="243" t="s">
        <v>196</v>
      </c>
    </row>
    <row r="269" s="2" customFormat="1" ht="24.15" customHeight="1">
      <c r="A269" s="40"/>
      <c r="B269" s="41"/>
      <c r="C269" s="244" t="s">
        <v>666</v>
      </c>
      <c r="D269" s="244" t="s">
        <v>214</v>
      </c>
      <c r="E269" s="245" t="s">
        <v>4001</v>
      </c>
      <c r="F269" s="246" t="s">
        <v>4002</v>
      </c>
      <c r="G269" s="247" t="s">
        <v>209</v>
      </c>
      <c r="H269" s="248">
        <v>30</v>
      </c>
      <c r="I269" s="249"/>
      <c r="J269" s="250">
        <f>ROUND(I269*H269,2)</f>
        <v>0</v>
      </c>
      <c r="K269" s="246" t="s">
        <v>202</v>
      </c>
      <c r="L269" s="251"/>
      <c r="M269" s="252" t="s">
        <v>19</v>
      </c>
      <c r="N269" s="253" t="s">
        <v>43</v>
      </c>
      <c r="O269" s="86"/>
      <c r="P269" s="223">
        <f>O269*H269</f>
        <v>0</v>
      </c>
      <c r="Q269" s="223">
        <v>0.069500000000000006</v>
      </c>
      <c r="R269" s="223">
        <f>Q269*H269</f>
        <v>2.085</v>
      </c>
      <c r="S269" s="223">
        <v>0</v>
      </c>
      <c r="T269" s="223">
        <f>S269*H269</f>
        <v>0</v>
      </c>
      <c r="U269" s="224" t="s">
        <v>19</v>
      </c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217</v>
      </c>
      <c r="AT269" s="225" t="s">
        <v>214</v>
      </c>
      <c r="AU269" s="225" t="s">
        <v>81</v>
      </c>
      <c r="AY269" s="19" t="s">
        <v>196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79</v>
      </c>
      <c r="BK269" s="226">
        <f>ROUND(I269*H269,2)</f>
        <v>0</v>
      </c>
      <c r="BL269" s="19" t="s">
        <v>203</v>
      </c>
      <c r="BM269" s="225" t="s">
        <v>4003</v>
      </c>
    </row>
    <row r="270" s="2" customFormat="1" ht="24.15" customHeight="1">
      <c r="A270" s="40"/>
      <c r="B270" s="41"/>
      <c r="C270" s="214" t="s">
        <v>672</v>
      </c>
      <c r="D270" s="214" t="s">
        <v>198</v>
      </c>
      <c r="E270" s="215" t="s">
        <v>4004</v>
      </c>
      <c r="F270" s="216" t="s">
        <v>4005</v>
      </c>
      <c r="G270" s="217" t="s">
        <v>222</v>
      </c>
      <c r="H270" s="218">
        <v>8</v>
      </c>
      <c r="I270" s="219"/>
      <c r="J270" s="220">
        <f>ROUND(I270*H270,2)</f>
        <v>0</v>
      </c>
      <c r="K270" s="216" t="s">
        <v>202</v>
      </c>
      <c r="L270" s="46"/>
      <c r="M270" s="221" t="s">
        <v>19</v>
      </c>
      <c r="N270" s="222" t="s">
        <v>43</v>
      </c>
      <c r="O270" s="86"/>
      <c r="P270" s="223">
        <f>O270*H270</f>
        <v>0</v>
      </c>
      <c r="Q270" s="223">
        <v>0.37164000000000003</v>
      </c>
      <c r="R270" s="223">
        <f>Q270*H270</f>
        <v>2.9731200000000002</v>
      </c>
      <c r="S270" s="223">
        <v>0</v>
      </c>
      <c r="T270" s="223">
        <f>S270*H270</f>
        <v>0</v>
      </c>
      <c r="U270" s="224" t="s">
        <v>19</v>
      </c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203</v>
      </c>
      <c r="AT270" s="225" t="s">
        <v>198</v>
      </c>
      <c r="AU270" s="225" t="s">
        <v>81</v>
      </c>
      <c r="AY270" s="19" t="s">
        <v>196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79</v>
      </c>
      <c r="BK270" s="226">
        <f>ROUND(I270*H270,2)</f>
        <v>0</v>
      </c>
      <c r="BL270" s="19" t="s">
        <v>203</v>
      </c>
      <c r="BM270" s="225" t="s">
        <v>4006</v>
      </c>
    </row>
    <row r="271" s="2" customFormat="1">
      <c r="A271" s="40"/>
      <c r="B271" s="41"/>
      <c r="C271" s="42"/>
      <c r="D271" s="227" t="s">
        <v>205</v>
      </c>
      <c r="E271" s="42"/>
      <c r="F271" s="228" t="s">
        <v>4007</v>
      </c>
      <c r="G271" s="42"/>
      <c r="H271" s="42"/>
      <c r="I271" s="229"/>
      <c r="J271" s="42"/>
      <c r="K271" s="42"/>
      <c r="L271" s="46"/>
      <c r="M271" s="230"/>
      <c r="N271" s="231"/>
      <c r="O271" s="86"/>
      <c r="P271" s="86"/>
      <c r="Q271" s="86"/>
      <c r="R271" s="86"/>
      <c r="S271" s="86"/>
      <c r="T271" s="86"/>
      <c r="U271" s="87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205</v>
      </c>
      <c r="AU271" s="19" t="s">
        <v>81</v>
      </c>
    </row>
    <row r="272" s="2" customFormat="1" ht="24.15" customHeight="1">
      <c r="A272" s="40"/>
      <c r="B272" s="41"/>
      <c r="C272" s="244" t="s">
        <v>677</v>
      </c>
      <c r="D272" s="244" t="s">
        <v>214</v>
      </c>
      <c r="E272" s="245" t="s">
        <v>4008</v>
      </c>
      <c r="F272" s="246" t="s">
        <v>4009</v>
      </c>
      <c r="G272" s="247" t="s">
        <v>222</v>
      </c>
      <c r="H272" s="248">
        <v>8</v>
      </c>
      <c r="I272" s="249"/>
      <c r="J272" s="250">
        <f>ROUND(I272*H272,2)</f>
        <v>0</v>
      </c>
      <c r="K272" s="246" t="s">
        <v>202</v>
      </c>
      <c r="L272" s="251"/>
      <c r="M272" s="252" t="s">
        <v>19</v>
      </c>
      <c r="N272" s="253" t="s">
        <v>43</v>
      </c>
      <c r="O272" s="86"/>
      <c r="P272" s="223">
        <f>O272*H272</f>
        <v>0</v>
      </c>
      <c r="Q272" s="223">
        <v>0.068000000000000005</v>
      </c>
      <c r="R272" s="223">
        <f>Q272*H272</f>
        <v>0.54400000000000004</v>
      </c>
      <c r="S272" s="223">
        <v>0</v>
      </c>
      <c r="T272" s="223">
        <f>S272*H272</f>
        <v>0</v>
      </c>
      <c r="U272" s="224" t="s">
        <v>19</v>
      </c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217</v>
      </c>
      <c r="AT272" s="225" t="s">
        <v>214</v>
      </c>
      <c r="AU272" s="225" t="s">
        <v>81</v>
      </c>
      <c r="AY272" s="19" t="s">
        <v>196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79</v>
      </c>
      <c r="BK272" s="226">
        <f>ROUND(I272*H272,2)</f>
        <v>0</v>
      </c>
      <c r="BL272" s="19" t="s">
        <v>203</v>
      </c>
      <c r="BM272" s="225" t="s">
        <v>4010</v>
      </c>
    </row>
    <row r="273" s="2" customFormat="1" ht="16.5" customHeight="1">
      <c r="A273" s="40"/>
      <c r="B273" s="41"/>
      <c r="C273" s="214" t="s">
        <v>683</v>
      </c>
      <c r="D273" s="214" t="s">
        <v>198</v>
      </c>
      <c r="E273" s="215" t="s">
        <v>4011</v>
      </c>
      <c r="F273" s="216" t="s">
        <v>4012</v>
      </c>
      <c r="G273" s="217" t="s">
        <v>364</v>
      </c>
      <c r="H273" s="218">
        <v>4</v>
      </c>
      <c r="I273" s="219"/>
      <c r="J273" s="220">
        <f>ROUND(I273*H273,2)</f>
        <v>0</v>
      </c>
      <c r="K273" s="216" t="s">
        <v>19</v>
      </c>
      <c r="L273" s="46"/>
      <c r="M273" s="221" t="s">
        <v>19</v>
      </c>
      <c r="N273" s="222" t="s">
        <v>43</v>
      </c>
      <c r="O273" s="86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3">
        <f>S273*H273</f>
        <v>0</v>
      </c>
      <c r="U273" s="224" t="s">
        <v>19</v>
      </c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5" t="s">
        <v>203</v>
      </c>
      <c r="AT273" s="225" t="s">
        <v>198</v>
      </c>
      <c r="AU273" s="225" t="s">
        <v>81</v>
      </c>
      <c r="AY273" s="19" t="s">
        <v>196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9" t="s">
        <v>79</v>
      </c>
      <c r="BK273" s="226">
        <f>ROUND(I273*H273,2)</f>
        <v>0</v>
      </c>
      <c r="BL273" s="19" t="s">
        <v>203</v>
      </c>
      <c r="BM273" s="225" t="s">
        <v>4013</v>
      </c>
    </row>
    <row r="274" s="13" customFormat="1">
      <c r="A274" s="13"/>
      <c r="B274" s="232"/>
      <c r="C274" s="233"/>
      <c r="D274" s="234" t="s">
        <v>212</v>
      </c>
      <c r="E274" s="235" t="s">
        <v>19</v>
      </c>
      <c r="F274" s="236" t="s">
        <v>4014</v>
      </c>
      <c r="G274" s="233"/>
      <c r="H274" s="237">
        <v>4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1"/>
      <c r="U274" s="242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212</v>
      </c>
      <c r="AU274" s="243" t="s">
        <v>81</v>
      </c>
      <c r="AV274" s="13" t="s">
        <v>81</v>
      </c>
      <c r="AW274" s="13" t="s">
        <v>33</v>
      </c>
      <c r="AX274" s="13" t="s">
        <v>79</v>
      </c>
      <c r="AY274" s="243" t="s">
        <v>196</v>
      </c>
    </row>
    <row r="275" s="12" customFormat="1" ht="22.8" customHeight="1">
      <c r="A275" s="12"/>
      <c r="B275" s="198"/>
      <c r="C275" s="199"/>
      <c r="D275" s="200" t="s">
        <v>71</v>
      </c>
      <c r="E275" s="212" t="s">
        <v>4015</v>
      </c>
      <c r="F275" s="212" t="s">
        <v>4016</v>
      </c>
      <c r="G275" s="199"/>
      <c r="H275" s="199"/>
      <c r="I275" s="202"/>
      <c r="J275" s="213">
        <f>BK275</f>
        <v>0</v>
      </c>
      <c r="K275" s="199"/>
      <c r="L275" s="204"/>
      <c r="M275" s="205"/>
      <c r="N275" s="206"/>
      <c r="O275" s="206"/>
      <c r="P275" s="207">
        <f>SUM(P276:P282)</f>
        <v>0</v>
      </c>
      <c r="Q275" s="206"/>
      <c r="R275" s="207">
        <f>SUM(R276:R282)</f>
        <v>0</v>
      </c>
      <c r="S275" s="206"/>
      <c r="T275" s="207">
        <f>SUM(T276:T282)</f>
        <v>0</v>
      </c>
      <c r="U275" s="208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09" t="s">
        <v>79</v>
      </c>
      <c r="AT275" s="210" t="s">
        <v>71</v>
      </c>
      <c r="AU275" s="210" t="s">
        <v>79</v>
      </c>
      <c r="AY275" s="209" t="s">
        <v>196</v>
      </c>
      <c r="BK275" s="211">
        <f>SUM(BK276:BK282)</f>
        <v>0</v>
      </c>
    </row>
    <row r="276" s="2" customFormat="1" ht="33" customHeight="1">
      <c r="A276" s="40"/>
      <c r="B276" s="41"/>
      <c r="C276" s="214" t="s">
        <v>688</v>
      </c>
      <c r="D276" s="214" t="s">
        <v>198</v>
      </c>
      <c r="E276" s="215" t="s">
        <v>4017</v>
      </c>
      <c r="F276" s="216" t="s">
        <v>4018</v>
      </c>
      <c r="G276" s="217" t="s">
        <v>237</v>
      </c>
      <c r="H276" s="218">
        <v>7.3079999999999998</v>
      </c>
      <c r="I276" s="219"/>
      <c r="J276" s="220">
        <f>ROUND(I276*H276,2)</f>
        <v>0</v>
      </c>
      <c r="K276" s="216" t="s">
        <v>202</v>
      </c>
      <c r="L276" s="46"/>
      <c r="M276" s="221" t="s">
        <v>19</v>
      </c>
      <c r="N276" s="222" t="s">
        <v>43</v>
      </c>
      <c r="O276" s="86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3">
        <f>S276*H276</f>
        <v>0</v>
      </c>
      <c r="U276" s="224" t="s">
        <v>19</v>
      </c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5" t="s">
        <v>203</v>
      </c>
      <c r="AT276" s="225" t="s">
        <v>198</v>
      </c>
      <c r="AU276" s="225" t="s">
        <v>81</v>
      </c>
      <c r="AY276" s="19" t="s">
        <v>196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9" t="s">
        <v>79</v>
      </c>
      <c r="BK276" s="226">
        <f>ROUND(I276*H276,2)</f>
        <v>0</v>
      </c>
      <c r="BL276" s="19" t="s">
        <v>203</v>
      </c>
      <c r="BM276" s="225" t="s">
        <v>4019</v>
      </c>
    </row>
    <row r="277" s="2" customFormat="1">
      <c r="A277" s="40"/>
      <c r="B277" s="41"/>
      <c r="C277" s="42"/>
      <c r="D277" s="227" t="s">
        <v>205</v>
      </c>
      <c r="E277" s="42"/>
      <c r="F277" s="228" t="s">
        <v>4020</v>
      </c>
      <c r="G277" s="42"/>
      <c r="H277" s="42"/>
      <c r="I277" s="229"/>
      <c r="J277" s="42"/>
      <c r="K277" s="42"/>
      <c r="L277" s="46"/>
      <c r="M277" s="230"/>
      <c r="N277" s="231"/>
      <c r="O277" s="86"/>
      <c r="P277" s="86"/>
      <c r="Q277" s="86"/>
      <c r="R277" s="86"/>
      <c r="S277" s="86"/>
      <c r="T277" s="86"/>
      <c r="U277" s="87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205</v>
      </c>
      <c r="AU277" s="19" t="s">
        <v>81</v>
      </c>
    </row>
    <row r="278" s="2" customFormat="1" ht="44.25" customHeight="1">
      <c r="A278" s="40"/>
      <c r="B278" s="41"/>
      <c r="C278" s="214" t="s">
        <v>693</v>
      </c>
      <c r="D278" s="214" t="s">
        <v>198</v>
      </c>
      <c r="E278" s="215" t="s">
        <v>4021</v>
      </c>
      <c r="F278" s="216" t="s">
        <v>4022</v>
      </c>
      <c r="G278" s="217" t="s">
        <v>237</v>
      </c>
      <c r="H278" s="218">
        <v>73.079999999999998</v>
      </c>
      <c r="I278" s="219"/>
      <c r="J278" s="220">
        <f>ROUND(I278*H278,2)</f>
        <v>0</v>
      </c>
      <c r="K278" s="216" t="s">
        <v>202</v>
      </c>
      <c r="L278" s="46"/>
      <c r="M278" s="221" t="s">
        <v>19</v>
      </c>
      <c r="N278" s="222" t="s">
        <v>43</v>
      </c>
      <c r="O278" s="86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3">
        <f>S278*H278</f>
        <v>0</v>
      </c>
      <c r="U278" s="224" t="s">
        <v>19</v>
      </c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5" t="s">
        <v>203</v>
      </c>
      <c r="AT278" s="225" t="s">
        <v>198</v>
      </c>
      <c r="AU278" s="225" t="s">
        <v>81</v>
      </c>
      <c r="AY278" s="19" t="s">
        <v>196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9" t="s">
        <v>79</v>
      </c>
      <c r="BK278" s="226">
        <f>ROUND(I278*H278,2)</f>
        <v>0</v>
      </c>
      <c r="BL278" s="19" t="s">
        <v>203</v>
      </c>
      <c r="BM278" s="225" t="s">
        <v>4023</v>
      </c>
    </row>
    <row r="279" s="2" customFormat="1">
      <c r="A279" s="40"/>
      <c r="B279" s="41"/>
      <c r="C279" s="42"/>
      <c r="D279" s="227" t="s">
        <v>205</v>
      </c>
      <c r="E279" s="42"/>
      <c r="F279" s="228" t="s">
        <v>4024</v>
      </c>
      <c r="G279" s="42"/>
      <c r="H279" s="42"/>
      <c r="I279" s="229"/>
      <c r="J279" s="42"/>
      <c r="K279" s="42"/>
      <c r="L279" s="46"/>
      <c r="M279" s="230"/>
      <c r="N279" s="231"/>
      <c r="O279" s="86"/>
      <c r="P279" s="86"/>
      <c r="Q279" s="86"/>
      <c r="R279" s="86"/>
      <c r="S279" s="86"/>
      <c r="T279" s="86"/>
      <c r="U279" s="87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205</v>
      </c>
      <c r="AU279" s="19" t="s">
        <v>81</v>
      </c>
    </row>
    <row r="280" s="13" customFormat="1">
      <c r="A280" s="13"/>
      <c r="B280" s="232"/>
      <c r="C280" s="233"/>
      <c r="D280" s="234" t="s">
        <v>212</v>
      </c>
      <c r="E280" s="233"/>
      <c r="F280" s="236" t="s">
        <v>4025</v>
      </c>
      <c r="G280" s="233"/>
      <c r="H280" s="237">
        <v>73.079999999999998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1"/>
      <c r="U280" s="242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212</v>
      </c>
      <c r="AU280" s="243" t="s">
        <v>81</v>
      </c>
      <c r="AV280" s="13" t="s">
        <v>81</v>
      </c>
      <c r="AW280" s="13" t="s">
        <v>4</v>
      </c>
      <c r="AX280" s="13" t="s">
        <v>79</v>
      </c>
      <c r="AY280" s="243" t="s">
        <v>196</v>
      </c>
    </row>
    <row r="281" s="2" customFormat="1" ht="44.25" customHeight="1">
      <c r="A281" s="40"/>
      <c r="B281" s="41"/>
      <c r="C281" s="214" t="s">
        <v>698</v>
      </c>
      <c r="D281" s="214" t="s">
        <v>198</v>
      </c>
      <c r="E281" s="215" t="s">
        <v>4026</v>
      </c>
      <c r="F281" s="216" t="s">
        <v>4027</v>
      </c>
      <c r="G281" s="217" t="s">
        <v>237</v>
      </c>
      <c r="H281" s="218">
        <v>7.3079999999999998</v>
      </c>
      <c r="I281" s="219"/>
      <c r="J281" s="220">
        <f>ROUND(I281*H281,2)</f>
        <v>0</v>
      </c>
      <c r="K281" s="216" t="s">
        <v>202</v>
      </c>
      <c r="L281" s="46"/>
      <c r="M281" s="221" t="s">
        <v>19</v>
      </c>
      <c r="N281" s="222" t="s">
        <v>43</v>
      </c>
      <c r="O281" s="86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3">
        <f>S281*H281</f>
        <v>0</v>
      </c>
      <c r="U281" s="224" t="s">
        <v>19</v>
      </c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5" t="s">
        <v>203</v>
      </c>
      <c r="AT281" s="225" t="s">
        <v>198</v>
      </c>
      <c r="AU281" s="225" t="s">
        <v>81</v>
      </c>
      <c r="AY281" s="19" t="s">
        <v>196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9" t="s">
        <v>79</v>
      </c>
      <c r="BK281" s="226">
        <f>ROUND(I281*H281,2)</f>
        <v>0</v>
      </c>
      <c r="BL281" s="19" t="s">
        <v>203</v>
      </c>
      <c r="BM281" s="225" t="s">
        <v>4028</v>
      </c>
    </row>
    <row r="282" s="2" customFormat="1">
      <c r="A282" s="40"/>
      <c r="B282" s="41"/>
      <c r="C282" s="42"/>
      <c r="D282" s="227" t="s">
        <v>205</v>
      </c>
      <c r="E282" s="42"/>
      <c r="F282" s="228" t="s">
        <v>4029</v>
      </c>
      <c r="G282" s="42"/>
      <c r="H282" s="42"/>
      <c r="I282" s="229"/>
      <c r="J282" s="42"/>
      <c r="K282" s="42"/>
      <c r="L282" s="46"/>
      <c r="M282" s="230"/>
      <c r="N282" s="231"/>
      <c r="O282" s="86"/>
      <c r="P282" s="86"/>
      <c r="Q282" s="86"/>
      <c r="R282" s="86"/>
      <c r="S282" s="86"/>
      <c r="T282" s="86"/>
      <c r="U282" s="87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205</v>
      </c>
      <c r="AU282" s="19" t="s">
        <v>81</v>
      </c>
    </row>
    <row r="283" s="12" customFormat="1" ht="22.8" customHeight="1">
      <c r="A283" s="12"/>
      <c r="B283" s="198"/>
      <c r="C283" s="199"/>
      <c r="D283" s="200" t="s">
        <v>71</v>
      </c>
      <c r="E283" s="212" t="s">
        <v>252</v>
      </c>
      <c r="F283" s="212" t="s">
        <v>253</v>
      </c>
      <c r="G283" s="199"/>
      <c r="H283" s="199"/>
      <c r="I283" s="202"/>
      <c r="J283" s="213">
        <f>BK283</f>
        <v>0</v>
      </c>
      <c r="K283" s="199"/>
      <c r="L283" s="204"/>
      <c r="M283" s="205"/>
      <c r="N283" s="206"/>
      <c r="O283" s="206"/>
      <c r="P283" s="207">
        <f>SUM(P284:P285)</f>
        <v>0</v>
      </c>
      <c r="Q283" s="206"/>
      <c r="R283" s="207">
        <f>SUM(R284:R285)</f>
        <v>0</v>
      </c>
      <c r="S283" s="206"/>
      <c r="T283" s="207">
        <f>SUM(T284:T285)</f>
        <v>0</v>
      </c>
      <c r="U283" s="208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09" t="s">
        <v>79</v>
      </c>
      <c r="AT283" s="210" t="s">
        <v>71</v>
      </c>
      <c r="AU283" s="210" t="s">
        <v>79</v>
      </c>
      <c r="AY283" s="209" t="s">
        <v>196</v>
      </c>
      <c r="BK283" s="211">
        <f>SUM(BK284:BK285)</f>
        <v>0</v>
      </c>
    </row>
    <row r="284" s="2" customFormat="1" ht="49.05" customHeight="1">
      <c r="A284" s="40"/>
      <c r="B284" s="41"/>
      <c r="C284" s="214" t="s">
        <v>703</v>
      </c>
      <c r="D284" s="214" t="s">
        <v>198</v>
      </c>
      <c r="E284" s="215" t="s">
        <v>4030</v>
      </c>
      <c r="F284" s="216" t="s">
        <v>4031</v>
      </c>
      <c r="G284" s="217" t="s">
        <v>237</v>
      </c>
      <c r="H284" s="218">
        <v>105.979</v>
      </c>
      <c r="I284" s="219"/>
      <c r="J284" s="220">
        <f>ROUND(I284*H284,2)</f>
        <v>0</v>
      </c>
      <c r="K284" s="216" t="s">
        <v>202</v>
      </c>
      <c r="L284" s="46"/>
      <c r="M284" s="221" t="s">
        <v>19</v>
      </c>
      <c r="N284" s="222" t="s">
        <v>43</v>
      </c>
      <c r="O284" s="86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3">
        <f>S284*H284</f>
        <v>0</v>
      </c>
      <c r="U284" s="224" t="s">
        <v>19</v>
      </c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203</v>
      </c>
      <c r="AT284" s="225" t="s">
        <v>198</v>
      </c>
      <c r="AU284" s="225" t="s">
        <v>81</v>
      </c>
      <c r="AY284" s="19" t="s">
        <v>196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79</v>
      </c>
      <c r="BK284" s="226">
        <f>ROUND(I284*H284,2)</f>
        <v>0</v>
      </c>
      <c r="BL284" s="19" t="s">
        <v>203</v>
      </c>
      <c r="BM284" s="225" t="s">
        <v>4032</v>
      </c>
    </row>
    <row r="285" s="2" customFormat="1">
      <c r="A285" s="40"/>
      <c r="B285" s="41"/>
      <c r="C285" s="42"/>
      <c r="D285" s="227" t="s">
        <v>205</v>
      </c>
      <c r="E285" s="42"/>
      <c r="F285" s="228" t="s">
        <v>4033</v>
      </c>
      <c r="G285" s="42"/>
      <c r="H285" s="42"/>
      <c r="I285" s="229"/>
      <c r="J285" s="42"/>
      <c r="K285" s="42"/>
      <c r="L285" s="46"/>
      <c r="M285" s="230"/>
      <c r="N285" s="231"/>
      <c r="O285" s="86"/>
      <c r="P285" s="86"/>
      <c r="Q285" s="86"/>
      <c r="R285" s="86"/>
      <c r="S285" s="86"/>
      <c r="T285" s="86"/>
      <c r="U285" s="87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205</v>
      </c>
      <c r="AU285" s="19" t="s">
        <v>81</v>
      </c>
    </row>
    <row r="286" s="12" customFormat="1" ht="25.92" customHeight="1">
      <c r="A286" s="12"/>
      <c r="B286" s="198"/>
      <c r="C286" s="199"/>
      <c r="D286" s="200" t="s">
        <v>71</v>
      </c>
      <c r="E286" s="201" t="s">
        <v>259</v>
      </c>
      <c r="F286" s="201" t="s">
        <v>260</v>
      </c>
      <c r="G286" s="199"/>
      <c r="H286" s="199"/>
      <c r="I286" s="202"/>
      <c r="J286" s="203">
        <f>BK286</f>
        <v>0</v>
      </c>
      <c r="K286" s="199"/>
      <c r="L286" s="204"/>
      <c r="M286" s="205"/>
      <c r="N286" s="206"/>
      <c r="O286" s="206"/>
      <c r="P286" s="207">
        <f>P287</f>
        <v>0</v>
      </c>
      <c r="Q286" s="206"/>
      <c r="R286" s="207">
        <f>R287</f>
        <v>0.0064999999999999997</v>
      </c>
      <c r="S286" s="206"/>
      <c r="T286" s="207">
        <f>T287</f>
        <v>0</v>
      </c>
      <c r="U286" s="208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09" t="s">
        <v>81</v>
      </c>
      <c r="AT286" s="210" t="s">
        <v>71</v>
      </c>
      <c r="AU286" s="210" t="s">
        <v>72</v>
      </c>
      <c r="AY286" s="209" t="s">
        <v>196</v>
      </c>
      <c r="BK286" s="211">
        <f>BK287</f>
        <v>0</v>
      </c>
    </row>
    <row r="287" s="12" customFormat="1" ht="22.8" customHeight="1">
      <c r="A287" s="12"/>
      <c r="B287" s="198"/>
      <c r="C287" s="199"/>
      <c r="D287" s="200" t="s">
        <v>71</v>
      </c>
      <c r="E287" s="212" t="s">
        <v>2155</v>
      </c>
      <c r="F287" s="212" t="s">
        <v>2156</v>
      </c>
      <c r="G287" s="199"/>
      <c r="H287" s="199"/>
      <c r="I287" s="202"/>
      <c r="J287" s="213">
        <f>BK287</f>
        <v>0</v>
      </c>
      <c r="K287" s="199"/>
      <c r="L287" s="204"/>
      <c r="M287" s="205"/>
      <c r="N287" s="206"/>
      <c r="O287" s="206"/>
      <c r="P287" s="207">
        <f>SUM(P288:P291)</f>
        <v>0</v>
      </c>
      <c r="Q287" s="206"/>
      <c r="R287" s="207">
        <f>SUM(R288:R291)</f>
        <v>0.0064999999999999997</v>
      </c>
      <c r="S287" s="206"/>
      <c r="T287" s="207">
        <f>SUM(T288:T291)</f>
        <v>0</v>
      </c>
      <c r="U287" s="208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09" t="s">
        <v>81</v>
      </c>
      <c r="AT287" s="210" t="s">
        <v>71</v>
      </c>
      <c r="AU287" s="210" t="s">
        <v>79</v>
      </c>
      <c r="AY287" s="209" t="s">
        <v>196</v>
      </c>
      <c r="BK287" s="211">
        <f>SUM(BK288:BK291)</f>
        <v>0</v>
      </c>
    </row>
    <row r="288" s="2" customFormat="1" ht="16.5" customHeight="1">
      <c r="A288" s="40"/>
      <c r="B288" s="41"/>
      <c r="C288" s="214" t="s">
        <v>712</v>
      </c>
      <c r="D288" s="214" t="s">
        <v>198</v>
      </c>
      <c r="E288" s="215" t="s">
        <v>4034</v>
      </c>
      <c r="F288" s="216" t="s">
        <v>4035</v>
      </c>
      <c r="G288" s="217" t="s">
        <v>2179</v>
      </c>
      <c r="H288" s="218">
        <v>1</v>
      </c>
      <c r="I288" s="219"/>
      <c r="J288" s="220">
        <f>ROUND(I288*H288,2)</f>
        <v>0</v>
      </c>
      <c r="K288" s="216" t="s">
        <v>202</v>
      </c>
      <c r="L288" s="46"/>
      <c r="M288" s="221" t="s">
        <v>19</v>
      </c>
      <c r="N288" s="222" t="s">
        <v>43</v>
      </c>
      <c r="O288" s="86"/>
      <c r="P288" s="223">
        <f>O288*H288</f>
        <v>0</v>
      </c>
      <c r="Q288" s="223">
        <v>0.0064999999999999997</v>
      </c>
      <c r="R288" s="223">
        <f>Q288*H288</f>
        <v>0.0064999999999999997</v>
      </c>
      <c r="S288" s="223">
        <v>0</v>
      </c>
      <c r="T288" s="223">
        <f>S288*H288</f>
        <v>0</v>
      </c>
      <c r="U288" s="224" t="s">
        <v>19</v>
      </c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5" t="s">
        <v>266</v>
      </c>
      <c r="AT288" s="225" t="s">
        <v>198</v>
      </c>
      <c r="AU288" s="225" t="s">
        <v>81</v>
      </c>
      <c r="AY288" s="19" t="s">
        <v>196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9" t="s">
        <v>79</v>
      </c>
      <c r="BK288" s="226">
        <f>ROUND(I288*H288,2)</f>
        <v>0</v>
      </c>
      <c r="BL288" s="19" t="s">
        <v>266</v>
      </c>
      <c r="BM288" s="225" t="s">
        <v>4036</v>
      </c>
    </row>
    <row r="289" s="2" customFormat="1">
      <c r="A289" s="40"/>
      <c r="B289" s="41"/>
      <c r="C289" s="42"/>
      <c r="D289" s="227" t="s">
        <v>205</v>
      </c>
      <c r="E289" s="42"/>
      <c r="F289" s="228" t="s">
        <v>4037</v>
      </c>
      <c r="G289" s="42"/>
      <c r="H289" s="42"/>
      <c r="I289" s="229"/>
      <c r="J289" s="42"/>
      <c r="K289" s="42"/>
      <c r="L289" s="46"/>
      <c r="M289" s="230"/>
      <c r="N289" s="231"/>
      <c r="O289" s="86"/>
      <c r="P289" s="86"/>
      <c r="Q289" s="86"/>
      <c r="R289" s="86"/>
      <c r="S289" s="86"/>
      <c r="T289" s="86"/>
      <c r="U289" s="87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205</v>
      </c>
      <c r="AU289" s="19" t="s">
        <v>81</v>
      </c>
    </row>
    <row r="290" s="2" customFormat="1" ht="44.25" customHeight="1">
      <c r="A290" s="40"/>
      <c r="B290" s="41"/>
      <c r="C290" s="214" t="s">
        <v>718</v>
      </c>
      <c r="D290" s="214" t="s">
        <v>198</v>
      </c>
      <c r="E290" s="215" t="s">
        <v>2221</v>
      </c>
      <c r="F290" s="216" t="s">
        <v>2222</v>
      </c>
      <c r="G290" s="217" t="s">
        <v>1091</v>
      </c>
      <c r="H290" s="284"/>
      <c r="I290" s="219"/>
      <c r="J290" s="220">
        <f>ROUND(I290*H290,2)</f>
        <v>0</v>
      </c>
      <c r="K290" s="216" t="s">
        <v>202</v>
      </c>
      <c r="L290" s="46"/>
      <c r="M290" s="221" t="s">
        <v>19</v>
      </c>
      <c r="N290" s="222" t="s">
        <v>43</v>
      </c>
      <c r="O290" s="86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3">
        <f>S290*H290</f>
        <v>0</v>
      </c>
      <c r="U290" s="224" t="s">
        <v>19</v>
      </c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5" t="s">
        <v>266</v>
      </c>
      <c r="AT290" s="225" t="s">
        <v>198</v>
      </c>
      <c r="AU290" s="225" t="s">
        <v>81</v>
      </c>
      <c r="AY290" s="19" t="s">
        <v>196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9" t="s">
        <v>79</v>
      </c>
      <c r="BK290" s="226">
        <f>ROUND(I290*H290,2)</f>
        <v>0</v>
      </c>
      <c r="BL290" s="19" t="s">
        <v>266</v>
      </c>
      <c r="BM290" s="225" t="s">
        <v>4038</v>
      </c>
    </row>
    <row r="291" s="2" customFormat="1">
      <c r="A291" s="40"/>
      <c r="B291" s="41"/>
      <c r="C291" s="42"/>
      <c r="D291" s="227" t="s">
        <v>205</v>
      </c>
      <c r="E291" s="42"/>
      <c r="F291" s="228" t="s">
        <v>2224</v>
      </c>
      <c r="G291" s="42"/>
      <c r="H291" s="42"/>
      <c r="I291" s="229"/>
      <c r="J291" s="42"/>
      <c r="K291" s="42"/>
      <c r="L291" s="46"/>
      <c r="M291" s="285"/>
      <c r="N291" s="286"/>
      <c r="O291" s="281"/>
      <c r="P291" s="281"/>
      <c r="Q291" s="281"/>
      <c r="R291" s="281"/>
      <c r="S291" s="281"/>
      <c r="T291" s="281"/>
      <c r="U291" s="287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205</v>
      </c>
      <c r="AU291" s="19" t="s">
        <v>81</v>
      </c>
    </row>
    <row r="292" s="2" customFormat="1" ht="6.96" customHeight="1">
      <c r="A292" s="40"/>
      <c r="B292" s="61"/>
      <c r="C292" s="62"/>
      <c r="D292" s="62"/>
      <c r="E292" s="62"/>
      <c r="F292" s="62"/>
      <c r="G292" s="62"/>
      <c r="H292" s="62"/>
      <c r="I292" s="62"/>
      <c r="J292" s="62"/>
      <c r="K292" s="62"/>
      <c r="L292" s="46"/>
      <c r="M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</sheetData>
  <sheetProtection sheet="1" autoFilter="0" formatColumns="0" formatRows="0" objects="1" scenarios="1" spinCount="100000" saltValue="W7On/M3o5n5UphvpZQlWRuNLF38SrgTysQmD49ntRxasEIc5wW75pARHz9ywJYX/1n1pG+MYsV6hc8uUzplePw==" hashValue="0PrI9wlcduZ7iUUFJK/uzYfZ2UurwA3PHMrzVAiTqqlVSjmKYb12qO6O0PMDLbSaf38Zj50ZYc8grF8XkjtFeQ==" algorithmName="SHA-512" password="CC35"/>
  <autoFilter ref="C87:K291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3" r:id="rId1" display="https://podminky.urs.cz/item/CS_URS_2025_02/115101301"/>
    <hyperlink ref="F95" r:id="rId2" display="https://podminky.urs.cz/item/CS_URS_2025_02/131351204"/>
    <hyperlink ref="F98" r:id="rId3" display="https://podminky.urs.cz/item/CS_URS_2025_02/132312131"/>
    <hyperlink ref="F106" r:id="rId4" display="https://podminky.urs.cz/item/CS_URS_2025_02/162751137"/>
    <hyperlink ref="F115" r:id="rId5" display="https://podminky.urs.cz/item/CS_URS_2025_02/167151102"/>
    <hyperlink ref="F124" r:id="rId6" display="https://podminky.urs.cz/item/CS_URS_2025_02/171201231"/>
    <hyperlink ref="F135" r:id="rId7" display="https://podminky.urs.cz/item/CS_URS_2025_02/174111101"/>
    <hyperlink ref="F142" r:id="rId8" display="https://podminky.urs.cz/item/CS_URS_2025_02/174251109"/>
    <hyperlink ref="F149" r:id="rId9" display="https://podminky.urs.cz/item/CS_URS_2025_02/175111101"/>
    <hyperlink ref="F161" r:id="rId10" display="https://podminky.urs.cz/item/CS_URS_2025_02/273321511"/>
    <hyperlink ref="F164" r:id="rId11" display="https://podminky.urs.cz/item/CS_URS_2025_02/273362021"/>
    <hyperlink ref="F168" r:id="rId12" display="https://podminky.urs.cz/item/CS_URS_2025_02/871161211"/>
    <hyperlink ref="F173" r:id="rId13" display="https://podminky.urs.cz/item/CS_URS_2025_02/871171211"/>
    <hyperlink ref="F179" r:id="rId14" display="https://podminky.urs.cz/item/CS_URS_2025_02/871263121"/>
    <hyperlink ref="F184" r:id="rId15" display="https://podminky.urs.cz/item/CS_URS_2025_02/871273120"/>
    <hyperlink ref="F190" r:id="rId16" display="https://podminky.urs.cz/item/CS_URS_2025_02/871313121"/>
    <hyperlink ref="F197" r:id="rId17" display="https://podminky.urs.cz/item/CS_URS_2025_02/871353121"/>
    <hyperlink ref="F202" r:id="rId18" display="https://podminky.urs.cz/item/CS_URS_2025_02/871363121"/>
    <hyperlink ref="F207" r:id="rId19" display="https://podminky.urs.cz/item/CS_URS_2025_02/877161112"/>
    <hyperlink ref="F210" r:id="rId20" display="https://podminky.urs.cz/item/CS_URS_2025_02/877161113"/>
    <hyperlink ref="F213" r:id="rId21" display="https://podminky.urs.cz/item/CS_URS_2025_02/877171101"/>
    <hyperlink ref="F217" r:id="rId22" display="https://podminky.urs.cz/item/CS_URS_2025_02/877171113"/>
    <hyperlink ref="F220" r:id="rId23" display="https://podminky.urs.cz/item/CS_URS_2025_02/877260310"/>
    <hyperlink ref="F223" r:id="rId24" display="https://podminky.urs.cz/item/CS_URS_2025_02/877270310"/>
    <hyperlink ref="F227" r:id="rId25" display="https://podminky.urs.cz/item/CS_URS_2025_02/877270320"/>
    <hyperlink ref="F232" r:id="rId26" display="https://podminky.urs.cz/item/CS_URS_2025_02/877270330"/>
    <hyperlink ref="F235" r:id="rId27" display="https://podminky.urs.cz/item/CS_URS_2025_02/877310320"/>
    <hyperlink ref="F240" r:id="rId28" display="https://podminky.urs.cz/item/CS_URS_2025_02/879161111"/>
    <hyperlink ref="F242" r:id="rId29" display="https://podminky.urs.cz/item/CS_URS_2025_02/879171111"/>
    <hyperlink ref="F244" r:id="rId30" display="https://podminky.urs.cz/item/CS_URS_2025_02/890351851"/>
    <hyperlink ref="F247" r:id="rId31" display="https://podminky.urs.cz/item/CS_URS_2025_02/894811143"/>
    <hyperlink ref="F250" r:id="rId32" display="https://podminky.urs.cz/item/CS_URS_2025_02/894811163"/>
    <hyperlink ref="F253" r:id="rId33" display="https://podminky.urs.cz/item/CS_URS_2025_02/894811241"/>
    <hyperlink ref="F256" r:id="rId34" display="https://podminky.urs.cz/item/CS_URS_2025_02/894811243"/>
    <hyperlink ref="F261" r:id="rId35" display="https://podminky.urs.cz/item/CS_URS_2025_02/894811263"/>
    <hyperlink ref="F263" r:id="rId36" display="https://podminky.urs.cz/item/CS_URS_2025_02/894812163"/>
    <hyperlink ref="F267" r:id="rId37" display="https://podminky.urs.cz/item/CS_URS_2025_02/935113112"/>
    <hyperlink ref="F271" r:id="rId38" display="https://podminky.urs.cz/item/CS_URS_2025_02/935923218"/>
    <hyperlink ref="F277" r:id="rId39" display="https://podminky.urs.cz/item/CS_URS_2025_02/997013501"/>
    <hyperlink ref="F279" r:id="rId40" display="https://podminky.urs.cz/item/CS_URS_2025_02/997013509"/>
    <hyperlink ref="F282" r:id="rId41" display="https://podminky.urs.cz/item/CS_URS_2025_02/997013631"/>
    <hyperlink ref="F285" r:id="rId42" display="https://podminky.urs.cz/item/CS_URS_2025_02/998276101"/>
    <hyperlink ref="F289" r:id="rId43" display="https://podminky.urs.cz/item/CS_URS_2025_02/722270103"/>
    <hyperlink ref="F291" r:id="rId44" display="https://podminky.urs.cz/item/CS_URS_2025_02/998722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5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164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4039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22. 1. 2026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tr">
        <f>IF('Rekapitulace stavby'!AN19="","",'Rekapitulace stavby'!AN19)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5" t="s">
        <v>28</v>
      </c>
      <c r="J24" s="135" t="str">
        <f>IF('Rekapitulace stavby'!AN20="","",'Rekapitulace stavby'!AN20)</f>
        <v/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91.25" customHeight="1">
      <c r="A27" s="150"/>
      <c r="B27" s="151"/>
      <c r="C27" s="150"/>
      <c r="D27" s="150"/>
      <c r="E27" s="152" t="s">
        <v>168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ROUND(J83,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ROUND((SUM(BE83:BE141)),  2)</f>
        <v>0</v>
      </c>
      <c r="G33" s="40"/>
      <c r="H33" s="40"/>
      <c r="I33" s="160">
        <v>0.20999999999999999</v>
      </c>
      <c r="J33" s="159">
        <f>ROUND(((SUM(BE83:BE141))*I33),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ROUND((SUM(BF83:BF141)),  2)</f>
        <v>0</v>
      </c>
      <c r="G34" s="40"/>
      <c r="H34" s="40"/>
      <c r="I34" s="160">
        <v>0.12</v>
      </c>
      <c r="J34" s="159">
        <f>ROUND(((SUM(BF83:BF141))*I34),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ROUND((SUM(BG83:BG141)),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ROUND((SUM(BH83:BH141)),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ROUND((SUM(BI83:BI141)),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169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Koncepční dořešení lokality Loděnice v parku B.Němcové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164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11 - Obratiště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Karviná</v>
      </c>
      <c r="G52" s="42"/>
      <c r="H52" s="42"/>
      <c r="I52" s="34" t="s">
        <v>23</v>
      </c>
      <c r="J52" s="74" t="str">
        <f>IF(J12="","",J12)</f>
        <v>22. 1. 2026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Statutární město Karviná</v>
      </c>
      <c r="G54" s="42"/>
      <c r="H54" s="42"/>
      <c r="I54" s="34" t="s">
        <v>31</v>
      </c>
      <c r="J54" s="38" t="str">
        <f>E21</f>
        <v>POLYCHROME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170</v>
      </c>
      <c r="D57" s="174"/>
      <c r="E57" s="174"/>
      <c r="F57" s="174"/>
      <c r="G57" s="174"/>
      <c r="H57" s="174"/>
      <c r="I57" s="174"/>
      <c r="J57" s="175" t="s">
        <v>171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J83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172</v>
      </c>
    </row>
    <row r="60" s="9" customFormat="1" ht="24.96" customHeight="1">
      <c r="A60" s="9"/>
      <c r="B60" s="177"/>
      <c r="C60" s="178"/>
      <c r="D60" s="179" t="s">
        <v>4040</v>
      </c>
      <c r="E60" s="180"/>
      <c r="F60" s="180"/>
      <c r="G60" s="180"/>
      <c r="H60" s="180"/>
      <c r="I60" s="180"/>
      <c r="J60" s="181">
        <f>J84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77"/>
      <c r="C61" s="178"/>
      <c r="D61" s="179" t="s">
        <v>4041</v>
      </c>
      <c r="E61" s="180"/>
      <c r="F61" s="180"/>
      <c r="G61" s="180"/>
      <c r="H61" s="180"/>
      <c r="I61" s="180"/>
      <c r="J61" s="181">
        <f>J87</f>
        <v>0</v>
      </c>
      <c r="K61" s="178"/>
      <c r="L61" s="18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77"/>
      <c r="C62" s="178"/>
      <c r="D62" s="179" t="s">
        <v>4042</v>
      </c>
      <c r="E62" s="180"/>
      <c r="F62" s="180"/>
      <c r="G62" s="180"/>
      <c r="H62" s="180"/>
      <c r="I62" s="180"/>
      <c r="J62" s="181">
        <f>J122</f>
        <v>0</v>
      </c>
      <c r="K62" s="178"/>
      <c r="L62" s="18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77"/>
      <c r="C63" s="178"/>
      <c r="D63" s="179" t="s">
        <v>4043</v>
      </c>
      <c r="E63" s="180"/>
      <c r="F63" s="180"/>
      <c r="G63" s="180"/>
      <c r="H63" s="180"/>
      <c r="I63" s="180"/>
      <c r="J63" s="181">
        <f>J137</f>
        <v>0</v>
      </c>
      <c r="K63" s="178"/>
      <c r="L63" s="18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2" customFormat="1" ht="21.84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6.96" customHeight="1">
      <c r="A65" s="40"/>
      <c r="B65" s="61"/>
      <c r="C65" s="62"/>
      <c r="D65" s="62"/>
      <c r="E65" s="62"/>
      <c r="F65" s="62"/>
      <c r="G65" s="62"/>
      <c r="H65" s="62"/>
      <c r="I65" s="62"/>
      <c r="J65" s="62"/>
      <c r="K65" s="62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9" s="2" customFormat="1" ht="6.96" customHeight="1">
      <c r="A69" s="40"/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24.96" customHeight="1">
      <c r="A70" s="40"/>
      <c r="B70" s="41"/>
      <c r="C70" s="25" t="s">
        <v>180</v>
      </c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2" customHeight="1">
      <c r="A72" s="40"/>
      <c r="B72" s="41"/>
      <c r="C72" s="34" t="s">
        <v>16</v>
      </c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6.5" customHeight="1">
      <c r="A73" s="40"/>
      <c r="B73" s="41"/>
      <c r="C73" s="42"/>
      <c r="D73" s="42"/>
      <c r="E73" s="172" t="str">
        <f>E7</f>
        <v>Koncepční dořešení lokality Loděnice v parku B.Němcové</v>
      </c>
      <c r="F73" s="34"/>
      <c r="G73" s="34"/>
      <c r="H73" s="34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164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71" t="str">
        <f>E9</f>
        <v>SO 11 - Obratiště</v>
      </c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21</v>
      </c>
      <c r="D77" s="42"/>
      <c r="E77" s="42"/>
      <c r="F77" s="29" t="str">
        <f>F12</f>
        <v>Karviná</v>
      </c>
      <c r="G77" s="42"/>
      <c r="H77" s="42"/>
      <c r="I77" s="34" t="s">
        <v>23</v>
      </c>
      <c r="J77" s="74" t="str">
        <f>IF(J12="","",J12)</f>
        <v>22. 1. 2026</v>
      </c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15" customHeight="1">
      <c r="A79" s="40"/>
      <c r="B79" s="41"/>
      <c r="C79" s="34" t="s">
        <v>25</v>
      </c>
      <c r="D79" s="42"/>
      <c r="E79" s="42"/>
      <c r="F79" s="29" t="str">
        <f>E15</f>
        <v>Statutární město Karviná</v>
      </c>
      <c r="G79" s="42"/>
      <c r="H79" s="42"/>
      <c r="I79" s="34" t="s">
        <v>31</v>
      </c>
      <c r="J79" s="38" t="str">
        <f>E21</f>
        <v>POLYCHROME</v>
      </c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15" customHeight="1">
      <c r="A80" s="40"/>
      <c r="B80" s="41"/>
      <c r="C80" s="34" t="s">
        <v>29</v>
      </c>
      <c r="D80" s="42"/>
      <c r="E80" s="42"/>
      <c r="F80" s="29" t="str">
        <f>IF(E18="","",E18)</f>
        <v>Vyplň údaj</v>
      </c>
      <c r="G80" s="42"/>
      <c r="H80" s="42"/>
      <c r="I80" s="34" t="s">
        <v>34</v>
      </c>
      <c r="J80" s="38" t="str">
        <f>E24</f>
        <v xml:space="preserve"> </v>
      </c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0.32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1" customFormat="1" ht="29.28" customHeight="1">
      <c r="A82" s="188"/>
      <c r="B82" s="189"/>
      <c r="C82" s="190" t="s">
        <v>181</v>
      </c>
      <c r="D82" s="191" t="s">
        <v>57</v>
      </c>
      <c r="E82" s="191" t="s">
        <v>53</v>
      </c>
      <c r="F82" s="191" t="s">
        <v>54</v>
      </c>
      <c r="G82" s="191" t="s">
        <v>182</v>
      </c>
      <c r="H82" s="191" t="s">
        <v>183</v>
      </c>
      <c r="I82" s="191" t="s">
        <v>184</v>
      </c>
      <c r="J82" s="191" t="s">
        <v>171</v>
      </c>
      <c r="K82" s="192" t="s">
        <v>185</v>
      </c>
      <c r="L82" s="193"/>
      <c r="M82" s="94" t="s">
        <v>19</v>
      </c>
      <c r="N82" s="95" t="s">
        <v>42</v>
      </c>
      <c r="O82" s="95" t="s">
        <v>186</v>
      </c>
      <c r="P82" s="95" t="s">
        <v>187</v>
      </c>
      <c r="Q82" s="95" t="s">
        <v>188</v>
      </c>
      <c r="R82" s="95" t="s">
        <v>189</v>
      </c>
      <c r="S82" s="95" t="s">
        <v>190</v>
      </c>
      <c r="T82" s="95" t="s">
        <v>191</v>
      </c>
      <c r="U82" s="96" t="s">
        <v>192</v>
      </c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</row>
    <row r="83" s="2" customFormat="1" ht="22.8" customHeight="1">
      <c r="A83" s="40"/>
      <c r="B83" s="41"/>
      <c r="C83" s="101" t="s">
        <v>193</v>
      </c>
      <c r="D83" s="42"/>
      <c r="E83" s="42"/>
      <c r="F83" s="42"/>
      <c r="G83" s="42"/>
      <c r="H83" s="42"/>
      <c r="I83" s="42"/>
      <c r="J83" s="194">
        <f>BK83</f>
        <v>0</v>
      </c>
      <c r="K83" s="42"/>
      <c r="L83" s="46"/>
      <c r="M83" s="97"/>
      <c r="N83" s="195"/>
      <c r="O83" s="98"/>
      <c r="P83" s="196">
        <f>P84+P87+P122+P137</f>
        <v>0</v>
      </c>
      <c r="Q83" s="98"/>
      <c r="R83" s="196">
        <f>R84+R87+R122+R137</f>
        <v>0</v>
      </c>
      <c r="S83" s="98"/>
      <c r="T83" s="196">
        <f>T84+T87+T122+T137</f>
        <v>0</v>
      </c>
      <c r="U83" s="99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T83" s="19" t="s">
        <v>71</v>
      </c>
      <c r="AU83" s="19" t="s">
        <v>172</v>
      </c>
      <c r="BK83" s="197">
        <f>BK84+BK87+BK122+BK137</f>
        <v>0</v>
      </c>
    </row>
    <row r="84" s="12" customFormat="1" ht="25.92" customHeight="1">
      <c r="A84" s="12"/>
      <c r="B84" s="198"/>
      <c r="C84" s="199"/>
      <c r="D84" s="200" t="s">
        <v>71</v>
      </c>
      <c r="E84" s="201" t="s">
        <v>72</v>
      </c>
      <c r="F84" s="201" t="s">
        <v>4044</v>
      </c>
      <c r="G84" s="199"/>
      <c r="H84" s="199"/>
      <c r="I84" s="202"/>
      <c r="J84" s="203">
        <f>BK84</f>
        <v>0</v>
      </c>
      <c r="K84" s="199"/>
      <c r="L84" s="204"/>
      <c r="M84" s="205"/>
      <c r="N84" s="206"/>
      <c r="O84" s="206"/>
      <c r="P84" s="207">
        <f>SUM(P85:P86)</f>
        <v>0</v>
      </c>
      <c r="Q84" s="206"/>
      <c r="R84" s="207">
        <f>SUM(R85:R86)</f>
        <v>0</v>
      </c>
      <c r="S84" s="206"/>
      <c r="T84" s="207">
        <f>SUM(T85:T86)</f>
        <v>0</v>
      </c>
      <c r="U84" s="208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9" t="s">
        <v>79</v>
      </c>
      <c r="AT84" s="210" t="s">
        <v>71</v>
      </c>
      <c r="AU84" s="210" t="s">
        <v>72</v>
      </c>
      <c r="AY84" s="209" t="s">
        <v>196</v>
      </c>
      <c r="BK84" s="211">
        <f>SUM(BK85:BK86)</f>
        <v>0</v>
      </c>
    </row>
    <row r="85" s="2" customFormat="1" ht="16.5" customHeight="1">
      <c r="A85" s="40"/>
      <c r="B85" s="41"/>
      <c r="C85" s="214" t="s">
        <v>79</v>
      </c>
      <c r="D85" s="214" t="s">
        <v>198</v>
      </c>
      <c r="E85" s="215" t="s">
        <v>4045</v>
      </c>
      <c r="F85" s="216" t="s">
        <v>4046</v>
      </c>
      <c r="G85" s="217" t="s">
        <v>4047</v>
      </c>
      <c r="H85" s="218">
        <v>39</v>
      </c>
      <c r="I85" s="219"/>
      <c r="J85" s="220">
        <f>ROUND(I85*H85,2)</f>
        <v>0</v>
      </c>
      <c r="K85" s="216" t="s">
        <v>19</v>
      </c>
      <c r="L85" s="46"/>
      <c r="M85" s="221" t="s">
        <v>19</v>
      </c>
      <c r="N85" s="222" t="s">
        <v>43</v>
      </c>
      <c r="O85" s="86"/>
      <c r="P85" s="223">
        <f>O85*H85</f>
        <v>0</v>
      </c>
      <c r="Q85" s="223">
        <v>0</v>
      </c>
      <c r="R85" s="223">
        <f>Q85*H85</f>
        <v>0</v>
      </c>
      <c r="S85" s="223">
        <v>0</v>
      </c>
      <c r="T85" s="223">
        <f>S85*H85</f>
        <v>0</v>
      </c>
      <c r="U85" s="224" t="s">
        <v>19</v>
      </c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25" t="s">
        <v>203</v>
      </c>
      <c r="AT85" s="225" t="s">
        <v>198</v>
      </c>
      <c r="AU85" s="225" t="s">
        <v>79</v>
      </c>
      <c r="AY85" s="19" t="s">
        <v>196</v>
      </c>
      <c r="BE85" s="226">
        <f>IF(N85="základní",J85,0)</f>
        <v>0</v>
      </c>
      <c r="BF85" s="226">
        <f>IF(N85="snížená",J85,0)</f>
        <v>0</v>
      </c>
      <c r="BG85" s="226">
        <f>IF(N85="zákl. přenesená",J85,0)</f>
        <v>0</v>
      </c>
      <c r="BH85" s="226">
        <f>IF(N85="sníž. přenesená",J85,0)</f>
        <v>0</v>
      </c>
      <c r="BI85" s="226">
        <f>IF(N85="nulová",J85,0)</f>
        <v>0</v>
      </c>
      <c r="BJ85" s="19" t="s">
        <v>79</v>
      </c>
      <c r="BK85" s="226">
        <f>ROUND(I85*H85,2)</f>
        <v>0</v>
      </c>
      <c r="BL85" s="19" t="s">
        <v>203</v>
      </c>
      <c r="BM85" s="225" t="s">
        <v>81</v>
      </c>
    </row>
    <row r="86" s="2" customFormat="1">
      <c r="A86" s="40"/>
      <c r="B86" s="41"/>
      <c r="C86" s="42"/>
      <c r="D86" s="234" t="s">
        <v>910</v>
      </c>
      <c r="E86" s="42"/>
      <c r="F86" s="278" t="s">
        <v>4048</v>
      </c>
      <c r="G86" s="42"/>
      <c r="H86" s="42"/>
      <c r="I86" s="229"/>
      <c r="J86" s="42"/>
      <c r="K86" s="42"/>
      <c r="L86" s="46"/>
      <c r="M86" s="230"/>
      <c r="N86" s="231"/>
      <c r="O86" s="86"/>
      <c r="P86" s="86"/>
      <c r="Q86" s="86"/>
      <c r="R86" s="86"/>
      <c r="S86" s="86"/>
      <c r="T86" s="86"/>
      <c r="U86" s="87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910</v>
      </c>
      <c r="AU86" s="19" t="s">
        <v>79</v>
      </c>
    </row>
    <row r="87" s="12" customFormat="1" ht="25.92" customHeight="1">
      <c r="A87" s="12"/>
      <c r="B87" s="198"/>
      <c r="C87" s="199"/>
      <c r="D87" s="200" t="s">
        <v>71</v>
      </c>
      <c r="E87" s="201" t="s">
        <v>79</v>
      </c>
      <c r="F87" s="201" t="s">
        <v>361</v>
      </c>
      <c r="G87" s="199"/>
      <c r="H87" s="199"/>
      <c r="I87" s="202"/>
      <c r="J87" s="203">
        <f>BK87</f>
        <v>0</v>
      </c>
      <c r="K87" s="199"/>
      <c r="L87" s="204"/>
      <c r="M87" s="205"/>
      <c r="N87" s="206"/>
      <c r="O87" s="206"/>
      <c r="P87" s="207">
        <f>SUM(P88:P121)</f>
        <v>0</v>
      </c>
      <c r="Q87" s="206"/>
      <c r="R87" s="207">
        <f>SUM(R88:R121)</f>
        <v>0</v>
      </c>
      <c r="S87" s="206"/>
      <c r="T87" s="207">
        <f>SUM(T88:T121)</f>
        <v>0</v>
      </c>
      <c r="U87" s="208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9" t="s">
        <v>79</v>
      </c>
      <c r="AT87" s="210" t="s">
        <v>71</v>
      </c>
      <c r="AU87" s="210" t="s">
        <v>72</v>
      </c>
      <c r="AY87" s="209" t="s">
        <v>196</v>
      </c>
      <c r="BK87" s="211">
        <f>SUM(BK88:BK121)</f>
        <v>0</v>
      </c>
    </row>
    <row r="88" s="2" customFormat="1" ht="16.5" customHeight="1">
      <c r="A88" s="40"/>
      <c r="B88" s="41"/>
      <c r="C88" s="214" t="s">
        <v>81</v>
      </c>
      <c r="D88" s="214" t="s">
        <v>198</v>
      </c>
      <c r="E88" s="215" t="s">
        <v>4049</v>
      </c>
      <c r="F88" s="216" t="s">
        <v>4050</v>
      </c>
      <c r="G88" s="217" t="s">
        <v>4051</v>
      </c>
      <c r="H88" s="218">
        <v>156</v>
      </c>
      <c r="I88" s="219"/>
      <c r="J88" s="220">
        <f>ROUND(I88*H88,2)</f>
        <v>0</v>
      </c>
      <c r="K88" s="216" t="s">
        <v>19</v>
      </c>
      <c r="L88" s="46"/>
      <c r="M88" s="221" t="s">
        <v>19</v>
      </c>
      <c r="N88" s="222" t="s">
        <v>43</v>
      </c>
      <c r="O88" s="86"/>
      <c r="P88" s="223">
        <f>O88*H88</f>
        <v>0</v>
      </c>
      <c r="Q88" s="223">
        <v>0</v>
      </c>
      <c r="R88" s="223">
        <f>Q88*H88</f>
        <v>0</v>
      </c>
      <c r="S88" s="223">
        <v>0</v>
      </c>
      <c r="T88" s="223">
        <f>S88*H88</f>
        <v>0</v>
      </c>
      <c r="U88" s="224" t="s">
        <v>19</v>
      </c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5" t="s">
        <v>203</v>
      </c>
      <c r="AT88" s="225" t="s">
        <v>198</v>
      </c>
      <c r="AU88" s="225" t="s">
        <v>79</v>
      </c>
      <c r="AY88" s="19" t="s">
        <v>196</v>
      </c>
      <c r="BE88" s="226">
        <f>IF(N88="základní",J88,0)</f>
        <v>0</v>
      </c>
      <c r="BF88" s="226">
        <f>IF(N88="snížená",J88,0)</f>
        <v>0</v>
      </c>
      <c r="BG88" s="226">
        <f>IF(N88="zákl. přenesená",J88,0)</f>
        <v>0</v>
      </c>
      <c r="BH88" s="226">
        <f>IF(N88="sníž. přenesená",J88,0)</f>
        <v>0</v>
      </c>
      <c r="BI88" s="226">
        <f>IF(N88="nulová",J88,0)</f>
        <v>0</v>
      </c>
      <c r="BJ88" s="19" t="s">
        <v>79</v>
      </c>
      <c r="BK88" s="226">
        <f>ROUND(I88*H88,2)</f>
        <v>0</v>
      </c>
      <c r="BL88" s="19" t="s">
        <v>203</v>
      </c>
      <c r="BM88" s="225" t="s">
        <v>203</v>
      </c>
    </row>
    <row r="89" s="2" customFormat="1">
      <c r="A89" s="40"/>
      <c r="B89" s="41"/>
      <c r="C89" s="42"/>
      <c r="D89" s="234" t="s">
        <v>910</v>
      </c>
      <c r="E89" s="42"/>
      <c r="F89" s="278" t="s">
        <v>4052</v>
      </c>
      <c r="G89" s="42"/>
      <c r="H89" s="42"/>
      <c r="I89" s="229"/>
      <c r="J89" s="42"/>
      <c r="K89" s="42"/>
      <c r="L89" s="46"/>
      <c r="M89" s="230"/>
      <c r="N89" s="231"/>
      <c r="O89" s="86"/>
      <c r="P89" s="86"/>
      <c r="Q89" s="86"/>
      <c r="R89" s="86"/>
      <c r="S89" s="86"/>
      <c r="T89" s="86"/>
      <c r="U89" s="87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910</v>
      </c>
      <c r="AU89" s="19" t="s">
        <v>79</v>
      </c>
    </row>
    <row r="90" s="2" customFormat="1" ht="16.5" customHeight="1">
      <c r="A90" s="40"/>
      <c r="B90" s="41"/>
      <c r="C90" s="214" t="s">
        <v>155</v>
      </c>
      <c r="D90" s="214" t="s">
        <v>198</v>
      </c>
      <c r="E90" s="215" t="s">
        <v>4053</v>
      </c>
      <c r="F90" s="216" t="s">
        <v>4054</v>
      </c>
      <c r="G90" s="217" t="s">
        <v>214</v>
      </c>
      <c r="H90" s="218">
        <v>73</v>
      </c>
      <c r="I90" s="219"/>
      <c r="J90" s="220">
        <f>ROUND(I90*H90,2)</f>
        <v>0</v>
      </c>
      <c r="K90" s="216" t="s">
        <v>19</v>
      </c>
      <c r="L90" s="46"/>
      <c r="M90" s="221" t="s">
        <v>19</v>
      </c>
      <c r="N90" s="222" t="s">
        <v>43</v>
      </c>
      <c r="O90" s="86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3">
        <f>S90*H90</f>
        <v>0</v>
      </c>
      <c r="U90" s="224" t="s">
        <v>19</v>
      </c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5" t="s">
        <v>203</v>
      </c>
      <c r="AT90" s="225" t="s">
        <v>198</v>
      </c>
      <c r="AU90" s="225" t="s">
        <v>79</v>
      </c>
      <c r="AY90" s="19" t="s">
        <v>196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9" t="s">
        <v>79</v>
      </c>
      <c r="BK90" s="226">
        <f>ROUND(I90*H90,2)</f>
        <v>0</v>
      </c>
      <c r="BL90" s="19" t="s">
        <v>203</v>
      </c>
      <c r="BM90" s="225" t="s">
        <v>234</v>
      </c>
    </row>
    <row r="91" s="2" customFormat="1">
      <c r="A91" s="40"/>
      <c r="B91" s="41"/>
      <c r="C91" s="42"/>
      <c r="D91" s="234" t="s">
        <v>910</v>
      </c>
      <c r="E91" s="42"/>
      <c r="F91" s="278" t="s">
        <v>4055</v>
      </c>
      <c r="G91" s="42"/>
      <c r="H91" s="42"/>
      <c r="I91" s="229"/>
      <c r="J91" s="42"/>
      <c r="K91" s="42"/>
      <c r="L91" s="46"/>
      <c r="M91" s="230"/>
      <c r="N91" s="231"/>
      <c r="O91" s="86"/>
      <c r="P91" s="86"/>
      <c r="Q91" s="86"/>
      <c r="R91" s="86"/>
      <c r="S91" s="86"/>
      <c r="T91" s="86"/>
      <c r="U91" s="87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910</v>
      </c>
      <c r="AU91" s="19" t="s">
        <v>79</v>
      </c>
    </row>
    <row r="92" s="2" customFormat="1" ht="24.15" customHeight="1">
      <c r="A92" s="40"/>
      <c r="B92" s="41"/>
      <c r="C92" s="214" t="s">
        <v>203</v>
      </c>
      <c r="D92" s="214" t="s">
        <v>198</v>
      </c>
      <c r="E92" s="215" t="s">
        <v>4056</v>
      </c>
      <c r="F92" s="216" t="s">
        <v>4057</v>
      </c>
      <c r="G92" s="217" t="s">
        <v>4051</v>
      </c>
      <c r="H92" s="218">
        <v>28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217</v>
      </c>
    </row>
    <row r="93" s="2" customFormat="1">
      <c r="A93" s="40"/>
      <c r="B93" s="41"/>
      <c r="C93" s="42"/>
      <c r="D93" s="234" t="s">
        <v>910</v>
      </c>
      <c r="E93" s="42"/>
      <c r="F93" s="278" t="s">
        <v>4058</v>
      </c>
      <c r="G93" s="42"/>
      <c r="H93" s="42"/>
      <c r="I93" s="229"/>
      <c r="J93" s="42"/>
      <c r="K93" s="42"/>
      <c r="L93" s="46"/>
      <c r="M93" s="230"/>
      <c r="N93" s="231"/>
      <c r="O93" s="86"/>
      <c r="P93" s="86"/>
      <c r="Q93" s="86"/>
      <c r="R93" s="86"/>
      <c r="S93" s="86"/>
      <c r="T93" s="86"/>
      <c r="U93" s="87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910</v>
      </c>
      <c r="AU93" s="19" t="s">
        <v>79</v>
      </c>
    </row>
    <row r="94" s="2" customFormat="1" ht="24.15" customHeight="1">
      <c r="A94" s="40"/>
      <c r="B94" s="41"/>
      <c r="C94" s="214" t="s">
        <v>225</v>
      </c>
      <c r="D94" s="214" t="s">
        <v>198</v>
      </c>
      <c r="E94" s="215" t="s">
        <v>4059</v>
      </c>
      <c r="F94" s="216" t="s">
        <v>4060</v>
      </c>
      <c r="G94" s="217" t="s">
        <v>4051</v>
      </c>
      <c r="H94" s="218">
        <v>20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79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263</v>
      </c>
    </row>
    <row r="95" s="2" customFormat="1">
      <c r="A95" s="40"/>
      <c r="B95" s="41"/>
      <c r="C95" s="42"/>
      <c r="D95" s="234" t="s">
        <v>910</v>
      </c>
      <c r="E95" s="42"/>
      <c r="F95" s="278" t="s">
        <v>4061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6"/>
      <c r="U95" s="87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910</v>
      </c>
      <c r="AU95" s="19" t="s">
        <v>79</v>
      </c>
    </row>
    <row r="96" s="2" customFormat="1" ht="21.75" customHeight="1">
      <c r="A96" s="40"/>
      <c r="B96" s="41"/>
      <c r="C96" s="214" t="s">
        <v>234</v>
      </c>
      <c r="D96" s="214" t="s">
        <v>198</v>
      </c>
      <c r="E96" s="215" t="s">
        <v>4062</v>
      </c>
      <c r="F96" s="216" t="s">
        <v>4063</v>
      </c>
      <c r="G96" s="217" t="s">
        <v>4047</v>
      </c>
      <c r="H96" s="218">
        <v>23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8</v>
      </c>
    </row>
    <row r="97" s="2" customFormat="1">
      <c r="A97" s="40"/>
      <c r="B97" s="41"/>
      <c r="C97" s="42"/>
      <c r="D97" s="234" t="s">
        <v>910</v>
      </c>
      <c r="E97" s="42"/>
      <c r="F97" s="278" t="s">
        <v>4064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6"/>
      <c r="U97" s="87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910</v>
      </c>
      <c r="AU97" s="19" t="s">
        <v>79</v>
      </c>
    </row>
    <row r="98" s="2" customFormat="1" ht="21.75" customHeight="1">
      <c r="A98" s="40"/>
      <c r="B98" s="41"/>
      <c r="C98" s="214" t="s">
        <v>241</v>
      </c>
      <c r="D98" s="214" t="s">
        <v>198</v>
      </c>
      <c r="E98" s="215" t="s">
        <v>4062</v>
      </c>
      <c r="F98" s="216" t="s">
        <v>4063</v>
      </c>
      <c r="G98" s="217" t="s">
        <v>4047</v>
      </c>
      <c r="H98" s="218">
        <v>21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288</v>
      </c>
    </row>
    <row r="99" s="2" customFormat="1">
      <c r="A99" s="40"/>
      <c r="B99" s="41"/>
      <c r="C99" s="42"/>
      <c r="D99" s="234" t="s">
        <v>910</v>
      </c>
      <c r="E99" s="42"/>
      <c r="F99" s="278" t="s">
        <v>4065</v>
      </c>
      <c r="G99" s="42"/>
      <c r="H99" s="42"/>
      <c r="I99" s="229"/>
      <c r="J99" s="42"/>
      <c r="K99" s="42"/>
      <c r="L99" s="46"/>
      <c r="M99" s="230"/>
      <c r="N99" s="231"/>
      <c r="O99" s="86"/>
      <c r="P99" s="86"/>
      <c r="Q99" s="86"/>
      <c r="R99" s="86"/>
      <c r="S99" s="86"/>
      <c r="T99" s="86"/>
      <c r="U99" s="87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910</v>
      </c>
      <c r="AU99" s="19" t="s">
        <v>79</v>
      </c>
    </row>
    <row r="100" s="2" customFormat="1" ht="16.5" customHeight="1">
      <c r="A100" s="40"/>
      <c r="B100" s="41"/>
      <c r="C100" s="214" t="s">
        <v>217</v>
      </c>
      <c r="D100" s="214" t="s">
        <v>198</v>
      </c>
      <c r="E100" s="215" t="s">
        <v>4066</v>
      </c>
      <c r="F100" s="216" t="s">
        <v>4067</v>
      </c>
      <c r="G100" s="217" t="s">
        <v>4047</v>
      </c>
      <c r="H100" s="218">
        <v>4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266</v>
      </c>
    </row>
    <row r="101" s="2" customFormat="1">
      <c r="A101" s="40"/>
      <c r="B101" s="41"/>
      <c r="C101" s="42"/>
      <c r="D101" s="234" t="s">
        <v>910</v>
      </c>
      <c r="E101" s="42"/>
      <c r="F101" s="278" t="s">
        <v>4068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6"/>
      <c r="U101" s="87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910</v>
      </c>
      <c r="AU101" s="19" t="s">
        <v>79</v>
      </c>
    </row>
    <row r="102" s="2" customFormat="1" ht="16.5" customHeight="1">
      <c r="A102" s="40"/>
      <c r="B102" s="41"/>
      <c r="C102" s="214" t="s">
        <v>254</v>
      </c>
      <c r="D102" s="214" t="s">
        <v>198</v>
      </c>
      <c r="E102" s="215" t="s">
        <v>4066</v>
      </c>
      <c r="F102" s="216" t="s">
        <v>4067</v>
      </c>
      <c r="G102" s="217" t="s">
        <v>4047</v>
      </c>
      <c r="H102" s="218">
        <v>5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313</v>
      </c>
    </row>
    <row r="103" s="2" customFormat="1">
      <c r="A103" s="40"/>
      <c r="B103" s="41"/>
      <c r="C103" s="42"/>
      <c r="D103" s="234" t="s">
        <v>910</v>
      </c>
      <c r="E103" s="42"/>
      <c r="F103" s="278" t="s">
        <v>4069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910</v>
      </c>
      <c r="AU103" s="19" t="s">
        <v>79</v>
      </c>
    </row>
    <row r="104" s="2" customFormat="1" ht="16.5" customHeight="1">
      <c r="A104" s="40"/>
      <c r="B104" s="41"/>
      <c r="C104" s="214" t="s">
        <v>263</v>
      </c>
      <c r="D104" s="214" t="s">
        <v>198</v>
      </c>
      <c r="E104" s="215" t="s">
        <v>4066</v>
      </c>
      <c r="F104" s="216" t="s">
        <v>4067</v>
      </c>
      <c r="G104" s="217" t="s">
        <v>4047</v>
      </c>
      <c r="H104" s="218">
        <v>21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325</v>
      </c>
    </row>
    <row r="105" s="2" customFormat="1">
      <c r="A105" s="40"/>
      <c r="B105" s="41"/>
      <c r="C105" s="42"/>
      <c r="D105" s="234" t="s">
        <v>910</v>
      </c>
      <c r="E105" s="42"/>
      <c r="F105" s="278" t="s">
        <v>4070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910</v>
      </c>
      <c r="AU105" s="19" t="s">
        <v>79</v>
      </c>
    </row>
    <row r="106" s="2" customFormat="1" ht="21.75" customHeight="1">
      <c r="A106" s="40"/>
      <c r="B106" s="41"/>
      <c r="C106" s="214" t="s">
        <v>269</v>
      </c>
      <c r="D106" s="214" t="s">
        <v>198</v>
      </c>
      <c r="E106" s="215" t="s">
        <v>4071</v>
      </c>
      <c r="F106" s="216" t="s">
        <v>4072</v>
      </c>
      <c r="G106" s="217" t="s">
        <v>4047</v>
      </c>
      <c r="H106" s="218">
        <v>5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334</v>
      </c>
    </row>
    <row r="107" s="2" customFormat="1">
      <c r="A107" s="40"/>
      <c r="B107" s="41"/>
      <c r="C107" s="42"/>
      <c r="D107" s="234" t="s">
        <v>910</v>
      </c>
      <c r="E107" s="42"/>
      <c r="F107" s="278" t="s">
        <v>4073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6"/>
      <c r="U107" s="87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910</v>
      </c>
      <c r="AU107" s="19" t="s">
        <v>79</v>
      </c>
    </row>
    <row r="108" s="2" customFormat="1" ht="21.75" customHeight="1">
      <c r="A108" s="40"/>
      <c r="B108" s="41"/>
      <c r="C108" s="214" t="s">
        <v>8</v>
      </c>
      <c r="D108" s="214" t="s">
        <v>198</v>
      </c>
      <c r="E108" s="215" t="s">
        <v>4071</v>
      </c>
      <c r="F108" s="216" t="s">
        <v>4072</v>
      </c>
      <c r="G108" s="217" t="s">
        <v>4047</v>
      </c>
      <c r="H108" s="218">
        <v>21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79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475</v>
      </c>
    </row>
    <row r="109" s="2" customFormat="1">
      <c r="A109" s="40"/>
      <c r="B109" s="41"/>
      <c r="C109" s="42"/>
      <c r="D109" s="234" t="s">
        <v>910</v>
      </c>
      <c r="E109" s="42"/>
      <c r="F109" s="278" t="s">
        <v>4074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910</v>
      </c>
      <c r="AU109" s="19" t="s">
        <v>79</v>
      </c>
    </row>
    <row r="110" s="2" customFormat="1" ht="24.15" customHeight="1">
      <c r="A110" s="40"/>
      <c r="B110" s="41"/>
      <c r="C110" s="214" t="s">
        <v>282</v>
      </c>
      <c r="D110" s="214" t="s">
        <v>198</v>
      </c>
      <c r="E110" s="215" t="s">
        <v>4075</v>
      </c>
      <c r="F110" s="216" t="s">
        <v>4076</v>
      </c>
      <c r="G110" s="217" t="s">
        <v>4047</v>
      </c>
      <c r="H110" s="218">
        <v>39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79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487</v>
      </c>
    </row>
    <row r="111" s="2" customFormat="1">
      <c r="A111" s="40"/>
      <c r="B111" s="41"/>
      <c r="C111" s="42"/>
      <c r="D111" s="234" t="s">
        <v>910</v>
      </c>
      <c r="E111" s="42"/>
      <c r="F111" s="278" t="s">
        <v>4077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910</v>
      </c>
      <c r="AU111" s="19" t="s">
        <v>79</v>
      </c>
    </row>
    <row r="112" s="2" customFormat="1" ht="21.75" customHeight="1">
      <c r="A112" s="40"/>
      <c r="B112" s="41"/>
      <c r="C112" s="214" t="s">
        <v>288</v>
      </c>
      <c r="D112" s="214" t="s">
        <v>198</v>
      </c>
      <c r="E112" s="215" t="s">
        <v>4078</v>
      </c>
      <c r="F112" s="216" t="s">
        <v>4079</v>
      </c>
      <c r="G112" s="217" t="s">
        <v>4051</v>
      </c>
      <c r="H112" s="218">
        <v>156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79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497</v>
      </c>
    </row>
    <row r="113" s="2" customFormat="1">
      <c r="A113" s="40"/>
      <c r="B113" s="41"/>
      <c r="C113" s="42"/>
      <c r="D113" s="234" t="s">
        <v>910</v>
      </c>
      <c r="E113" s="42"/>
      <c r="F113" s="278" t="s">
        <v>4080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910</v>
      </c>
      <c r="AU113" s="19" t="s">
        <v>79</v>
      </c>
    </row>
    <row r="114" s="2" customFormat="1" ht="21.75" customHeight="1">
      <c r="A114" s="40"/>
      <c r="B114" s="41"/>
      <c r="C114" s="214" t="s">
        <v>294</v>
      </c>
      <c r="D114" s="214" t="s">
        <v>198</v>
      </c>
      <c r="E114" s="215" t="s">
        <v>4081</v>
      </c>
      <c r="F114" s="216" t="s">
        <v>4082</v>
      </c>
      <c r="G114" s="217" t="s">
        <v>4051</v>
      </c>
      <c r="H114" s="218">
        <v>26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43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203</v>
      </c>
      <c r="AT114" s="225" t="s">
        <v>198</v>
      </c>
      <c r="AU114" s="225" t="s">
        <v>79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508</v>
      </c>
    </row>
    <row r="115" s="2" customFormat="1">
      <c r="A115" s="40"/>
      <c r="B115" s="41"/>
      <c r="C115" s="42"/>
      <c r="D115" s="234" t="s">
        <v>910</v>
      </c>
      <c r="E115" s="42"/>
      <c r="F115" s="278" t="s">
        <v>4083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6"/>
      <c r="U115" s="87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910</v>
      </c>
      <c r="AU115" s="19" t="s">
        <v>79</v>
      </c>
    </row>
    <row r="116" s="2" customFormat="1" ht="21.75" customHeight="1">
      <c r="A116" s="40"/>
      <c r="B116" s="41"/>
      <c r="C116" s="214" t="s">
        <v>266</v>
      </c>
      <c r="D116" s="214" t="s">
        <v>198</v>
      </c>
      <c r="E116" s="215" t="s">
        <v>4084</v>
      </c>
      <c r="F116" s="216" t="s">
        <v>4085</v>
      </c>
      <c r="G116" s="217" t="s">
        <v>4051</v>
      </c>
      <c r="H116" s="218">
        <v>26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79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278</v>
      </c>
    </row>
    <row r="117" s="2" customFormat="1">
      <c r="A117" s="40"/>
      <c r="B117" s="41"/>
      <c r="C117" s="42"/>
      <c r="D117" s="234" t="s">
        <v>910</v>
      </c>
      <c r="E117" s="42"/>
      <c r="F117" s="278" t="s">
        <v>4086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910</v>
      </c>
      <c r="AU117" s="19" t="s">
        <v>79</v>
      </c>
    </row>
    <row r="118" s="2" customFormat="1" ht="16.5" customHeight="1">
      <c r="A118" s="40"/>
      <c r="B118" s="41"/>
      <c r="C118" s="214" t="s">
        <v>307</v>
      </c>
      <c r="D118" s="214" t="s">
        <v>198</v>
      </c>
      <c r="E118" s="215" t="s">
        <v>4087</v>
      </c>
      <c r="F118" s="216" t="s">
        <v>4088</v>
      </c>
      <c r="G118" s="217" t="s">
        <v>4051</v>
      </c>
      <c r="H118" s="218">
        <v>26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79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530</v>
      </c>
    </row>
    <row r="119" s="2" customFormat="1">
      <c r="A119" s="40"/>
      <c r="B119" s="41"/>
      <c r="C119" s="42"/>
      <c r="D119" s="234" t="s">
        <v>910</v>
      </c>
      <c r="E119" s="42"/>
      <c r="F119" s="278" t="s">
        <v>4089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910</v>
      </c>
      <c r="AU119" s="19" t="s">
        <v>79</v>
      </c>
    </row>
    <row r="120" s="2" customFormat="1" ht="16.5" customHeight="1">
      <c r="A120" s="40"/>
      <c r="B120" s="41"/>
      <c r="C120" s="214" t="s">
        <v>313</v>
      </c>
      <c r="D120" s="214" t="s">
        <v>198</v>
      </c>
      <c r="E120" s="215" t="s">
        <v>4090</v>
      </c>
      <c r="F120" s="216" t="s">
        <v>4091</v>
      </c>
      <c r="G120" s="217" t="s">
        <v>4051</v>
      </c>
      <c r="H120" s="218">
        <v>26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79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540</v>
      </c>
    </row>
    <row r="121" s="2" customFormat="1">
      <c r="A121" s="40"/>
      <c r="B121" s="41"/>
      <c r="C121" s="42"/>
      <c r="D121" s="234" t="s">
        <v>910</v>
      </c>
      <c r="E121" s="42"/>
      <c r="F121" s="278" t="s">
        <v>4092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910</v>
      </c>
      <c r="AU121" s="19" t="s">
        <v>79</v>
      </c>
    </row>
    <row r="122" s="12" customFormat="1" ht="25.92" customHeight="1">
      <c r="A122" s="12"/>
      <c r="B122" s="198"/>
      <c r="C122" s="199"/>
      <c r="D122" s="200" t="s">
        <v>71</v>
      </c>
      <c r="E122" s="201" t="s">
        <v>225</v>
      </c>
      <c r="F122" s="201" t="s">
        <v>4093</v>
      </c>
      <c r="G122" s="199"/>
      <c r="H122" s="199"/>
      <c r="I122" s="202"/>
      <c r="J122" s="203">
        <f>BK122</f>
        <v>0</v>
      </c>
      <c r="K122" s="199"/>
      <c r="L122" s="204"/>
      <c r="M122" s="205"/>
      <c r="N122" s="206"/>
      <c r="O122" s="206"/>
      <c r="P122" s="207">
        <f>SUM(P123:P136)</f>
        <v>0</v>
      </c>
      <c r="Q122" s="206"/>
      <c r="R122" s="207">
        <f>SUM(R123:R136)</f>
        <v>0</v>
      </c>
      <c r="S122" s="206"/>
      <c r="T122" s="207">
        <f>SUM(T123:T136)</f>
        <v>0</v>
      </c>
      <c r="U122" s="208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79</v>
      </c>
      <c r="AT122" s="210" t="s">
        <v>71</v>
      </c>
      <c r="AU122" s="210" t="s">
        <v>72</v>
      </c>
      <c r="AY122" s="209" t="s">
        <v>196</v>
      </c>
      <c r="BK122" s="211">
        <f>SUM(BK123:BK136)</f>
        <v>0</v>
      </c>
    </row>
    <row r="123" s="2" customFormat="1" ht="24.15" customHeight="1">
      <c r="A123" s="40"/>
      <c r="B123" s="41"/>
      <c r="C123" s="214" t="s">
        <v>320</v>
      </c>
      <c r="D123" s="214" t="s">
        <v>198</v>
      </c>
      <c r="E123" s="215" t="s">
        <v>4094</v>
      </c>
      <c r="F123" s="216" t="s">
        <v>4095</v>
      </c>
      <c r="G123" s="217" t="s">
        <v>4051</v>
      </c>
      <c r="H123" s="218">
        <v>21</v>
      </c>
      <c r="I123" s="219"/>
      <c r="J123" s="220">
        <f>ROUND(I123*H123,2)</f>
        <v>0</v>
      </c>
      <c r="K123" s="216" t="s">
        <v>19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79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552</v>
      </c>
    </row>
    <row r="124" s="2" customFormat="1">
      <c r="A124" s="40"/>
      <c r="B124" s="41"/>
      <c r="C124" s="42"/>
      <c r="D124" s="234" t="s">
        <v>910</v>
      </c>
      <c r="E124" s="42"/>
      <c r="F124" s="278" t="s">
        <v>4096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910</v>
      </c>
      <c r="AU124" s="19" t="s">
        <v>79</v>
      </c>
    </row>
    <row r="125" s="2" customFormat="1" ht="24.15" customHeight="1">
      <c r="A125" s="40"/>
      <c r="B125" s="41"/>
      <c r="C125" s="214" t="s">
        <v>325</v>
      </c>
      <c r="D125" s="214" t="s">
        <v>198</v>
      </c>
      <c r="E125" s="215" t="s">
        <v>4097</v>
      </c>
      <c r="F125" s="216" t="s">
        <v>4098</v>
      </c>
      <c r="G125" s="217" t="s">
        <v>4051</v>
      </c>
      <c r="H125" s="218">
        <v>103</v>
      </c>
      <c r="I125" s="219"/>
      <c r="J125" s="220">
        <f>ROUND(I125*H125,2)</f>
        <v>0</v>
      </c>
      <c r="K125" s="216" t="s">
        <v>19</v>
      </c>
      <c r="L125" s="46"/>
      <c r="M125" s="221" t="s">
        <v>19</v>
      </c>
      <c r="N125" s="222" t="s">
        <v>43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3">
        <f>S125*H125</f>
        <v>0</v>
      </c>
      <c r="U125" s="224" t="s">
        <v>19</v>
      </c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203</v>
      </c>
      <c r="AT125" s="225" t="s">
        <v>198</v>
      </c>
      <c r="AU125" s="225" t="s">
        <v>79</v>
      </c>
      <c r="AY125" s="19" t="s">
        <v>196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79</v>
      </c>
      <c r="BK125" s="226">
        <f>ROUND(I125*H125,2)</f>
        <v>0</v>
      </c>
      <c r="BL125" s="19" t="s">
        <v>203</v>
      </c>
      <c r="BM125" s="225" t="s">
        <v>562</v>
      </c>
    </row>
    <row r="126" s="2" customFormat="1">
      <c r="A126" s="40"/>
      <c r="B126" s="41"/>
      <c r="C126" s="42"/>
      <c r="D126" s="234" t="s">
        <v>910</v>
      </c>
      <c r="E126" s="42"/>
      <c r="F126" s="278" t="s">
        <v>4099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6"/>
      <c r="U126" s="87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910</v>
      </c>
      <c r="AU126" s="19" t="s">
        <v>79</v>
      </c>
    </row>
    <row r="127" s="2" customFormat="1" ht="16.5" customHeight="1">
      <c r="A127" s="40"/>
      <c r="B127" s="41"/>
      <c r="C127" s="214" t="s">
        <v>7</v>
      </c>
      <c r="D127" s="214" t="s">
        <v>198</v>
      </c>
      <c r="E127" s="215" t="s">
        <v>4100</v>
      </c>
      <c r="F127" s="216" t="s">
        <v>4101</v>
      </c>
      <c r="G127" s="217" t="s">
        <v>4051</v>
      </c>
      <c r="H127" s="218">
        <v>41</v>
      </c>
      <c r="I127" s="219"/>
      <c r="J127" s="220">
        <f>ROUND(I127*H127,2)</f>
        <v>0</v>
      </c>
      <c r="K127" s="216" t="s">
        <v>19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79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571</v>
      </c>
    </row>
    <row r="128" s="2" customFormat="1">
      <c r="A128" s="40"/>
      <c r="B128" s="41"/>
      <c r="C128" s="42"/>
      <c r="D128" s="234" t="s">
        <v>910</v>
      </c>
      <c r="E128" s="42"/>
      <c r="F128" s="278" t="s">
        <v>4102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910</v>
      </c>
      <c r="AU128" s="19" t="s">
        <v>79</v>
      </c>
    </row>
    <row r="129" s="2" customFormat="1" ht="24.15" customHeight="1">
      <c r="A129" s="40"/>
      <c r="B129" s="41"/>
      <c r="C129" s="214" t="s">
        <v>334</v>
      </c>
      <c r="D129" s="214" t="s">
        <v>198</v>
      </c>
      <c r="E129" s="215" t="s">
        <v>4103</v>
      </c>
      <c r="F129" s="216" t="s">
        <v>4104</v>
      </c>
      <c r="G129" s="217" t="s">
        <v>4051</v>
      </c>
      <c r="H129" s="218">
        <v>48</v>
      </c>
      <c r="I129" s="219"/>
      <c r="J129" s="220">
        <f>ROUND(I129*H129,2)</f>
        <v>0</v>
      </c>
      <c r="K129" s="216" t="s">
        <v>19</v>
      </c>
      <c r="L129" s="46"/>
      <c r="M129" s="221" t="s">
        <v>19</v>
      </c>
      <c r="N129" s="222" t="s">
        <v>43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3">
        <f>S129*H129</f>
        <v>0</v>
      </c>
      <c r="U129" s="224" t="s">
        <v>19</v>
      </c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203</v>
      </c>
      <c r="AT129" s="225" t="s">
        <v>198</v>
      </c>
      <c r="AU129" s="225" t="s">
        <v>79</v>
      </c>
      <c r="AY129" s="19" t="s">
        <v>196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79</v>
      </c>
      <c r="BK129" s="226">
        <f>ROUND(I129*H129,2)</f>
        <v>0</v>
      </c>
      <c r="BL129" s="19" t="s">
        <v>203</v>
      </c>
      <c r="BM129" s="225" t="s">
        <v>582</v>
      </c>
    </row>
    <row r="130" s="2" customFormat="1">
      <c r="A130" s="40"/>
      <c r="B130" s="41"/>
      <c r="C130" s="42"/>
      <c r="D130" s="234" t="s">
        <v>910</v>
      </c>
      <c r="E130" s="42"/>
      <c r="F130" s="278" t="s">
        <v>4105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6"/>
      <c r="U130" s="87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910</v>
      </c>
      <c r="AU130" s="19" t="s">
        <v>79</v>
      </c>
    </row>
    <row r="131" s="2" customFormat="1" ht="24.15" customHeight="1">
      <c r="A131" s="40"/>
      <c r="B131" s="41"/>
      <c r="C131" s="214" t="s">
        <v>339</v>
      </c>
      <c r="D131" s="214" t="s">
        <v>198</v>
      </c>
      <c r="E131" s="215" t="s">
        <v>4106</v>
      </c>
      <c r="F131" s="216" t="s">
        <v>4107</v>
      </c>
      <c r="G131" s="217" t="s">
        <v>4051</v>
      </c>
      <c r="H131" s="218">
        <v>48</v>
      </c>
      <c r="I131" s="219"/>
      <c r="J131" s="220">
        <f>ROUND(I131*H131,2)</f>
        <v>0</v>
      </c>
      <c r="K131" s="216" t="s">
        <v>19</v>
      </c>
      <c r="L131" s="46"/>
      <c r="M131" s="221" t="s">
        <v>19</v>
      </c>
      <c r="N131" s="222" t="s">
        <v>43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3">
        <f>S131*H131</f>
        <v>0</v>
      </c>
      <c r="U131" s="224" t="s">
        <v>19</v>
      </c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203</v>
      </c>
      <c r="AT131" s="225" t="s">
        <v>198</v>
      </c>
      <c r="AU131" s="225" t="s">
        <v>79</v>
      </c>
      <c r="AY131" s="19" t="s">
        <v>196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79</v>
      </c>
      <c r="BK131" s="226">
        <f>ROUND(I131*H131,2)</f>
        <v>0</v>
      </c>
      <c r="BL131" s="19" t="s">
        <v>203</v>
      </c>
      <c r="BM131" s="225" t="s">
        <v>592</v>
      </c>
    </row>
    <row r="132" s="2" customFormat="1">
      <c r="A132" s="40"/>
      <c r="B132" s="41"/>
      <c r="C132" s="42"/>
      <c r="D132" s="234" t="s">
        <v>910</v>
      </c>
      <c r="E132" s="42"/>
      <c r="F132" s="278" t="s">
        <v>4108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6"/>
      <c r="U132" s="87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910</v>
      </c>
      <c r="AU132" s="19" t="s">
        <v>79</v>
      </c>
    </row>
    <row r="133" s="2" customFormat="1" ht="24.15" customHeight="1">
      <c r="A133" s="40"/>
      <c r="B133" s="41"/>
      <c r="C133" s="214" t="s">
        <v>475</v>
      </c>
      <c r="D133" s="214" t="s">
        <v>198</v>
      </c>
      <c r="E133" s="215" t="s">
        <v>4109</v>
      </c>
      <c r="F133" s="216" t="s">
        <v>4110</v>
      </c>
      <c r="G133" s="217" t="s">
        <v>4047</v>
      </c>
      <c r="H133" s="218">
        <v>4.0999999999999996</v>
      </c>
      <c r="I133" s="219"/>
      <c r="J133" s="220">
        <f>ROUND(I133*H133,2)</f>
        <v>0</v>
      </c>
      <c r="K133" s="216" t="s">
        <v>19</v>
      </c>
      <c r="L133" s="46"/>
      <c r="M133" s="221" t="s">
        <v>19</v>
      </c>
      <c r="N133" s="222" t="s">
        <v>43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203</v>
      </c>
      <c r="AT133" s="225" t="s">
        <v>198</v>
      </c>
      <c r="AU133" s="225" t="s">
        <v>79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203</v>
      </c>
      <c r="BM133" s="225" t="s">
        <v>604</v>
      </c>
    </row>
    <row r="134" s="2" customFormat="1">
      <c r="A134" s="40"/>
      <c r="B134" s="41"/>
      <c r="C134" s="42"/>
      <c r="D134" s="234" t="s">
        <v>910</v>
      </c>
      <c r="E134" s="42"/>
      <c r="F134" s="278" t="s">
        <v>4111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910</v>
      </c>
      <c r="AU134" s="19" t="s">
        <v>79</v>
      </c>
    </row>
    <row r="135" s="2" customFormat="1" ht="24.15" customHeight="1">
      <c r="A135" s="40"/>
      <c r="B135" s="41"/>
      <c r="C135" s="214" t="s">
        <v>482</v>
      </c>
      <c r="D135" s="214" t="s">
        <v>198</v>
      </c>
      <c r="E135" s="215" t="s">
        <v>4112</v>
      </c>
      <c r="F135" s="216" t="s">
        <v>4113</v>
      </c>
      <c r="G135" s="217" t="s">
        <v>4051</v>
      </c>
      <c r="H135" s="218">
        <v>103</v>
      </c>
      <c r="I135" s="219"/>
      <c r="J135" s="220">
        <f>ROUND(I135*H135,2)</f>
        <v>0</v>
      </c>
      <c r="K135" s="216" t="s">
        <v>19</v>
      </c>
      <c r="L135" s="46"/>
      <c r="M135" s="221" t="s">
        <v>19</v>
      </c>
      <c r="N135" s="222" t="s">
        <v>43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3">
        <f>S135*H135</f>
        <v>0</v>
      </c>
      <c r="U135" s="224" t="s">
        <v>19</v>
      </c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203</v>
      </c>
      <c r="AT135" s="225" t="s">
        <v>198</v>
      </c>
      <c r="AU135" s="225" t="s">
        <v>79</v>
      </c>
      <c r="AY135" s="19" t="s">
        <v>196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79</v>
      </c>
      <c r="BK135" s="226">
        <f>ROUND(I135*H135,2)</f>
        <v>0</v>
      </c>
      <c r="BL135" s="19" t="s">
        <v>203</v>
      </c>
      <c r="BM135" s="225" t="s">
        <v>612</v>
      </c>
    </row>
    <row r="136" s="2" customFormat="1">
      <c r="A136" s="40"/>
      <c r="B136" s="41"/>
      <c r="C136" s="42"/>
      <c r="D136" s="234" t="s">
        <v>910</v>
      </c>
      <c r="E136" s="42"/>
      <c r="F136" s="278" t="s">
        <v>4114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6"/>
      <c r="U136" s="87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910</v>
      </c>
      <c r="AU136" s="19" t="s">
        <v>79</v>
      </c>
    </row>
    <row r="137" s="12" customFormat="1" ht="25.92" customHeight="1">
      <c r="A137" s="12"/>
      <c r="B137" s="198"/>
      <c r="C137" s="199"/>
      <c r="D137" s="200" t="s">
        <v>71</v>
      </c>
      <c r="E137" s="201" t="s">
        <v>254</v>
      </c>
      <c r="F137" s="201" t="s">
        <v>4115</v>
      </c>
      <c r="G137" s="199"/>
      <c r="H137" s="199"/>
      <c r="I137" s="202"/>
      <c r="J137" s="203">
        <f>BK137</f>
        <v>0</v>
      </c>
      <c r="K137" s="199"/>
      <c r="L137" s="204"/>
      <c r="M137" s="205"/>
      <c r="N137" s="206"/>
      <c r="O137" s="206"/>
      <c r="P137" s="207">
        <f>SUM(P138:P141)</f>
        <v>0</v>
      </c>
      <c r="Q137" s="206"/>
      <c r="R137" s="207">
        <f>SUM(R138:R141)</f>
        <v>0</v>
      </c>
      <c r="S137" s="206"/>
      <c r="T137" s="207">
        <f>SUM(T138:T141)</f>
        <v>0</v>
      </c>
      <c r="U137" s="208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9" t="s">
        <v>79</v>
      </c>
      <c r="AT137" s="210" t="s">
        <v>71</v>
      </c>
      <c r="AU137" s="210" t="s">
        <v>72</v>
      </c>
      <c r="AY137" s="209" t="s">
        <v>196</v>
      </c>
      <c r="BK137" s="211">
        <f>SUM(BK138:BK141)</f>
        <v>0</v>
      </c>
    </row>
    <row r="138" s="2" customFormat="1" ht="21.75" customHeight="1">
      <c r="A138" s="40"/>
      <c r="B138" s="41"/>
      <c r="C138" s="214" t="s">
        <v>487</v>
      </c>
      <c r="D138" s="214" t="s">
        <v>198</v>
      </c>
      <c r="E138" s="215" t="s">
        <v>4116</v>
      </c>
      <c r="F138" s="216" t="s">
        <v>4117</v>
      </c>
      <c r="G138" s="217" t="s">
        <v>214</v>
      </c>
      <c r="H138" s="218">
        <v>44.299999999999997</v>
      </c>
      <c r="I138" s="219"/>
      <c r="J138" s="220">
        <f>ROUND(I138*H138,2)</f>
        <v>0</v>
      </c>
      <c r="K138" s="216" t="s">
        <v>19</v>
      </c>
      <c r="L138" s="46"/>
      <c r="M138" s="221" t="s">
        <v>19</v>
      </c>
      <c r="N138" s="222" t="s">
        <v>43</v>
      </c>
      <c r="O138" s="86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3">
        <f>S138*H138</f>
        <v>0</v>
      </c>
      <c r="U138" s="224" t="s">
        <v>19</v>
      </c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203</v>
      </c>
      <c r="AT138" s="225" t="s">
        <v>198</v>
      </c>
      <c r="AU138" s="225" t="s">
        <v>79</v>
      </c>
      <c r="AY138" s="19" t="s">
        <v>196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79</v>
      </c>
      <c r="BK138" s="226">
        <f>ROUND(I138*H138,2)</f>
        <v>0</v>
      </c>
      <c r="BL138" s="19" t="s">
        <v>203</v>
      </c>
      <c r="BM138" s="225" t="s">
        <v>623</v>
      </c>
    </row>
    <row r="139" s="2" customFormat="1">
      <c r="A139" s="40"/>
      <c r="B139" s="41"/>
      <c r="C139" s="42"/>
      <c r="D139" s="234" t="s">
        <v>910</v>
      </c>
      <c r="E139" s="42"/>
      <c r="F139" s="278" t="s">
        <v>4118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6"/>
      <c r="U139" s="87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910</v>
      </c>
      <c r="AU139" s="19" t="s">
        <v>79</v>
      </c>
    </row>
    <row r="140" s="2" customFormat="1" ht="24.15" customHeight="1">
      <c r="A140" s="40"/>
      <c r="B140" s="41"/>
      <c r="C140" s="214" t="s">
        <v>493</v>
      </c>
      <c r="D140" s="214" t="s">
        <v>198</v>
      </c>
      <c r="E140" s="215" t="s">
        <v>4119</v>
      </c>
      <c r="F140" s="216" t="s">
        <v>4120</v>
      </c>
      <c r="G140" s="217" t="s">
        <v>214</v>
      </c>
      <c r="H140" s="218">
        <v>58</v>
      </c>
      <c r="I140" s="219"/>
      <c r="J140" s="220">
        <f>ROUND(I140*H140,2)</f>
        <v>0</v>
      </c>
      <c r="K140" s="216" t="s">
        <v>19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79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632</v>
      </c>
    </row>
    <row r="141" s="2" customFormat="1">
      <c r="A141" s="40"/>
      <c r="B141" s="41"/>
      <c r="C141" s="42"/>
      <c r="D141" s="234" t="s">
        <v>910</v>
      </c>
      <c r="E141" s="42"/>
      <c r="F141" s="278" t="s">
        <v>4121</v>
      </c>
      <c r="G141" s="42"/>
      <c r="H141" s="42"/>
      <c r="I141" s="229"/>
      <c r="J141" s="42"/>
      <c r="K141" s="42"/>
      <c r="L141" s="46"/>
      <c r="M141" s="285"/>
      <c r="N141" s="286"/>
      <c r="O141" s="281"/>
      <c r="P141" s="281"/>
      <c r="Q141" s="281"/>
      <c r="R141" s="281"/>
      <c r="S141" s="281"/>
      <c r="T141" s="281"/>
      <c r="U141" s="2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910</v>
      </c>
      <c r="AU141" s="19" t="s">
        <v>79</v>
      </c>
    </row>
    <row r="142" s="2" customFormat="1" ht="6.96" customHeight="1">
      <c r="A142" s="40"/>
      <c r="B142" s="61"/>
      <c r="C142" s="62"/>
      <c r="D142" s="62"/>
      <c r="E142" s="62"/>
      <c r="F142" s="62"/>
      <c r="G142" s="62"/>
      <c r="H142" s="62"/>
      <c r="I142" s="62"/>
      <c r="J142" s="62"/>
      <c r="K142" s="62"/>
      <c r="L142" s="46"/>
      <c r="M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</sheetData>
  <sheetProtection sheet="1" autoFilter="0" formatColumns="0" formatRows="0" objects="1" scenarios="1" spinCount="100000" saltValue="6H/uOKarsxCS2kDKQeVldA2UjfEmXtPlY0mFBjjA3wTn9nx5lkYWo2FgmuH3KKiHmgmeTSalNVxvT5S3qAchLQ==" hashValue="fMgCOFgAwNWKnxLQQsvo8+7t5gJq7v1wX4KYE9lo3DLJsroE1P1x5XfDIHs0Et48r9zn+qWQ9SL7kkk+FsTRGQ==" algorithmName="SHA-512" password="CC35"/>
  <autoFilter ref="C82:K141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4122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4123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ROUND(J91,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ROUND((SUM(BE91:BE164)),  2)</f>
        <v>0</v>
      </c>
      <c r="G35" s="40"/>
      <c r="H35" s="40"/>
      <c r="I35" s="160">
        <v>0.20999999999999999</v>
      </c>
      <c r="J35" s="159">
        <f>ROUND(((SUM(BE91:BE164))*I35),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ROUND((SUM(BF91:BF164)),  2)</f>
        <v>0</v>
      </c>
      <c r="G36" s="40"/>
      <c r="H36" s="40"/>
      <c r="I36" s="160">
        <v>0.12</v>
      </c>
      <c r="J36" s="159">
        <f>ROUND(((SUM(BF91:BF164))*I36),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ROUND((SUM(BG91:BG164)),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ROUND((SUM(BH91:BH164)),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ROUND((SUM(BI91:BI164)),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4122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12.1. - Zpevněné plochy a mobiliář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J91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J93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175</v>
      </c>
      <c r="E66" s="185"/>
      <c r="F66" s="185"/>
      <c r="G66" s="185"/>
      <c r="H66" s="185"/>
      <c r="I66" s="185"/>
      <c r="J66" s="186">
        <f>J120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4124</v>
      </c>
      <c r="E67" s="185"/>
      <c r="F67" s="185"/>
      <c r="G67" s="185"/>
      <c r="H67" s="185"/>
      <c r="I67" s="185"/>
      <c r="J67" s="186">
        <f>J136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352</v>
      </c>
      <c r="E68" s="185"/>
      <c r="F68" s="185"/>
      <c r="G68" s="185"/>
      <c r="H68" s="185"/>
      <c r="I68" s="185"/>
      <c r="J68" s="186">
        <f>J148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176</v>
      </c>
      <c r="E69" s="185"/>
      <c r="F69" s="185"/>
      <c r="G69" s="185"/>
      <c r="H69" s="185"/>
      <c r="I69" s="185"/>
      <c r="J69" s="186">
        <f>J160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180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Koncepční dořešení lokality Loděnice v parku B.Němcové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164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2" customFormat="1" ht="16.5" customHeight="1">
      <c r="A81" s="40"/>
      <c r="B81" s="41"/>
      <c r="C81" s="42"/>
      <c r="D81" s="42"/>
      <c r="E81" s="172" t="s">
        <v>4122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71" t="str">
        <f>E11</f>
        <v>12.1. - Zpevněné plochy a mobiliář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F14</f>
        <v>Karviná</v>
      </c>
      <c r="G85" s="42"/>
      <c r="H85" s="42"/>
      <c r="I85" s="34" t="s">
        <v>23</v>
      </c>
      <c r="J85" s="74" t="str">
        <f>IF(J14="","",J14)</f>
        <v>22. 1. 2026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25</v>
      </c>
      <c r="D87" s="42"/>
      <c r="E87" s="42"/>
      <c r="F87" s="29" t="str">
        <f>E17</f>
        <v>Statutární město Karviná</v>
      </c>
      <c r="G87" s="42"/>
      <c r="H87" s="42"/>
      <c r="I87" s="34" t="s">
        <v>31</v>
      </c>
      <c r="J87" s="38" t="str">
        <f>E23</f>
        <v>POLYCHROME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29</v>
      </c>
      <c r="D88" s="42"/>
      <c r="E88" s="42"/>
      <c r="F88" s="29" t="str">
        <f>IF(E20="","",E20)</f>
        <v>Vyplň údaj</v>
      </c>
      <c r="G88" s="42"/>
      <c r="H88" s="42"/>
      <c r="I88" s="34" t="s">
        <v>34</v>
      </c>
      <c r="J88" s="38" t="str">
        <f>E26</f>
        <v xml:space="preserve"> 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88"/>
      <c r="B90" s="189"/>
      <c r="C90" s="190" t="s">
        <v>181</v>
      </c>
      <c r="D90" s="191" t="s">
        <v>57</v>
      </c>
      <c r="E90" s="191" t="s">
        <v>53</v>
      </c>
      <c r="F90" s="191" t="s">
        <v>54</v>
      </c>
      <c r="G90" s="191" t="s">
        <v>182</v>
      </c>
      <c r="H90" s="191" t="s">
        <v>183</v>
      </c>
      <c r="I90" s="191" t="s">
        <v>184</v>
      </c>
      <c r="J90" s="191" t="s">
        <v>171</v>
      </c>
      <c r="K90" s="192" t="s">
        <v>185</v>
      </c>
      <c r="L90" s="193"/>
      <c r="M90" s="94" t="s">
        <v>19</v>
      </c>
      <c r="N90" s="95" t="s">
        <v>42</v>
      </c>
      <c r="O90" s="95" t="s">
        <v>186</v>
      </c>
      <c r="P90" s="95" t="s">
        <v>187</v>
      </c>
      <c r="Q90" s="95" t="s">
        <v>188</v>
      </c>
      <c r="R90" s="95" t="s">
        <v>189</v>
      </c>
      <c r="S90" s="95" t="s">
        <v>190</v>
      </c>
      <c r="T90" s="95" t="s">
        <v>191</v>
      </c>
      <c r="U90" s="96" t="s">
        <v>192</v>
      </c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0"/>
      <c r="B91" s="41"/>
      <c r="C91" s="101" t="s">
        <v>193</v>
      </c>
      <c r="D91" s="42"/>
      <c r="E91" s="42"/>
      <c r="F91" s="42"/>
      <c r="G91" s="42"/>
      <c r="H91" s="42"/>
      <c r="I91" s="42"/>
      <c r="J91" s="194">
        <f>BK91</f>
        <v>0</v>
      </c>
      <c r="K91" s="42"/>
      <c r="L91" s="46"/>
      <c r="M91" s="97"/>
      <c r="N91" s="195"/>
      <c r="O91" s="98"/>
      <c r="P91" s="196">
        <f>P92</f>
        <v>0</v>
      </c>
      <c r="Q91" s="98"/>
      <c r="R91" s="196">
        <f>R92</f>
        <v>776.23902420000002</v>
      </c>
      <c r="S91" s="98"/>
      <c r="T91" s="196">
        <f>T92</f>
        <v>0</v>
      </c>
      <c r="U91" s="99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71</v>
      </c>
      <c r="AU91" s="19" t="s">
        <v>172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71</v>
      </c>
      <c r="E92" s="201" t="s">
        <v>194</v>
      </c>
      <c r="F92" s="201" t="s">
        <v>195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P93+P120+P136+P148+P160</f>
        <v>0</v>
      </c>
      <c r="Q92" s="206"/>
      <c r="R92" s="207">
        <f>R93+R120+R136+R148+R160</f>
        <v>776.23902420000002</v>
      </c>
      <c r="S92" s="206"/>
      <c r="T92" s="207">
        <f>T93+T120+T136+T148+T160</f>
        <v>0</v>
      </c>
      <c r="U92" s="208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79</v>
      </c>
      <c r="AT92" s="210" t="s">
        <v>71</v>
      </c>
      <c r="AU92" s="210" t="s">
        <v>72</v>
      </c>
      <c r="AY92" s="209" t="s">
        <v>196</v>
      </c>
      <c r="BK92" s="211">
        <f>BK93+BK120+BK136+BK148+BK160</f>
        <v>0</v>
      </c>
    </row>
    <row r="93" s="12" customFormat="1" ht="22.8" customHeight="1">
      <c r="A93" s="12"/>
      <c r="B93" s="198"/>
      <c r="C93" s="199"/>
      <c r="D93" s="200" t="s">
        <v>71</v>
      </c>
      <c r="E93" s="212" t="s">
        <v>79</v>
      </c>
      <c r="F93" s="212" t="s">
        <v>361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SUM(P94:P119)</f>
        <v>0</v>
      </c>
      <c r="Q93" s="206"/>
      <c r="R93" s="207">
        <f>SUM(R94:R119)</f>
        <v>3.0000000000000001E-05</v>
      </c>
      <c r="S93" s="206"/>
      <c r="T93" s="207">
        <f>SUM(T94:T119)</f>
        <v>0</v>
      </c>
      <c r="U93" s="208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79</v>
      </c>
      <c r="AT93" s="210" t="s">
        <v>71</v>
      </c>
      <c r="AU93" s="210" t="s">
        <v>79</v>
      </c>
      <c r="AY93" s="209" t="s">
        <v>196</v>
      </c>
      <c r="BK93" s="211">
        <f>SUM(BK94:BK119)</f>
        <v>0</v>
      </c>
    </row>
    <row r="94" s="2" customFormat="1" ht="24.15" customHeight="1">
      <c r="A94" s="40"/>
      <c r="B94" s="41"/>
      <c r="C94" s="214" t="s">
        <v>79</v>
      </c>
      <c r="D94" s="214" t="s">
        <v>198</v>
      </c>
      <c r="E94" s="215" t="s">
        <v>362</v>
      </c>
      <c r="F94" s="216" t="s">
        <v>363</v>
      </c>
      <c r="G94" s="217" t="s">
        <v>364</v>
      </c>
      <c r="H94" s="218">
        <v>1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3.0000000000000001E-05</v>
      </c>
      <c r="R94" s="223">
        <f>Q94*H94</f>
        <v>3.0000000000000001E-05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81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4125</v>
      </c>
    </row>
    <row r="95" s="2" customFormat="1" ht="37.8" customHeight="1">
      <c r="A95" s="40"/>
      <c r="B95" s="41"/>
      <c r="C95" s="214" t="s">
        <v>81</v>
      </c>
      <c r="D95" s="214" t="s">
        <v>198</v>
      </c>
      <c r="E95" s="215" t="s">
        <v>366</v>
      </c>
      <c r="F95" s="216" t="s">
        <v>367</v>
      </c>
      <c r="G95" s="217" t="s">
        <v>368</v>
      </c>
      <c r="H95" s="218">
        <v>13</v>
      </c>
      <c r="I95" s="219"/>
      <c r="J95" s="220">
        <f>ROUND(I95*H95,2)</f>
        <v>0</v>
      </c>
      <c r="K95" s="216" t="s">
        <v>202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81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4126</v>
      </c>
    </row>
    <row r="96" s="2" customFormat="1">
      <c r="A96" s="40"/>
      <c r="B96" s="41"/>
      <c r="C96" s="42"/>
      <c r="D96" s="227" t="s">
        <v>205</v>
      </c>
      <c r="E96" s="42"/>
      <c r="F96" s="228" t="s">
        <v>370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6"/>
      <c r="U96" s="87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205</v>
      </c>
      <c r="AU96" s="19" t="s">
        <v>81</v>
      </c>
    </row>
    <row r="97" s="2" customFormat="1" ht="24.15" customHeight="1">
      <c r="A97" s="40"/>
      <c r="B97" s="41"/>
      <c r="C97" s="214" t="s">
        <v>155</v>
      </c>
      <c r="D97" s="214" t="s">
        <v>198</v>
      </c>
      <c r="E97" s="215" t="s">
        <v>4127</v>
      </c>
      <c r="F97" s="216" t="s">
        <v>4128</v>
      </c>
      <c r="G97" s="217" t="s">
        <v>244</v>
      </c>
      <c r="H97" s="218">
        <v>1381.5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4129</v>
      </c>
    </row>
    <row r="98" s="2" customFormat="1">
      <c r="A98" s="40"/>
      <c r="B98" s="41"/>
      <c r="C98" s="42"/>
      <c r="D98" s="227" t="s">
        <v>205</v>
      </c>
      <c r="E98" s="42"/>
      <c r="F98" s="228" t="s">
        <v>4130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4131</v>
      </c>
      <c r="G99" s="233"/>
      <c r="H99" s="237">
        <v>1381.5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79</v>
      </c>
      <c r="AY99" s="243" t="s">
        <v>196</v>
      </c>
    </row>
    <row r="100" s="2" customFormat="1" ht="49.05" customHeight="1">
      <c r="A100" s="40"/>
      <c r="B100" s="41"/>
      <c r="C100" s="214" t="s">
        <v>203</v>
      </c>
      <c r="D100" s="214" t="s">
        <v>198</v>
      </c>
      <c r="E100" s="215" t="s">
        <v>1101</v>
      </c>
      <c r="F100" s="216" t="s">
        <v>1102</v>
      </c>
      <c r="G100" s="217" t="s">
        <v>201</v>
      </c>
      <c r="H100" s="218">
        <v>276.30000000000001</v>
      </c>
      <c r="I100" s="219"/>
      <c r="J100" s="220">
        <f>ROUND(I100*H100,2)</f>
        <v>0</v>
      </c>
      <c r="K100" s="216" t="s">
        <v>202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81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4132</v>
      </c>
    </row>
    <row r="101" s="2" customFormat="1">
      <c r="A101" s="40"/>
      <c r="B101" s="41"/>
      <c r="C101" s="42"/>
      <c r="D101" s="227" t="s">
        <v>205</v>
      </c>
      <c r="E101" s="42"/>
      <c r="F101" s="228" t="s">
        <v>1104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6"/>
      <c r="U101" s="87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205</v>
      </c>
      <c r="AU101" s="19" t="s">
        <v>81</v>
      </c>
    </row>
    <row r="102" s="13" customFormat="1">
      <c r="A102" s="13"/>
      <c r="B102" s="232"/>
      <c r="C102" s="233"/>
      <c r="D102" s="234" t="s">
        <v>212</v>
      </c>
      <c r="E102" s="235" t="s">
        <v>19</v>
      </c>
      <c r="F102" s="236" t="s">
        <v>4133</v>
      </c>
      <c r="G102" s="233"/>
      <c r="H102" s="237">
        <v>276.30000000000001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1"/>
      <c r="U102" s="242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212</v>
      </c>
      <c r="AU102" s="243" t="s">
        <v>81</v>
      </c>
      <c r="AV102" s="13" t="s">
        <v>81</v>
      </c>
      <c r="AW102" s="13" t="s">
        <v>33</v>
      </c>
      <c r="AX102" s="13" t="s">
        <v>79</v>
      </c>
      <c r="AY102" s="243" t="s">
        <v>196</v>
      </c>
    </row>
    <row r="103" s="2" customFormat="1" ht="62.7" customHeight="1">
      <c r="A103" s="40"/>
      <c r="B103" s="41"/>
      <c r="C103" s="214" t="s">
        <v>225</v>
      </c>
      <c r="D103" s="214" t="s">
        <v>198</v>
      </c>
      <c r="E103" s="215" t="s">
        <v>386</v>
      </c>
      <c r="F103" s="216" t="s">
        <v>387</v>
      </c>
      <c r="G103" s="217" t="s">
        <v>201</v>
      </c>
      <c r="H103" s="218">
        <v>552.60000000000002</v>
      </c>
      <c r="I103" s="219"/>
      <c r="J103" s="220">
        <f>ROUND(I103*H103,2)</f>
        <v>0</v>
      </c>
      <c r="K103" s="216" t="s">
        <v>202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81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4134</v>
      </c>
    </row>
    <row r="104" s="2" customFormat="1">
      <c r="A104" s="40"/>
      <c r="B104" s="41"/>
      <c r="C104" s="42"/>
      <c r="D104" s="227" t="s">
        <v>205</v>
      </c>
      <c r="E104" s="42"/>
      <c r="F104" s="228" t="s">
        <v>389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6"/>
      <c r="U104" s="87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205</v>
      </c>
      <c r="AU104" s="19" t="s">
        <v>81</v>
      </c>
    </row>
    <row r="105" s="2" customFormat="1" ht="66.75" customHeight="1">
      <c r="A105" s="40"/>
      <c r="B105" s="41"/>
      <c r="C105" s="214" t="s">
        <v>234</v>
      </c>
      <c r="D105" s="214" t="s">
        <v>198</v>
      </c>
      <c r="E105" s="215" t="s">
        <v>390</v>
      </c>
      <c r="F105" s="216" t="s">
        <v>391</v>
      </c>
      <c r="G105" s="217" t="s">
        <v>201</v>
      </c>
      <c r="H105" s="218">
        <v>552.60000000000002</v>
      </c>
      <c r="I105" s="219"/>
      <c r="J105" s="220">
        <f>ROUND(I105*H105,2)</f>
        <v>0</v>
      </c>
      <c r="K105" s="216" t="s">
        <v>202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81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4135</v>
      </c>
    </row>
    <row r="106" s="2" customFormat="1">
      <c r="A106" s="40"/>
      <c r="B106" s="41"/>
      <c r="C106" s="42"/>
      <c r="D106" s="227" t="s">
        <v>205</v>
      </c>
      <c r="E106" s="42"/>
      <c r="F106" s="228" t="s">
        <v>393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205</v>
      </c>
      <c r="AU106" s="19" t="s">
        <v>81</v>
      </c>
    </row>
    <row r="107" s="2" customFormat="1" ht="44.25" customHeight="1">
      <c r="A107" s="40"/>
      <c r="B107" s="41"/>
      <c r="C107" s="214" t="s">
        <v>241</v>
      </c>
      <c r="D107" s="214" t="s">
        <v>198</v>
      </c>
      <c r="E107" s="215" t="s">
        <v>1124</v>
      </c>
      <c r="F107" s="216" t="s">
        <v>1125</v>
      </c>
      <c r="G107" s="217" t="s">
        <v>201</v>
      </c>
      <c r="H107" s="218">
        <v>552.60000000000002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4136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1127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13" customFormat="1">
      <c r="A109" s="13"/>
      <c r="B109" s="232"/>
      <c r="C109" s="233"/>
      <c r="D109" s="234" t="s">
        <v>212</v>
      </c>
      <c r="E109" s="235" t="s">
        <v>19</v>
      </c>
      <c r="F109" s="236" t="s">
        <v>4137</v>
      </c>
      <c r="G109" s="233"/>
      <c r="H109" s="237">
        <v>276.30000000000001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1"/>
      <c r="U109" s="242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212</v>
      </c>
      <c r="AU109" s="243" t="s">
        <v>81</v>
      </c>
      <c r="AV109" s="13" t="s">
        <v>81</v>
      </c>
      <c r="AW109" s="13" t="s">
        <v>33</v>
      </c>
      <c r="AX109" s="13" t="s">
        <v>72</v>
      </c>
      <c r="AY109" s="243" t="s">
        <v>196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4138</v>
      </c>
      <c r="G110" s="233"/>
      <c r="H110" s="237">
        <v>276.30000000000001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72</v>
      </c>
      <c r="AY110" s="243" t="s">
        <v>196</v>
      </c>
    </row>
    <row r="111" s="14" customFormat="1">
      <c r="A111" s="14"/>
      <c r="B111" s="254"/>
      <c r="C111" s="255"/>
      <c r="D111" s="234" t="s">
        <v>212</v>
      </c>
      <c r="E111" s="256" t="s">
        <v>19</v>
      </c>
      <c r="F111" s="257" t="s">
        <v>233</v>
      </c>
      <c r="G111" s="255"/>
      <c r="H111" s="258">
        <v>552.60000000000002</v>
      </c>
      <c r="I111" s="259"/>
      <c r="J111" s="255"/>
      <c r="K111" s="255"/>
      <c r="L111" s="260"/>
      <c r="M111" s="261"/>
      <c r="N111" s="262"/>
      <c r="O111" s="262"/>
      <c r="P111" s="262"/>
      <c r="Q111" s="262"/>
      <c r="R111" s="262"/>
      <c r="S111" s="262"/>
      <c r="T111" s="262"/>
      <c r="U111" s="263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64" t="s">
        <v>212</v>
      </c>
      <c r="AU111" s="264" t="s">
        <v>81</v>
      </c>
      <c r="AV111" s="14" t="s">
        <v>203</v>
      </c>
      <c r="AW111" s="14" t="s">
        <v>33</v>
      </c>
      <c r="AX111" s="14" t="s">
        <v>79</v>
      </c>
      <c r="AY111" s="264" t="s">
        <v>196</v>
      </c>
    </row>
    <row r="112" s="2" customFormat="1" ht="44.25" customHeight="1">
      <c r="A112" s="40"/>
      <c r="B112" s="41"/>
      <c r="C112" s="214" t="s">
        <v>217</v>
      </c>
      <c r="D112" s="214" t="s">
        <v>198</v>
      </c>
      <c r="E112" s="215" t="s">
        <v>400</v>
      </c>
      <c r="F112" s="216" t="s">
        <v>401</v>
      </c>
      <c r="G112" s="217" t="s">
        <v>237</v>
      </c>
      <c r="H112" s="218">
        <v>939.41999999999996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4139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403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3"/>
      <c r="F114" s="236" t="s">
        <v>4140</v>
      </c>
      <c r="G114" s="233"/>
      <c r="H114" s="237">
        <v>939.41999999999996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4</v>
      </c>
      <c r="AX114" s="13" t="s">
        <v>79</v>
      </c>
      <c r="AY114" s="243" t="s">
        <v>196</v>
      </c>
    </row>
    <row r="115" s="2" customFormat="1" ht="37.8" customHeight="1">
      <c r="A115" s="40"/>
      <c r="B115" s="41"/>
      <c r="C115" s="214" t="s">
        <v>254</v>
      </c>
      <c r="D115" s="214" t="s">
        <v>198</v>
      </c>
      <c r="E115" s="215" t="s">
        <v>405</v>
      </c>
      <c r="F115" s="216" t="s">
        <v>406</v>
      </c>
      <c r="G115" s="217" t="s">
        <v>201</v>
      </c>
      <c r="H115" s="218">
        <v>552.60000000000002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4141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408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2" customFormat="1" ht="33" customHeight="1">
      <c r="A117" s="40"/>
      <c r="B117" s="41"/>
      <c r="C117" s="214" t="s">
        <v>263</v>
      </c>
      <c r="D117" s="214" t="s">
        <v>198</v>
      </c>
      <c r="E117" s="215" t="s">
        <v>415</v>
      </c>
      <c r="F117" s="216" t="s">
        <v>416</v>
      </c>
      <c r="G117" s="217" t="s">
        <v>244</v>
      </c>
      <c r="H117" s="218">
        <v>1381.5</v>
      </c>
      <c r="I117" s="219"/>
      <c r="J117" s="220">
        <f>ROUND(I117*H117,2)</f>
        <v>0</v>
      </c>
      <c r="K117" s="216" t="s">
        <v>202</v>
      </c>
      <c r="L117" s="46"/>
      <c r="M117" s="221" t="s">
        <v>19</v>
      </c>
      <c r="N117" s="222" t="s">
        <v>43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3">
        <f>S117*H117</f>
        <v>0</v>
      </c>
      <c r="U117" s="224" t="s">
        <v>19</v>
      </c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203</v>
      </c>
      <c r="AT117" s="225" t="s">
        <v>198</v>
      </c>
      <c r="AU117" s="225" t="s">
        <v>81</v>
      </c>
      <c r="AY117" s="19" t="s">
        <v>196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79</v>
      </c>
      <c r="BK117" s="226">
        <f>ROUND(I117*H117,2)</f>
        <v>0</v>
      </c>
      <c r="BL117" s="19" t="s">
        <v>203</v>
      </c>
      <c r="BM117" s="225" t="s">
        <v>4142</v>
      </c>
    </row>
    <row r="118" s="2" customFormat="1">
      <c r="A118" s="40"/>
      <c r="B118" s="41"/>
      <c r="C118" s="42"/>
      <c r="D118" s="227" t="s">
        <v>205</v>
      </c>
      <c r="E118" s="42"/>
      <c r="F118" s="228" t="s">
        <v>418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6"/>
      <c r="U118" s="87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205</v>
      </c>
      <c r="AU118" s="19" t="s">
        <v>81</v>
      </c>
    </row>
    <row r="119" s="13" customFormat="1">
      <c r="A119" s="13"/>
      <c r="B119" s="232"/>
      <c r="C119" s="233"/>
      <c r="D119" s="234" t="s">
        <v>212</v>
      </c>
      <c r="E119" s="235" t="s">
        <v>19</v>
      </c>
      <c r="F119" s="236" t="s">
        <v>4143</v>
      </c>
      <c r="G119" s="233"/>
      <c r="H119" s="237">
        <v>1381.5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1"/>
      <c r="U119" s="242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212</v>
      </c>
      <c r="AU119" s="243" t="s">
        <v>81</v>
      </c>
      <c r="AV119" s="13" t="s">
        <v>81</v>
      </c>
      <c r="AW119" s="13" t="s">
        <v>33</v>
      </c>
      <c r="AX119" s="13" t="s">
        <v>79</v>
      </c>
      <c r="AY119" s="243" t="s">
        <v>196</v>
      </c>
    </row>
    <row r="120" s="12" customFormat="1" ht="22.8" customHeight="1">
      <c r="A120" s="12"/>
      <c r="B120" s="198"/>
      <c r="C120" s="199"/>
      <c r="D120" s="200" t="s">
        <v>71</v>
      </c>
      <c r="E120" s="212" t="s">
        <v>203</v>
      </c>
      <c r="F120" s="212" t="s">
        <v>224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SUM(P121:P135)</f>
        <v>0</v>
      </c>
      <c r="Q120" s="206"/>
      <c r="R120" s="207">
        <f>SUM(R121:R135)</f>
        <v>178.8137442</v>
      </c>
      <c r="S120" s="206"/>
      <c r="T120" s="207">
        <f>SUM(T121:T135)</f>
        <v>0</v>
      </c>
      <c r="U120" s="208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79</v>
      </c>
      <c r="AT120" s="210" t="s">
        <v>71</v>
      </c>
      <c r="AU120" s="210" t="s">
        <v>79</v>
      </c>
      <c r="AY120" s="209" t="s">
        <v>196</v>
      </c>
      <c r="BK120" s="211">
        <f>SUM(BK121:BK135)</f>
        <v>0</v>
      </c>
    </row>
    <row r="121" s="2" customFormat="1" ht="37.8" customHeight="1">
      <c r="A121" s="40"/>
      <c r="B121" s="41"/>
      <c r="C121" s="214" t="s">
        <v>269</v>
      </c>
      <c r="D121" s="214" t="s">
        <v>198</v>
      </c>
      <c r="E121" s="215" t="s">
        <v>226</v>
      </c>
      <c r="F121" s="216" t="s">
        <v>227</v>
      </c>
      <c r="G121" s="217" t="s">
        <v>201</v>
      </c>
      <c r="H121" s="218">
        <v>68.016000000000005</v>
      </c>
      <c r="I121" s="219"/>
      <c r="J121" s="220">
        <f>ROUND(I121*H121,2)</f>
        <v>0</v>
      </c>
      <c r="K121" s="216" t="s">
        <v>202</v>
      </c>
      <c r="L121" s="46"/>
      <c r="M121" s="221" t="s">
        <v>19</v>
      </c>
      <c r="N121" s="222" t="s">
        <v>43</v>
      </c>
      <c r="O121" s="86"/>
      <c r="P121" s="223">
        <f>O121*H121</f>
        <v>0</v>
      </c>
      <c r="Q121" s="223">
        <v>2.5019499999999999</v>
      </c>
      <c r="R121" s="223">
        <f>Q121*H121</f>
        <v>170.17263120000001</v>
      </c>
      <c r="S121" s="223">
        <v>0</v>
      </c>
      <c r="T121" s="223">
        <f>S121*H121</f>
        <v>0</v>
      </c>
      <c r="U121" s="224" t="s">
        <v>19</v>
      </c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203</v>
      </c>
      <c r="AT121" s="225" t="s">
        <v>198</v>
      </c>
      <c r="AU121" s="225" t="s">
        <v>81</v>
      </c>
      <c r="AY121" s="19" t="s">
        <v>196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79</v>
      </c>
      <c r="BK121" s="226">
        <f>ROUND(I121*H121,2)</f>
        <v>0</v>
      </c>
      <c r="BL121" s="19" t="s">
        <v>203</v>
      </c>
      <c r="BM121" s="225" t="s">
        <v>4144</v>
      </c>
    </row>
    <row r="122" s="2" customFormat="1">
      <c r="A122" s="40"/>
      <c r="B122" s="41"/>
      <c r="C122" s="42"/>
      <c r="D122" s="227" t="s">
        <v>205</v>
      </c>
      <c r="E122" s="42"/>
      <c r="F122" s="228" t="s">
        <v>229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6"/>
      <c r="U122" s="87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205</v>
      </c>
      <c r="AU122" s="19" t="s">
        <v>81</v>
      </c>
    </row>
    <row r="123" s="13" customFormat="1">
      <c r="A123" s="13"/>
      <c r="B123" s="232"/>
      <c r="C123" s="233"/>
      <c r="D123" s="234" t="s">
        <v>212</v>
      </c>
      <c r="E123" s="235" t="s">
        <v>19</v>
      </c>
      <c r="F123" s="236" t="s">
        <v>4145</v>
      </c>
      <c r="G123" s="233"/>
      <c r="H123" s="237">
        <v>14.039999999999999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1"/>
      <c r="U123" s="242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212</v>
      </c>
      <c r="AU123" s="243" t="s">
        <v>81</v>
      </c>
      <c r="AV123" s="13" t="s">
        <v>81</v>
      </c>
      <c r="AW123" s="13" t="s">
        <v>33</v>
      </c>
      <c r="AX123" s="13" t="s">
        <v>72</v>
      </c>
      <c r="AY123" s="243" t="s">
        <v>196</v>
      </c>
    </row>
    <row r="124" s="13" customFormat="1">
      <c r="A124" s="13"/>
      <c r="B124" s="232"/>
      <c r="C124" s="233"/>
      <c r="D124" s="234" t="s">
        <v>212</v>
      </c>
      <c r="E124" s="235" t="s">
        <v>19</v>
      </c>
      <c r="F124" s="236" t="s">
        <v>4146</v>
      </c>
      <c r="G124" s="233"/>
      <c r="H124" s="237">
        <v>14.313000000000001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1"/>
      <c r="U124" s="242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212</v>
      </c>
      <c r="AU124" s="243" t="s">
        <v>81</v>
      </c>
      <c r="AV124" s="13" t="s">
        <v>81</v>
      </c>
      <c r="AW124" s="13" t="s">
        <v>33</v>
      </c>
      <c r="AX124" s="13" t="s">
        <v>72</v>
      </c>
      <c r="AY124" s="243" t="s">
        <v>196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4147</v>
      </c>
      <c r="G125" s="233"/>
      <c r="H125" s="237">
        <v>39.662999999999997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72</v>
      </c>
      <c r="AY125" s="243" t="s">
        <v>196</v>
      </c>
    </row>
    <row r="126" s="14" customFormat="1">
      <c r="A126" s="14"/>
      <c r="B126" s="254"/>
      <c r="C126" s="255"/>
      <c r="D126" s="234" t="s">
        <v>212</v>
      </c>
      <c r="E126" s="256" t="s">
        <v>19</v>
      </c>
      <c r="F126" s="257" t="s">
        <v>233</v>
      </c>
      <c r="G126" s="255"/>
      <c r="H126" s="258">
        <v>68.015999999999991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2"/>
      <c r="U126" s="263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4" t="s">
        <v>212</v>
      </c>
      <c r="AU126" s="264" t="s">
        <v>81</v>
      </c>
      <c r="AV126" s="14" t="s">
        <v>203</v>
      </c>
      <c r="AW126" s="14" t="s">
        <v>33</v>
      </c>
      <c r="AX126" s="14" t="s">
        <v>79</v>
      </c>
      <c r="AY126" s="264" t="s">
        <v>196</v>
      </c>
    </row>
    <row r="127" s="2" customFormat="1" ht="37.8" customHeight="1">
      <c r="A127" s="40"/>
      <c r="B127" s="41"/>
      <c r="C127" s="214" t="s">
        <v>8</v>
      </c>
      <c r="D127" s="214" t="s">
        <v>198</v>
      </c>
      <c r="E127" s="215" t="s">
        <v>235</v>
      </c>
      <c r="F127" s="216" t="s">
        <v>236</v>
      </c>
      <c r="G127" s="217" t="s">
        <v>237</v>
      </c>
      <c r="H127" s="218">
        <v>3.8999999999999999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1.0492699999999999</v>
      </c>
      <c r="R127" s="223">
        <f>Q127*H127</f>
        <v>4.0921529999999997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4148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239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15" customFormat="1">
      <c r="A129" s="15"/>
      <c r="B129" s="268"/>
      <c r="C129" s="269"/>
      <c r="D129" s="234" t="s">
        <v>212</v>
      </c>
      <c r="E129" s="270" t="s">
        <v>19</v>
      </c>
      <c r="F129" s="271" t="s">
        <v>4149</v>
      </c>
      <c r="G129" s="269"/>
      <c r="H129" s="270" t="s">
        <v>19</v>
      </c>
      <c r="I129" s="272"/>
      <c r="J129" s="269"/>
      <c r="K129" s="269"/>
      <c r="L129" s="273"/>
      <c r="M129" s="274"/>
      <c r="N129" s="275"/>
      <c r="O129" s="275"/>
      <c r="P129" s="275"/>
      <c r="Q129" s="275"/>
      <c r="R129" s="275"/>
      <c r="S129" s="275"/>
      <c r="T129" s="275"/>
      <c r="U129" s="276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212</v>
      </c>
      <c r="AU129" s="277" t="s">
        <v>81</v>
      </c>
      <c r="AV129" s="15" t="s">
        <v>79</v>
      </c>
      <c r="AW129" s="15" t="s">
        <v>33</v>
      </c>
      <c r="AX129" s="15" t="s">
        <v>72</v>
      </c>
      <c r="AY129" s="277" t="s">
        <v>196</v>
      </c>
    </row>
    <row r="130" s="13" customFormat="1">
      <c r="A130" s="13"/>
      <c r="B130" s="232"/>
      <c r="C130" s="233"/>
      <c r="D130" s="234" t="s">
        <v>212</v>
      </c>
      <c r="E130" s="235" t="s">
        <v>19</v>
      </c>
      <c r="F130" s="236" t="s">
        <v>4150</v>
      </c>
      <c r="G130" s="233"/>
      <c r="H130" s="237">
        <v>3.8999999999999999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1"/>
      <c r="U130" s="242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212</v>
      </c>
      <c r="AU130" s="243" t="s">
        <v>81</v>
      </c>
      <c r="AV130" s="13" t="s">
        <v>81</v>
      </c>
      <c r="AW130" s="13" t="s">
        <v>33</v>
      </c>
      <c r="AX130" s="13" t="s">
        <v>79</v>
      </c>
      <c r="AY130" s="243" t="s">
        <v>196</v>
      </c>
    </row>
    <row r="131" s="2" customFormat="1" ht="37.8" customHeight="1">
      <c r="A131" s="40"/>
      <c r="B131" s="41"/>
      <c r="C131" s="214" t="s">
        <v>282</v>
      </c>
      <c r="D131" s="214" t="s">
        <v>198</v>
      </c>
      <c r="E131" s="215" t="s">
        <v>242</v>
      </c>
      <c r="F131" s="216" t="s">
        <v>243</v>
      </c>
      <c r="G131" s="217" t="s">
        <v>244</v>
      </c>
      <c r="H131" s="218">
        <v>351</v>
      </c>
      <c r="I131" s="219"/>
      <c r="J131" s="220">
        <f>ROUND(I131*H131,2)</f>
        <v>0</v>
      </c>
      <c r="K131" s="216" t="s">
        <v>202</v>
      </c>
      <c r="L131" s="46"/>
      <c r="M131" s="221" t="s">
        <v>19</v>
      </c>
      <c r="N131" s="222" t="s">
        <v>43</v>
      </c>
      <c r="O131" s="86"/>
      <c r="P131" s="223">
        <f>O131*H131</f>
        <v>0</v>
      </c>
      <c r="Q131" s="223">
        <v>0.012959999999999999</v>
      </c>
      <c r="R131" s="223">
        <f>Q131*H131</f>
        <v>4.5489600000000001</v>
      </c>
      <c r="S131" s="223">
        <v>0</v>
      </c>
      <c r="T131" s="223">
        <f>S131*H131</f>
        <v>0</v>
      </c>
      <c r="U131" s="224" t="s">
        <v>19</v>
      </c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203</v>
      </c>
      <c r="AT131" s="225" t="s">
        <v>198</v>
      </c>
      <c r="AU131" s="225" t="s">
        <v>81</v>
      </c>
      <c r="AY131" s="19" t="s">
        <v>196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79</v>
      </c>
      <c r="BK131" s="226">
        <f>ROUND(I131*H131,2)</f>
        <v>0</v>
      </c>
      <c r="BL131" s="19" t="s">
        <v>203</v>
      </c>
      <c r="BM131" s="225" t="s">
        <v>4151</v>
      </c>
    </row>
    <row r="132" s="2" customFormat="1">
      <c r="A132" s="40"/>
      <c r="B132" s="41"/>
      <c r="C132" s="42"/>
      <c r="D132" s="227" t="s">
        <v>205</v>
      </c>
      <c r="E132" s="42"/>
      <c r="F132" s="228" t="s">
        <v>246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6"/>
      <c r="U132" s="87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205</v>
      </c>
      <c r="AU132" s="19" t="s">
        <v>81</v>
      </c>
    </row>
    <row r="133" s="13" customFormat="1">
      <c r="A133" s="13"/>
      <c r="B133" s="232"/>
      <c r="C133" s="233"/>
      <c r="D133" s="234" t="s">
        <v>212</v>
      </c>
      <c r="E133" s="235" t="s">
        <v>19</v>
      </c>
      <c r="F133" s="236" t="s">
        <v>4152</v>
      </c>
      <c r="G133" s="233"/>
      <c r="H133" s="237">
        <v>351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1"/>
      <c r="U133" s="242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212</v>
      </c>
      <c r="AU133" s="243" t="s">
        <v>81</v>
      </c>
      <c r="AV133" s="13" t="s">
        <v>81</v>
      </c>
      <c r="AW133" s="13" t="s">
        <v>33</v>
      </c>
      <c r="AX133" s="13" t="s">
        <v>79</v>
      </c>
      <c r="AY133" s="243" t="s">
        <v>196</v>
      </c>
    </row>
    <row r="134" s="2" customFormat="1" ht="37.8" customHeight="1">
      <c r="A134" s="40"/>
      <c r="B134" s="41"/>
      <c r="C134" s="214" t="s">
        <v>288</v>
      </c>
      <c r="D134" s="214" t="s">
        <v>198</v>
      </c>
      <c r="E134" s="215" t="s">
        <v>248</v>
      </c>
      <c r="F134" s="216" t="s">
        <v>249</v>
      </c>
      <c r="G134" s="217" t="s">
        <v>244</v>
      </c>
      <c r="H134" s="218">
        <v>351</v>
      </c>
      <c r="I134" s="219"/>
      <c r="J134" s="220">
        <f>ROUND(I134*H134,2)</f>
        <v>0</v>
      </c>
      <c r="K134" s="216" t="s">
        <v>202</v>
      </c>
      <c r="L134" s="46"/>
      <c r="M134" s="221" t="s">
        <v>19</v>
      </c>
      <c r="N134" s="222" t="s">
        <v>43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3">
        <f>S134*H134</f>
        <v>0</v>
      </c>
      <c r="U134" s="224" t="s">
        <v>19</v>
      </c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203</v>
      </c>
      <c r="AT134" s="225" t="s">
        <v>198</v>
      </c>
      <c r="AU134" s="225" t="s">
        <v>81</v>
      </c>
      <c r="AY134" s="19" t="s">
        <v>196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79</v>
      </c>
      <c r="BK134" s="226">
        <f>ROUND(I134*H134,2)</f>
        <v>0</v>
      </c>
      <c r="BL134" s="19" t="s">
        <v>203</v>
      </c>
      <c r="BM134" s="225" t="s">
        <v>4153</v>
      </c>
    </row>
    <row r="135" s="2" customFormat="1">
      <c r="A135" s="40"/>
      <c r="B135" s="41"/>
      <c r="C135" s="42"/>
      <c r="D135" s="227" t="s">
        <v>205</v>
      </c>
      <c r="E135" s="42"/>
      <c r="F135" s="228" t="s">
        <v>251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6"/>
      <c r="U135" s="87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205</v>
      </c>
      <c r="AU135" s="19" t="s">
        <v>81</v>
      </c>
    </row>
    <row r="136" s="12" customFormat="1" ht="22.8" customHeight="1">
      <c r="A136" s="12"/>
      <c r="B136" s="198"/>
      <c r="C136" s="199"/>
      <c r="D136" s="200" t="s">
        <v>71</v>
      </c>
      <c r="E136" s="212" t="s">
        <v>225</v>
      </c>
      <c r="F136" s="212" t="s">
        <v>4154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SUM(P137:P147)</f>
        <v>0</v>
      </c>
      <c r="Q136" s="206"/>
      <c r="R136" s="207">
        <f>SUM(R137:R147)</f>
        <v>566.60841000000005</v>
      </c>
      <c r="S136" s="206"/>
      <c r="T136" s="207">
        <f>SUM(T137:T147)</f>
        <v>0</v>
      </c>
      <c r="U136" s="208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79</v>
      </c>
      <c r="AT136" s="210" t="s">
        <v>71</v>
      </c>
      <c r="AU136" s="210" t="s">
        <v>79</v>
      </c>
      <c r="AY136" s="209" t="s">
        <v>196</v>
      </c>
      <c r="BK136" s="211">
        <f>SUM(BK137:BK147)</f>
        <v>0</v>
      </c>
    </row>
    <row r="137" s="2" customFormat="1" ht="37.8" customHeight="1">
      <c r="A137" s="40"/>
      <c r="B137" s="41"/>
      <c r="C137" s="214" t="s">
        <v>294</v>
      </c>
      <c r="D137" s="214" t="s">
        <v>198</v>
      </c>
      <c r="E137" s="215" t="s">
        <v>4155</v>
      </c>
      <c r="F137" s="216" t="s">
        <v>4156</v>
      </c>
      <c r="G137" s="217" t="s">
        <v>244</v>
      </c>
      <c r="H137" s="218">
        <v>1381.5</v>
      </c>
      <c r="I137" s="219"/>
      <c r="J137" s="220">
        <f>ROUND(I137*H137,2)</f>
        <v>0</v>
      </c>
      <c r="K137" s="216" t="s">
        <v>202</v>
      </c>
      <c r="L137" s="46"/>
      <c r="M137" s="221" t="s">
        <v>19</v>
      </c>
      <c r="N137" s="222" t="s">
        <v>43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3">
        <f>S137*H137</f>
        <v>0</v>
      </c>
      <c r="U137" s="224" t="s">
        <v>19</v>
      </c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203</v>
      </c>
      <c r="AT137" s="225" t="s">
        <v>198</v>
      </c>
      <c r="AU137" s="225" t="s">
        <v>81</v>
      </c>
      <c r="AY137" s="19" t="s">
        <v>196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79</v>
      </c>
      <c r="BK137" s="226">
        <f>ROUND(I137*H137,2)</f>
        <v>0</v>
      </c>
      <c r="BL137" s="19" t="s">
        <v>203</v>
      </c>
      <c r="BM137" s="225" t="s">
        <v>4157</v>
      </c>
    </row>
    <row r="138" s="2" customFormat="1">
      <c r="A138" s="40"/>
      <c r="B138" s="41"/>
      <c r="C138" s="42"/>
      <c r="D138" s="227" t="s">
        <v>205</v>
      </c>
      <c r="E138" s="42"/>
      <c r="F138" s="228" t="s">
        <v>4158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6"/>
      <c r="U138" s="87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205</v>
      </c>
      <c r="AU138" s="19" t="s">
        <v>81</v>
      </c>
    </row>
    <row r="139" s="2" customFormat="1" ht="44.25" customHeight="1">
      <c r="A139" s="40"/>
      <c r="B139" s="41"/>
      <c r="C139" s="214" t="s">
        <v>266</v>
      </c>
      <c r="D139" s="214" t="s">
        <v>198</v>
      </c>
      <c r="E139" s="215" t="s">
        <v>4159</v>
      </c>
      <c r="F139" s="216" t="s">
        <v>4160</v>
      </c>
      <c r="G139" s="217" t="s">
        <v>244</v>
      </c>
      <c r="H139" s="218">
        <v>1381.5</v>
      </c>
      <c r="I139" s="219"/>
      <c r="J139" s="220">
        <f>ROUND(I139*H139,2)</f>
        <v>0</v>
      </c>
      <c r="K139" s="216" t="s">
        <v>202</v>
      </c>
      <c r="L139" s="46"/>
      <c r="M139" s="221" t="s">
        <v>19</v>
      </c>
      <c r="N139" s="222" t="s">
        <v>43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203</v>
      </c>
      <c r="AT139" s="225" t="s">
        <v>198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203</v>
      </c>
      <c r="BM139" s="225" t="s">
        <v>4161</v>
      </c>
    </row>
    <row r="140" s="2" customFormat="1">
      <c r="A140" s="40"/>
      <c r="B140" s="41"/>
      <c r="C140" s="42"/>
      <c r="D140" s="227" t="s">
        <v>205</v>
      </c>
      <c r="E140" s="42"/>
      <c r="F140" s="228" t="s">
        <v>4162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81</v>
      </c>
    </row>
    <row r="141" s="2" customFormat="1" ht="44.25" customHeight="1">
      <c r="A141" s="40"/>
      <c r="B141" s="41"/>
      <c r="C141" s="214" t="s">
        <v>307</v>
      </c>
      <c r="D141" s="214" t="s">
        <v>198</v>
      </c>
      <c r="E141" s="215" t="s">
        <v>4163</v>
      </c>
      <c r="F141" s="216" t="s">
        <v>4164</v>
      </c>
      <c r="G141" s="217" t="s">
        <v>244</v>
      </c>
      <c r="H141" s="218">
        <v>1381.5</v>
      </c>
      <c r="I141" s="219"/>
      <c r="J141" s="220">
        <f>ROUND(I141*H141,2)</f>
        <v>0</v>
      </c>
      <c r="K141" s="216" t="s">
        <v>202</v>
      </c>
      <c r="L141" s="46"/>
      <c r="M141" s="221" t="s">
        <v>19</v>
      </c>
      <c r="N141" s="222" t="s">
        <v>43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3">
        <f>S141*H141</f>
        <v>0</v>
      </c>
      <c r="U141" s="224" t="s">
        <v>19</v>
      </c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203</v>
      </c>
      <c r="AT141" s="225" t="s">
        <v>198</v>
      </c>
      <c r="AU141" s="225" t="s">
        <v>81</v>
      </c>
      <c r="AY141" s="19" t="s">
        <v>196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79</v>
      </c>
      <c r="BK141" s="226">
        <f>ROUND(I141*H141,2)</f>
        <v>0</v>
      </c>
      <c r="BL141" s="19" t="s">
        <v>203</v>
      </c>
      <c r="BM141" s="225" t="s">
        <v>4165</v>
      </c>
    </row>
    <row r="142" s="2" customFormat="1">
      <c r="A142" s="40"/>
      <c r="B142" s="41"/>
      <c r="C142" s="42"/>
      <c r="D142" s="227" t="s">
        <v>205</v>
      </c>
      <c r="E142" s="42"/>
      <c r="F142" s="228" t="s">
        <v>4166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6"/>
      <c r="U142" s="87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205</v>
      </c>
      <c r="AU142" s="19" t="s">
        <v>81</v>
      </c>
    </row>
    <row r="143" s="2" customFormat="1" ht="55.5" customHeight="1">
      <c r="A143" s="40"/>
      <c r="B143" s="41"/>
      <c r="C143" s="214" t="s">
        <v>313</v>
      </c>
      <c r="D143" s="214" t="s">
        <v>198</v>
      </c>
      <c r="E143" s="215" t="s">
        <v>4167</v>
      </c>
      <c r="F143" s="216" t="s">
        <v>4168</v>
      </c>
      <c r="G143" s="217" t="s">
        <v>244</v>
      </c>
      <c r="H143" s="218">
        <v>1381.5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0.1837</v>
      </c>
      <c r="R143" s="223">
        <f>Q143*H143</f>
        <v>253.78155000000001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4169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4170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4131</v>
      </c>
      <c r="G145" s="233"/>
      <c r="H145" s="237">
        <v>1381.5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79</v>
      </c>
      <c r="AY145" s="243" t="s">
        <v>196</v>
      </c>
    </row>
    <row r="146" s="2" customFormat="1" ht="16.5" customHeight="1">
      <c r="A146" s="40"/>
      <c r="B146" s="41"/>
      <c r="C146" s="244" t="s">
        <v>320</v>
      </c>
      <c r="D146" s="244" t="s">
        <v>214</v>
      </c>
      <c r="E146" s="245" t="s">
        <v>4171</v>
      </c>
      <c r="F146" s="246" t="s">
        <v>4172</v>
      </c>
      <c r="G146" s="247" t="s">
        <v>244</v>
      </c>
      <c r="H146" s="248">
        <v>1409.1300000000001</v>
      </c>
      <c r="I146" s="249"/>
      <c r="J146" s="250">
        <f>ROUND(I146*H146,2)</f>
        <v>0</v>
      </c>
      <c r="K146" s="246" t="s">
        <v>202</v>
      </c>
      <c r="L146" s="251"/>
      <c r="M146" s="252" t="s">
        <v>19</v>
      </c>
      <c r="N146" s="253" t="s">
        <v>43</v>
      </c>
      <c r="O146" s="86"/>
      <c r="P146" s="223">
        <f>O146*H146</f>
        <v>0</v>
      </c>
      <c r="Q146" s="223">
        <v>0.222</v>
      </c>
      <c r="R146" s="223">
        <f>Q146*H146</f>
        <v>312.82686000000001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217</v>
      </c>
      <c r="AT146" s="225" t="s">
        <v>214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203</v>
      </c>
      <c r="BM146" s="225" t="s">
        <v>4173</v>
      </c>
    </row>
    <row r="147" s="13" customFormat="1">
      <c r="A147" s="13"/>
      <c r="B147" s="232"/>
      <c r="C147" s="233"/>
      <c r="D147" s="234" t="s">
        <v>212</v>
      </c>
      <c r="E147" s="233"/>
      <c r="F147" s="236" t="s">
        <v>4174</v>
      </c>
      <c r="G147" s="233"/>
      <c r="H147" s="237">
        <v>1409.1300000000001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1"/>
      <c r="U147" s="242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212</v>
      </c>
      <c r="AU147" s="243" t="s">
        <v>81</v>
      </c>
      <c r="AV147" s="13" t="s">
        <v>81</v>
      </c>
      <c r="AW147" s="13" t="s">
        <v>4</v>
      </c>
      <c r="AX147" s="13" t="s">
        <v>79</v>
      </c>
      <c r="AY147" s="243" t="s">
        <v>196</v>
      </c>
    </row>
    <row r="148" s="12" customFormat="1" ht="22.8" customHeight="1">
      <c r="A148" s="12"/>
      <c r="B148" s="198"/>
      <c r="C148" s="199"/>
      <c r="D148" s="200" t="s">
        <v>71</v>
      </c>
      <c r="E148" s="212" t="s">
        <v>254</v>
      </c>
      <c r="F148" s="212" t="s">
        <v>514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SUM(P149:P159)</f>
        <v>0</v>
      </c>
      <c r="Q148" s="206"/>
      <c r="R148" s="207">
        <f>SUM(R149:R159)</f>
        <v>30.816839999999999</v>
      </c>
      <c r="S148" s="206"/>
      <c r="T148" s="207">
        <f>SUM(T149:T159)</f>
        <v>0</v>
      </c>
      <c r="U148" s="208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79</v>
      </c>
      <c r="AT148" s="210" t="s">
        <v>71</v>
      </c>
      <c r="AU148" s="210" t="s">
        <v>79</v>
      </c>
      <c r="AY148" s="209" t="s">
        <v>196</v>
      </c>
      <c r="BK148" s="211">
        <f>SUM(BK149:BK159)</f>
        <v>0</v>
      </c>
    </row>
    <row r="149" s="2" customFormat="1" ht="24.15" customHeight="1">
      <c r="A149" s="40"/>
      <c r="B149" s="41"/>
      <c r="C149" s="214" t="s">
        <v>325</v>
      </c>
      <c r="D149" s="214" t="s">
        <v>198</v>
      </c>
      <c r="E149" s="215" t="s">
        <v>4175</v>
      </c>
      <c r="F149" s="216" t="s">
        <v>4176</v>
      </c>
      <c r="G149" s="217" t="s">
        <v>222</v>
      </c>
      <c r="H149" s="218">
        <v>6</v>
      </c>
      <c r="I149" s="219"/>
      <c r="J149" s="220">
        <f>ROUND(I149*H149,2)</f>
        <v>0</v>
      </c>
      <c r="K149" s="216" t="s">
        <v>19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4177</v>
      </c>
    </row>
    <row r="150" s="2" customFormat="1" ht="16.5" customHeight="1">
      <c r="A150" s="40"/>
      <c r="B150" s="41"/>
      <c r="C150" s="244" t="s">
        <v>7</v>
      </c>
      <c r="D150" s="244" t="s">
        <v>214</v>
      </c>
      <c r="E150" s="245" t="s">
        <v>1515</v>
      </c>
      <c r="F150" s="246" t="s">
        <v>4178</v>
      </c>
      <c r="G150" s="247" t="s">
        <v>222</v>
      </c>
      <c r="H150" s="248">
        <v>6</v>
      </c>
      <c r="I150" s="249"/>
      <c r="J150" s="250">
        <f>ROUND(I150*H150,2)</f>
        <v>0</v>
      </c>
      <c r="K150" s="246" t="s">
        <v>19</v>
      </c>
      <c r="L150" s="251"/>
      <c r="M150" s="252" t="s">
        <v>19</v>
      </c>
      <c r="N150" s="253" t="s">
        <v>43</v>
      </c>
      <c r="O150" s="86"/>
      <c r="P150" s="223">
        <f>O150*H150</f>
        <v>0</v>
      </c>
      <c r="Q150" s="223">
        <v>4.5</v>
      </c>
      <c r="R150" s="223">
        <f>Q150*H150</f>
        <v>27</v>
      </c>
      <c r="S150" s="223">
        <v>0</v>
      </c>
      <c r="T150" s="223">
        <f>S150*H150</f>
        <v>0</v>
      </c>
      <c r="U150" s="224" t="s">
        <v>19</v>
      </c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217</v>
      </c>
      <c r="AT150" s="225" t="s">
        <v>214</v>
      </c>
      <c r="AU150" s="225" t="s">
        <v>81</v>
      </c>
      <c r="AY150" s="19" t="s">
        <v>196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79</v>
      </c>
      <c r="BK150" s="226">
        <f>ROUND(I150*H150,2)</f>
        <v>0</v>
      </c>
      <c r="BL150" s="19" t="s">
        <v>203</v>
      </c>
      <c r="BM150" s="225" t="s">
        <v>4179</v>
      </c>
    </row>
    <row r="151" s="2" customFormat="1" ht="24.15" customHeight="1">
      <c r="A151" s="40"/>
      <c r="B151" s="41"/>
      <c r="C151" s="214" t="s">
        <v>334</v>
      </c>
      <c r="D151" s="214" t="s">
        <v>198</v>
      </c>
      <c r="E151" s="215" t="s">
        <v>4180</v>
      </c>
      <c r="F151" s="216" t="s">
        <v>4181</v>
      </c>
      <c r="G151" s="217" t="s">
        <v>222</v>
      </c>
      <c r="H151" s="218">
        <v>11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203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4182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4183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2" customFormat="1" ht="16.5" customHeight="1">
      <c r="A153" s="40"/>
      <c r="B153" s="41"/>
      <c r="C153" s="244" t="s">
        <v>339</v>
      </c>
      <c r="D153" s="244" t="s">
        <v>214</v>
      </c>
      <c r="E153" s="245" t="s">
        <v>1217</v>
      </c>
      <c r="F153" s="246" t="s">
        <v>4184</v>
      </c>
      <c r="G153" s="247" t="s">
        <v>222</v>
      </c>
      <c r="H153" s="248">
        <v>8</v>
      </c>
      <c r="I153" s="249"/>
      <c r="J153" s="250">
        <f>ROUND(I153*H153,2)</f>
        <v>0</v>
      </c>
      <c r="K153" s="246" t="s">
        <v>19</v>
      </c>
      <c r="L153" s="251"/>
      <c r="M153" s="252" t="s">
        <v>19</v>
      </c>
      <c r="N153" s="253" t="s">
        <v>43</v>
      </c>
      <c r="O153" s="86"/>
      <c r="P153" s="223">
        <f>O153*H153</f>
        <v>0</v>
      </c>
      <c r="Q153" s="223">
        <v>0.29160000000000003</v>
      </c>
      <c r="R153" s="223">
        <f>Q153*H153</f>
        <v>2.3328000000000002</v>
      </c>
      <c r="S153" s="223">
        <v>0</v>
      </c>
      <c r="T153" s="223">
        <f>S153*H153</f>
        <v>0</v>
      </c>
      <c r="U153" s="224" t="s">
        <v>19</v>
      </c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217</v>
      </c>
      <c r="AT153" s="225" t="s">
        <v>214</v>
      </c>
      <c r="AU153" s="225" t="s">
        <v>81</v>
      </c>
      <c r="AY153" s="19" t="s">
        <v>196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79</v>
      </c>
      <c r="BK153" s="226">
        <f>ROUND(I153*H153,2)</f>
        <v>0</v>
      </c>
      <c r="BL153" s="19" t="s">
        <v>203</v>
      </c>
      <c r="BM153" s="225" t="s">
        <v>4185</v>
      </c>
    </row>
    <row r="154" s="2" customFormat="1" ht="16.5" customHeight="1">
      <c r="A154" s="40"/>
      <c r="B154" s="41"/>
      <c r="C154" s="244" t="s">
        <v>475</v>
      </c>
      <c r="D154" s="244" t="s">
        <v>214</v>
      </c>
      <c r="E154" s="245" t="s">
        <v>1507</v>
      </c>
      <c r="F154" s="246" t="s">
        <v>4186</v>
      </c>
      <c r="G154" s="247" t="s">
        <v>222</v>
      </c>
      <c r="H154" s="248">
        <v>3</v>
      </c>
      <c r="I154" s="249"/>
      <c r="J154" s="250">
        <f>ROUND(I154*H154,2)</f>
        <v>0</v>
      </c>
      <c r="K154" s="246" t="s">
        <v>19</v>
      </c>
      <c r="L154" s="251"/>
      <c r="M154" s="252" t="s">
        <v>19</v>
      </c>
      <c r="N154" s="253" t="s">
        <v>43</v>
      </c>
      <c r="O154" s="86"/>
      <c r="P154" s="223">
        <f>O154*H154</f>
        <v>0</v>
      </c>
      <c r="Q154" s="223">
        <v>0.441</v>
      </c>
      <c r="R154" s="223">
        <f>Q154*H154</f>
        <v>1.323</v>
      </c>
      <c r="S154" s="223">
        <v>0</v>
      </c>
      <c r="T154" s="223">
        <f>S154*H154</f>
        <v>0</v>
      </c>
      <c r="U154" s="224" t="s">
        <v>19</v>
      </c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217</v>
      </c>
      <c r="AT154" s="225" t="s">
        <v>214</v>
      </c>
      <c r="AU154" s="225" t="s">
        <v>81</v>
      </c>
      <c r="AY154" s="19" t="s">
        <v>196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79</v>
      </c>
      <c r="BK154" s="226">
        <f>ROUND(I154*H154,2)</f>
        <v>0</v>
      </c>
      <c r="BL154" s="19" t="s">
        <v>203</v>
      </c>
      <c r="BM154" s="225" t="s">
        <v>4187</v>
      </c>
    </row>
    <row r="155" s="2" customFormat="1" ht="24.15" customHeight="1">
      <c r="A155" s="40"/>
      <c r="B155" s="41"/>
      <c r="C155" s="214" t="s">
        <v>482</v>
      </c>
      <c r="D155" s="214" t="s">
        <v>198</v>
      </c>
      <c r="E155" s="215" t="s">
        <v>4188</v>
      </c>
      <c r="F155" s="216" t="s">
        <v>4189</v>
      </c>
      <c r="G155" s="217" t="s">
        <v>222</v>
      </c>
      <c r="H155" s="218">
        <v>2</v>
      </c>
      <c r="I155" s="219"/>
      <c r="J155" s="220">
        <f>ROUND(I155*H155,2)</f>
        <v>0</v>
      </c>
      <c r="K155" s="216" t="s">
        <v>202</v>
      </c>
      <c r="L155" s="46"/>
      <c r="M155" s="221" t="s">
        <v>19</v>
      </c>
      <c r="N155" s="222" t="s">
        <v>43</v>
      </c>
      <c r="O155" s="86"/>
      <c r="P155" s="223">
        <f>O155*H155</f>
        <v>0</v>
      </c>
      <c r="Q155" s="223">
        <v>0.00051999999999999995</v>
      </c>
      <c r="R155" s="223">
        <f>Q155*H155</f>
        <v>0.0010399999999999999</v>
      </c>
      <c r="S155" s="223">
        <v>0</v>
      </c>
      <c r="T155" s="223">
        <f>S155*H155</f>
        <v>0</v>
      </c>
      <c r="U155" s="224" t="s">
        <v>19</v>
      </c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203</v>
      </c>
      <c r="AT155" s="225" t="s">
        <v>198</v>
      </c>
      <c r="AU155" s="225" t="s">
        <v>81</v>
      </c>
      <c r="AY155" s="19" t="s">
        <v>196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79</v>
      </c>
      <c r="BK155" s="226">
        <f>ROUND(I155*H155,2)</f>
        <v>0</v>
      </c>
      <c r="BL155" s="19" t="s">
        <v>203</v>
      </c>
      <c r="BM155" s="225" t="s">
        <v>4190</v>
      </c>
    </row>
    <row r="156" s="2" customFormat="1">
      <c r="A156" s="40"/>
      <c r="B156" s="41"/>
      <c r="C156" s="42"/>
      <c r="D156" s="227" t="s">
        <v>205</v>
      </c>
      <c r="E156" s="42"/>
      <c r="F156" s="228" t="s">
        <v>4191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6"/>
      <c r="U156" s="87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205</v>
      </c>
      <c r="AU156" s="19" t="s">
        <v>81</v>
      </c>
    </row>
    <row r="157" s="2" customFormat="1" ht="16.5" customHeight="1">
      <c r="A157" s="40"/>
      <c r="B157" s="41"/>
      <c r="C157" s="244" t="s">
        <v>487</v>
      </c>
      <c r="D157" s="244" t="s">
        <v>214</v>
      </c>
      <c r="E157" s="245" t="s">
        <v>1511</v>
      </c>
      <c r="F157" s="246" t="s">
        <v>4192</v>
      </c>
      <c r="G157" s="247" t="s">
        <v>222</v>
      </c>
      <c r="H157" s="248">
        <v>2</v>
      </c>
      <c r="I157" s="249"/>
      <c r="J157" s="250">
        <f>ROUND(I157*H157,2)</f>
        <v>0</v>
      </c>
      <c r="K157" s="246" t="s">
        <v>19</v>
      </c>
      <c r="L157" s="251"/>
      <c r="M157" s="252" t="s">
        <v>19</v>
      </c>
      <c r="N157" s="253" t="s">
        <v>43</v>
      </c>
      <c r="O157" s="86"/>
      <c r="P157" s="223">
        <f>O157*H157</f>
        <v>0</v>
      </c>
      <c r="Q157" s="223">
        <v>0.080000000000000002</v>
      </c>
      <c r="R157" s="223">
        <f>Q157*H157</f>
        <v>0.16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217</v>
      </c>
      <c r="AT157" s="225" t="s">
        <v>214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203</v>
      </c>
      <c r="BM157" s="225" t="s">
        <v>4193</v>
      </c>
    </row>
    <row r="158" s="2" customFormat="1" ht="24.15" customHeight="1">
      <c r="A158" s="40"/>
      <c r="B158" s="41"/>
      <c r="C158" s="214" t="s">
        <v>493</v>
      </c>
      <c r="D158" s="214" t="s">
        <v>198</v>
      </c>
      <c r="E158" s="215" t="s">
        <v>4194</v>
      </c>
      <c r="F158" s="216" t="s">
        <v>4195</v>
      </c>
      <c r="G158" s="217" t="s">
        <v>364</v>
      </c>
      <c r="H158" s="218">
        <v>1</v>
      </c>
      <c r="I158" s="219"/>
      <c r="J158" s="220">
        <f>ROUND(I158*H158,2)</f>
        <v>0</v>
      </c>
      <c r="K158" s="216" t="s">
        <v>19</v>
      </c>
      <c r="L158" s="46"/>
      <c r="M158" s="221" t="s">
        <v>19</v>
      </c>
      <c r="N158" s="222" t="s">
        <v>43</v>
      </c>
      <c r="O158" s="86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3">
        <f>S158*H158</f>
        <v>0</v>
      </c>
      <c r="U158" s="224" t="s">
        <v>19</v>
      </c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203</v>
      </c>
      <c r="AT158" s="225" t="s">
        <v>198</v>
      </c>
      <c r="AU158" s="225" t="s">
        <v>81</v>
      </c>
      <c r="AY158" s="19" t="s">
        <v>196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79</v>
      </c>
      <c r="BK158" s="226">
        <f>ROUND(I158*H158,2)</f>
        <v>0</v>
      </c>
      <c r="BL158" s="19" t="s">
        <v>203</v>
      </c>
      <c r="BM158" s="225" t="s">
        <v>4196</v>
      </c>
    </row>
    <row r="159" s="2" customFormat="1">
      <c r="A159" s="40"/>
      <c r="B159" s="41"/>
      <c r="C159" s="42"/>
      <c r="D159" s="234" t="s">
        <v>910</v>
      </c>
      <c r="E159" s="42"/>
      <c r="F159" s="278" t="s">
        <v>4197</v>
      </c>
      <c r="G159" s="42"/>
      <c r="H159" s="42"/>
      <c r="I159" s="229"/>
      <c r="J159" s="42"/>
      <c r="K159" s="42"/>
      <c r="L159" s="46"/>
      <c r="M159" s="230"/>
      <c r="N159" s="231"/>
      <c r="O159" s="86"/>
      <c r="P159" s="86"/>
      <c r="Q159" s="86"/>
      <c r="R159" s="86"/>
      <c r="S159" s="86"/>
      <c r="T159" s="86"/>
      <c r="U159" s="87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910</v>
      </c>
      <c r="AU159" s="19" t="s">
        <v>81</v>
      </c>
    </row>
    <row r="160" s="12" customFormat="1" ht="22.8" customHeight="1">
      <c r="A160" s="12"/>
      <c r="B160" s="198"/>
      <c r="C160" s="199"/>
      <c r="D160" s="200" t="s">
        <v>71</v>
      </c>
      <c r="E160" s="212" t="s">
        <v>252</v>
      </c>
      <c r="F160" s="212" t="s">
        <v>253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SUM(P161:P164)</f>
        <v>0</v>
      </c>
      <c r="Q160" s="206"/>
      <c r="R160" s="207">
        <f>SUM(R161:R164)</f>
        <v>0</v>
      </c>
      <c r="S160" s="206"/>
      <c r="T160" s="207">
        <f>SUM(T161:T164)</f>
        <v>0</v>
      </c>
      <c r="U160" s="208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79</v>
      </c>
      <c r="AT160" s="210" t="s">
        <v>71</v>
      </c>
      <c r="AU160" s="210" t="s">
        <v>79</v>
      </c>
      <c r="AY160" s="209" t="s">
        <v>196</v>
      </c>
      <c r="BK160" s="211">
        <f>SUM(BK161:BK164)</f>
        <v>0</v>
      </c>
    </row>
    <row r="161" s="2" customFormat="1" ht="37.8" customHeight="1">
      <c r="A161" s="40"/>
      <c r="B161" s="41"/>
      <c r="C161" s="214" t="s">
        <v>497</v>
      </c>
      <c r="D161" s="214" t="s">
        <v>198</v>
      </c>
      <c r="E161" s="215" t="s">
        <v>4198</v>
      </c>
      <c r="F161" s="216" t="s">
        <v>4199</v>
      </c>
      <c r="G161" s="217" t="s">
        <v>237</v>
      </c>
      <c r="H161" s="218">
        <v>776.23900000000003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203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4200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4201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2" customFormat="1" ht="44.25" customHeight="1">
      <c r="A163" s="40"/>
      <c r="B163" s="41"/>
      <c r="C163" s="214" t="s">
        <v>503</v>
      </c>
      <c r="D163" s="214" t="s">
        <v>198</v>
      </c>
      <c r="E163" s="215" t="s">
        <v>4202</v>
      </c>
      <c r="F163" s="216" t="s">
        <v>4203</v>
      </c>
      <c r="G163" s="217" t="s">
        <v>237</v>
      </c>
      <c r="H163" s="218">
        <v>776.23900000000003</v>
      </c>
      <c r="I163" s="219"/>
      <c r="J163" s="220">
        <f>ROUND(I163*H163,2)</f>
        <v>0</v>
      </c>
      <c r="K163" s="216" t="s">
        <v>202</v>
      </c>
      <c r="L163" s="46"/>
      <c r="M163" s="221" t="s">
        <v>19</v>
      </c>
      <c r="N163" s="222" t="s">
        <v>43</v>
      </c>
      <c r="O163" s="86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3">
        <f>S163*H163</f>
        <v>0</v>
      </c>
      <c r="U163" s="224" t="s">
        <v>19</v>
      </c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203</v>
      </c>
      <c r="AT163" s="225" t="s">
        <v>198</v>
      </c>
      <c r="AU163" s="225" t="s">
        <v>81</v>
      </c>
      <c r="AY163" s="19" t="s">
        <v>196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79</v>
      </c>
      <c r="BK163" s="226">
        <f>ROUND(I163*H163,2)</f>
        <v>0</v>
      </c>
      <c r="BL163" s="19" t="s">
        <v>203</v>
      </c>
      <c r="BM163" s="225" t="s">
        <v>4204</v>
      </c>
    </row>
    <row r="164" s="2" customFormat="1">
      <c r="A164" s="40"/>
      <c r="B164" s="41"/>
      <c r="C164" s="42"/>
      <c r="D164" s="227" t="s">
        <v>205</v>
      </c>
      <c r="E164" s="42"/>
      <c r="F164" s="228" t="s">
        <v>4205</v>
      </c>
      <c r="G164" s="42"/>
      <c r="H164" s="42"/>
      <c r="I164" s="229"/>
      <c r="J164" s="42"/>
      <c r="K164" s="42"/>
      <c r="L164" s="46"/>
      <c r="M164" s="285"/>
      <c r="N164" s="286"/>
      <c r="O164" s="281"/>
      <c r="P164" s="281"/>
      <c r="Q164" s="281"/>
      <c r="R164" s="281"/>
      <c r="S164" s="281"/>
      <c r="T164" s="281"/>
      <c r="U164" s="287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205</v>
      </c>
      <c r="AU164" s="19" t="s">
        <v>81</v>
      </c>
    </row>
    <row r="165" s="2" customFormat="1" ht="6.96" customHeight="1">
      <c r="A165" s="40"/>
      <c r="B165" s="61"/>
      <c r="C165" s="62"/>
      <c r="D165" s="62"/>
      <c r="E165" s="62"/>
      <c r="F165" s="62"/>
      <c r="G165" s="62"/>
      <c r="H165" s="62"/>
      <c r="I165" s="62"/>
      <c r="J165" s="62"/>
      <c r="K165" s="62"/>
      <c r="L165" s="46"/>
      <c r="M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</sheetData>
  <sheetProtection sheet="1" autoFilter="0" formatColumns="0" formatRows="0" objects="1" scenarios="1" spinCount="100000" saltValue="F9zD3b7Dq2sukZ45Tk2l8unkq3tlmBDqHnHMj5qAZH6uHFgzgdw8Kydx7lZxF7t2UJalPoaHrEC2J+EtB3trKQ==" hashValue="5aPAHvXOsUL9Wn5l4p+VCYCs1JuMtGlnPzZxfodmB7bszL6CBbNOqUwmoRGXk0+lbg69vh5m8BHDxhnkJtlzsA==" algorithmName="SHA-512" password="CC35"/>
  <autoFilter ref="C90:K16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6" r:id="rId1" display="https://podminky.urs.cz/item/CS_URS_2025_02/115101301"/>
    <hyperlink ref="F98" r:id="rId2" display="https://podminky.urs.cz/item/CS_URS_2025_02/121151123"/>
    <hyperlink ref="F101" r:id="rId3" display="https://podminky.urs.cz/item/CS_URS_2025_02/131351104"/>
    <hyperlink ref="F104" r:id="rId4" display="https://podminky.urs.cz/item/CS_URS_2025_02/162751137"/>
    <hyperlink ref="F106" r:id="rId5" display="https://podminky.urs.cz/item/CS_URS_2025_02/162751139"/>
    <hyperlink ref="F108" r:id="rId6" display="https://podminky.urs.cz/item/CS_URS_2025_02/167151112"/>
    <hyperlink ref="F113" r:id="rId7" display="https://podminky.urs.cz/item/CS_URS_2025_02/171201221"/>
    <hyperlink ref="F116" r:id="rId8" display="https://podminky.urs.cz/item/CS_URS_2025_02/171251201"/>
    <hyperlink ref="F118" r:id="rId9" display="https://podminky.urs.cz/item/CS_URS_2025_02/181951114"/>
    <hyperlink ref="F122" r:id="rId10" display="https://podminky.urs.cz/item/CS_URS_2025_02/430321515"/>
    <hyperlink ref="F128" r:id="rId11" display="https://podminky.urs.cz/item/CS_URS_2025_02/430361821"/>
    <hyperlink ref="F132" r:id="rId12" display="https://podminky.urs.cz/item/CS_URS_2025_02/431351121"/>
    <hyperlink ref="F135" r:id="rId13" display="https://podminky.urs.cz/item/CS_URS_2025_02/431351122"/>
    <hyperlink ref="F138" r:id="rId14" display="https://podminky.urs.cz/item/CS_URS_2025_02/564211111"/>
    <hyperlink ref="F140" r:id="rId15" display="https://podminky.urs.cz/item/CS_URS_2025_02/564710013"/>
    <hyperlink ref="F142" r:id="rId16" display="https://podminky.urs.cz/item/CS_URS_2025_02/564740112"/>
    <hyperlink ref="F144" r:id="rId17" display="https://podminky.urs.cz/item/CS_URS_2025_02/591211111"/>
    <hyperlink ref="F152" r:id="rId18" display="https://podminky.urs.cz/item/CS_URS_2025_02/936124111"/>
    <hyperlink ref="F156" r:id="rId19" display="https://podminky.urs.cz/item/CS_URS_2025_02/936174311"/>
    <hyperlink ref="F162" r:id="rId20" display="https://podminky.urs.cz/item/CS_URS_2025_02/998223011"/>
    <hyperlink ref="F164" r:id="rId21" display="https://podminky.urs.cz/item/CS_URS_2025_02/99822309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4122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4206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ROUND(J91,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ROUND((SUM(BE91:BE169)),  2)</f>
        <v>0</v>
      </c>
      <c r="G35" s="40"/>
      <c r="H35" s="40"/>
      <c r="I35" s="160">
        <v>0.20999999999999999</v>
      </c>
      <c r="J35" s="159">
        <f>ROUND(((SUM(BE91:BE169))*I35),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ROUND((SUM(BF91:BF169)),  2)</f>
        <v>0</v>
      </c>
      <c r="G36" s="40"/>
      <c r="H36" s="40"/>
      <c r="I36" s="160">
        <v>0.12</v>
      </c>
      <c r="J36" s="159">
        <f>ROUND(((SUM(BF91:BF169))*I36),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ROUND((SUM(BG91:BG169)),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ROUND((SUM(BH91:BH169)),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ROUND((SUM(BI91:BI169)),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4122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12.2. - Workoutové a dětské hřiště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J91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J93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J126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4124</v>
      </c>
      <c r="E67" s="185"/>
      <c r="F67" s="185"/>
      <c r="G67" s="185"/>
      <c r="H67" s="185"/>
      <c r="I67" s="185"/>
      <c r="J67" s="186">
        <f>J132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352</v>
      </c>
      <c r="E68" s="185"/>
      <c r="F68" s="185"/>
      <c r="G68" s="185"/>
      <c r="H68" s="185"/>
      <c r="I68" s="185"/>
      <c r="J68" s="186">
        <f>J142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176</v>
      </c>
      <c r="E69" s="185"/>
      <c r="F69" s="185"/>
      <c r="G69" s="185"/>
      <c r="H69" s="185"/>
      <c r="I69" s="185"/>
      <c r="J69" s="186">
        <f>J167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180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Koncepční dořešení lokality Loděnice v parku B.Němcové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164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2" customFormat="1" ht="16.5" customHeight="1">
      <c r="A81" s="40"/>
      <c r="B81" s="41"/>
      <c r="C81" s="42"/>
      <c r="D81" s="42"/>
      <c r="E81" s="172" t="s">
        <v>4122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71" t="str">
        <f>E11</f>
        <v>12.2. - Workoutové a dětské hřiště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F14</f>
        <v>Karviná</v>
      </c>
      <c r="G85" s="42"/>
      <c r="H85" s="42"/>
      <c r="I85" s="34" t="s">
        <v>23</v>
      </c>
      <c r="J85" s="74" t="str">
        <f>IF(J14="","",J14)</f>
        <v>22. 1. 2026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25</v>
      </c>
      <c r="D87" s="42"/>
      <c r="E87" s="42"/>
      <c r="F87" s="29" t="str">
        <f>E17</f>
        <v>Statutární město Karviná</v>
      </c>
      <c r="G87" s="42"/>
      <c r="H87" s="42"/>
      <c r="I87" s="34" t="s">
        <v>31</v>
      </c>
      <c r="J87" s="38" t="str">
        <f>E23</f>
        <v>POLYCHROME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29</v>
      </c>
      <c r="D88" s="42"/>
      <c r="E88" s="42"/>
      <c r="F88" s="29" t="str">
        <f>IF(E20="","",E20)</f>
        <v>Vyplň údaj</v>
      </c>
      <c r="G88" s="42"/>
      <c r="H88" s="42"/>
      <c r="I88" s="34" t="s">
        <v>34</v>
      </c>
      <c r="J88" s="38" t="str">
        <f>E26</f>
        <v xml:space="preserve"> 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88"/>
      <c r="B90" s="189"/>
      <c r="C90" s="190" t="s">
        <v>181</v>
      </c>
      <c r="D90" s="191" t="s">
        <v>57</v>
      </c>
      <c r="E90" s="191" t="s">
        <v>53</v>
      </c>
      <c r="F90" s="191" t="s">
        <v>54</v>
      </c>
      <c r="G90" s="191" t="s">
        <v>182</v>
      </c>
      <c r="H90" s="191" t="s">
        <v>183</v>
      </c>
      <c r="I90" s="191" t="s">
        <v>184</v>
      </c>
      <c r="J90" s="191" t="s">
        <v>171</v>
      </c>
      <c r="K90" s="192" t="s">
        <v>185</v>
      </c>
      <c r="L90" s="193"/>
      <c r="M90" s="94" t="s">
        <v>19</v>
      </c>
      <c r="N90" s="95" t="s">
        <v>42</v>
      </c>
      <c r="O90" s="95" t="s">
        <v>186</v>
      </c>
      <c r="P90" s="95" t="s">
        <v>187</v>
      </c>
      <c r="Q90" s="95" t="s">
        <v>188</v>
      </c>
      <c r="R90" s="95" t="s">
        <v>189</v>
      </c>
      <c r="S90" s="95" t="s">
        <v>190</v>
      </c>
      <c r="T90" s="95" t="s">
        <v>191</v>
      </c>
      <c r="U90" s="96" t="s">
        <v>192</v>
      </c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0"/>
      <c r="B91" s="41"/>
      <c r="C91" s="101" t="s">
        <v>193</v>
      </c>
      <c r="D91" s="42"/>
      <c r="E91" s="42"/>
      <c r="F91" s="42"/>
      <c r="G91" s="42"/>
      <c r="H91" s="42"/>
      <c r="I91" s="42"/>
      <c r="J91" s="194">
        <f>BK91</f>
        <v>0</v>
      </c>
      <c r="K91" s="42"/>
      <c r="L91" s="46"/>
      <c r="M91" s="97"/>
      <c r="N91" s="195"/>
      <c r="O91" s="98"/>
      <c r="P91" s="196">
        <f>P92</f>
        <v>0</v>
      </c>
      <c r="Q91" s="98"/>
      <c r="R91" s="196">
        <f>R92</f>
        <v>73.45491899999999</v>
      </c>
      <c r="S91" s="98"/>
      <c r="T91" s="196">
        <f>T92</f>
        <v>0</v>
      </c>
      <c r="U91" s="99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71</v>
      </c>
      <c r="AU91" s="19" t="s">
        <v>172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71</v>
      </c>
      <c r="E92" s="201" t="s">
        <v>194</v>
      </c>
      <c r="F92" s="201" t="s">
        <v>195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P93+P126+P132+P142+P167</f>
        <v>0</v>
      </c>
      <c r="Q92" s="206"/>
      <c r="R92" s="207">
        <f>R93+R126+R132+R142+R167</f>
        <v>73.45491899999999</v>
      </c>
      <c r="S92" s="206"/>
      <c r="T92" s="207">
        <f>T93+T126+T132+T142+T167</f>
        <v>0</v>
      </c>
      <c r="U92" s="208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79</v>
      </c>
      <c r="AT92" s="210" t="s">
        <v>71</v>
      </c>
      <c r="AU92" s="210" t="s">
        <v>72</v>
      </c>
      <c r="AY92" s="209" t="s">
        <v>196</v>
      </c>
      <c r="BK92" s="211">
        <f>BK93+BK126+BK132+BK142+BK167</f>
        <v>0</v>
      </c>
    </row>
    <row r="93" s="12" customFormat="1" ht="22.8" customHeight="1">
      <c r="A93" s="12"/>
      <c r="B93" s="198"/>
      <c r="C93" s="199"/>
      <c r="D93" s="200" t="s">
        <v>71</v>
      </c>
      <c r="E93" s="212" t="s">
        <v>79</v>
      </c>
      <c r="F93" s="212" t="s">
        <v>361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SUM(P94:P125)</f>
        <v>0</v>
      </c>
      <c r="Q93" s="206"/>
      <c r="R93" s="207">
        <f>SUM(R94:R125)</f>
        <v>3.0000000000000001E-05</v>
      </c>
      <c r="S93" s="206"/>
      <c r="T93" s="207">
        <f>SUM(T94:T125)</f>
        <v>0</v>
      </c>
      <c r="U93" s="208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79</v>
      </c>
      <c r="AT93" s="210" t="s">
        <v>71</v>
      </c>
      <c r="AU93" s="210" t="s">
        <v>79</v>
      </c>
      <c r="AY93" s="209" t="s">
        <v>196</v>
      </c>
      <c r="BK93" s="211">
        <f>SUM(BK94:BK125)</f>
        <v>0</v>
      </c>
    </row>
    <row r="94" s="2" customFormat="1" ht="24.15" customHeight="1">
      <c r="A94" s="40"/>
      <c r="B94" s="41"/>
      <c r="C94" s="214" t="s">
        <v>79</v>
      </c>
      <c r="D94" s="214" t="s">
        <v>198</v>
      </c>
      <c r="E94" s="215" t="s">
        <v>362</v>
      </c>
      <c r="F94" s="216" t="s">
        <v>363</v>
      </c>
      <c r="G94" s="217" t="s">
        <v>364</v>
      </c>
      <c r="H94" s="218">
        <v>1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3.0000000000000001E-05</v>
      </c>
      <c r="R94" s="223">
        <f>Q94*H94</f>
        <v>3.0000000000000001E-05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81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4207</v>
      </c>
    </row>
    <row r="95" s="2" customFormat="1" ht="37.8" customHeight="1">
      <c r="A95" s="40"/>
      <c r="B95" s="41"/>
      <c r="C95" s="214" t="s">
        <v>81</v>
      </c>
      <c r="D95" s="214" t="s">
        <v>198</v>
      </c>
      <c r="E95" s="215" t="s">
        <v>366</v>
      </c>
      <c r="F95" s="216" t="s">
        <v>367</v>
      </c>
      <c r="G95" s="217" t="s">
        <v>368</v>
      </c>
      <c r="H95" s="218">
        <v>2</v>
      </c>
      <c r="I95" s="219"/>
      <c r="J95" s="220">
        <f>ROUND(I95*H95,2)</f>
        <v>0</v>
      </c>
      <c r="K95" s="216" t="s">
        <v>202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81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4208</v>
      </c>
    </row>
    <row r="96" s="2" customFormat="1">
      <c r="A96" s="40"/>
      <c r="B96" s="41"/>
      <c r="C96" s="42"/>
      <c r="D96" s="227" t="s">
        <v>205</v>
      </c>
      <c r="E96" s="42"/>
      <c r="F96" s="228" t="s">
        <v>370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6"/>
      <c r="U96" s="87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205</v>
      </c>
      <c r="AU96" s="19" t="s">
        <v>81</v>
      </c>
    </row>
    <row r="97" s="2" customFormat="1" ht="24.15" customHeight="1">
      <c r="A97" s="40"/>
      <c r="B97" s="41"/>
      <c r="C97" s="214" t="s">
        <v>155</v>
      </c>
      <c r="D97" s="214" t="s">
        <v>198</v>
      </c>
      <c r="E97" s="215" t="s">
        <v>4209</v>
      </c>
      <c r="F97" s="216" t="s">
        <v>4210</v>
      </c>
      <c r="G97" s="217" t="s">
        <v>244</v>
      </c>
      <c r="H97" s="218">
        <v>162.19999999999999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4211</v>
      </c>
    </row>
    <row r="98" s="2" customFormat="1">
      <c r="A98" s="40"/>
      <c r="B98" s="41"/>
      <c r="C98" s="42"/>
      <c r="D98" s="227" t="s">
        <v>205</v>
      </c>
      <c r="E98" s="42"/>
      <c r="F98" s="228" t="s">
        <v>4212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4213</v>
      </c>
      <c r="G99" s="233"/>
      <c r="H99" s="237">
        <v>80.400000000000006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72</v>
      </c>
      <c r="AY99" s="243" t="s">
        <v>196</v>
      </c>
    </row>
    <row r="100" s="13" customFormat="1">
      <c r="A100" s="13"/>
      <c r="B100" s="232"/>
      <c r="C100" s="233"/>
      <c r="D100" s="234" t="s">
        <v>212</v>
      </c>
      <c r="E100" s="235" t="s">
        <v>19</v>
      </c>
      <c r="F100" s="236" t="s">
        <v>4214</v>
      </c>
      <c r="G100" s="233"/>
      <c r="H100" s="237">
        <v>81.799999999999997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1"/>
      <c r="U100" s="242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212</v>
      </c>
      <c r="AU100" s="243" t="s">
        <v>81</v>
      </c>
      <c r="AV100" s="13" t="s">
        <v>81</v>
      </c>
      <c r="AW100" s="13" t="s">
        <v>33</v>
      </c>
      <c r="AX100" s="13" t="s">
        <v>72</v>
      </c>
      <c r="AY100" s="243" t="s">
        <v>196</v>
      </c>
    </row>
    <row r="101" s="14" customFormat="1">
      <c r="A101" s="14"/>
      <c r="B101" s="254"/>
      <c r="C101" s="255"/>
      <c r="D101" s="234" t="s">
        <v>212</v>
      </c>
      <c r="E101" s="256" t="s">
        <v>19</v>
      </c>
      <c r="F101" s="257" t="s">
        <v>233</v>
      </c>
      <c r="G101" s="255"/>
      <c r="H101" s="258">
        <v>162.19999999999999</v>
      </c>
      <c r="I101" s="259"/>
      <c r="J101" s="255"/>
      <c r="K101" s="255"/>
      <c r="L101" s="260"/>
      <c r="M101" s="261"/>
      <c r="N101" s="262"/>
      <c r="O101" s="262"/>
      <c r="P101" s="262"/>
      <c r="Q101" s="262"/>
      <c r="R101" s="262"/>
      <c r="S101" s="262"/>
      <c r="T101" s="262"/>
      <c r="U101" s="263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64" t="s">
        <v>212</v>
      </c>
      <c r="AU101" s="264" t="s">
        <v>81</v>
      </c>
      <c r="AV101" s="14" t="s">
        <v>203</v>
      </c>
      <c r="AW101" s="14" t="s">
        <v>33</v>
      </c>
      <c r="AX101" s="14" t="s">
        <v>79</v>
      </c>
      <c r="AY101" s="264" t="s">
        <v>196</v>
      </c>
    </row>
    <row r="102" s="2" customFormat="1" ht="33" customHeight="1">
      <c r="A102" s="40"/>
      <c r="B102" s="41"/>
      <c r="C102" s="214" t="s">
        <v>203</v>
      </c>
      <c r="D102" s="214" t="s">
        <v>198</v>
      </c>
      <c r="E102" s="215" t="s">
        <v>4215</v>
      </c>
      <c r="F102" s="216" t="s">
        <v>4216</v>
      </c>
      <c r="G102" s="217" t="s">
        <v>201</v>
      </c>
      <c r="H102" s="218">
        <v>24.260000000000002</v>
      </c>
      <c r="I102" s="219"/>
      <c r="J102" s="220">
        <f>ROUND(I102*H102,2)</f>
        <v>0</v>
      </c>
      <c r="K102" s="216" t="s">
        <v>202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4217</v>
      </c>
    </row>
    <row r="103" s="2" customFormat="1">
      <c r="A103" s="40"/>
      <c r="B103" s="41"/>
      <c r="C103" s="42"/>
      <c r="D103" s="227" t="s">
        <v>205</v>
      </c>
      <c r="E103" s="42"/>
      <c r="F103" s="228" t="s">
        <v>4218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81</v>
      </c>
    </row>
    <row r="104" s="13" customFormat="1">
      <c r="A104" s="13"/>
      <c r="B104" s="232"/>
      <c r="C104" s="233"/>
      <c r="D104" s="234" t="s">
        <v>212</v>
      </c>
      <c r="E104" s="235" t="s">
        <v>19</v>
      </c>
      <c r="F104" s="236" t="s">
        <v>4219</v>
      </c>
      <c r="G104" s="233"/>
      <c r="H104" s="237">
        <v>16.079999999999998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1"/>
      <c r="U104" s="242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212</v>
      </c>
      <c r="AU104" s="243" t="s">
        <v>81</v>
      </c>
      <c r="AV104" s="13" t="s">
        <v>81</v>
      </c>
      <c r="AW104" s="13" t="s">
        <v>33</v>
      </c>
      <c r="AX104" s="13" t="s">
        <v>72</v>
      </c>
      <c r="AY104" s="243" t="s">
        <v>196</v>
      </c>
    </row>
    <row r="105" s="13" customFormat="1">
      <c r="A105" s="13"/>
      <c r="B105" s="232"/>
      <c r="C105" s="233"/>
      <c r="D105" s="234" t="s">
        <v>212</v>
      </c>
      <c r="E105" s="235" t="s">
        <v>19</v>
      </c>
      <c r="F105" s="236" t="s">
        <v>4220</v>
      </c>
      <c r="G105" s="233"/>
      <c r="H105" s="237">
        <v>8.1799999999999997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1"/>
      <c r="U105" s="242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212</v>
      </c>
      <c r="AU105" s="243" t="s">
        <v>81</v>
      </c>
      <c r="AV105" s="13" t="s">
        <v>81</v>
      </c>
      <c r="AW105" s="13" t="s">
        <v>33</v>
      </c>
      <c r="AX105" s="13" t="s">
        <v>72</v>
      </c>
      <c r="AY105" s="243" t="s">
        <v>196</v>
      </c>
    </row>
    <row r="106" s="14" customFormat="1">
      <c r="A106" s="14"/>
      <c r="B106" s="254"/>
      <c r="C106" s="255"/>
      <c r="D106" s="234" t="s">
        <v>212</v>
      </c>
      <c r="E106" s="256" t="s">
        <v>19</v>
      </c>
      <c r="F106" s="257" t="s">
        <v>233</v>
      </c>
      <c r="G106" s="255"/>
      <c r="H106" s="258">
        <v>24.259999999999998</v>
      </c>
      <c r="I106" s="259"/>
      <c r="J106" s="255"/>
      <c r="K106" s="255"/>
      <c r="L106" s="260"/>
      <c r="M106" s="261"/>
      <c r="N106" s="262"/>
      <c r="O106" s="262"/>
      <c r="P106" s="262"/>
      <c r="Q106" s="262"/>
      <c r="R106" s="262"/>
      <c r="S106" s="262"/>
      <c r="T106" s="262"/>
      <c r="U106" s="263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64" t="s">
        <v>212</v>
      </c>
      <c r="AU106" s="264" t="s">
        <v>81</v>
      </c>
      <c r="AV106" s="14" t="s">
        <v>203</v>
      </c>
      <c r="AW106" s="14" t="s">
        <v>33</v>
      </c>
      <c r="AX106" s="14" t="s">
        <v>79</v>
      </c>
      <c r="AY106" s="264" t="s">
        <v>196</v>
      </c>
    </row>
    <row r="107" s="2" customFormat="1" ht="62.7" customHeight="1">
      <c r="A107" s="40"/>
      <c r="B107" s="41"/>
      <c r="C107" s="214" t="s">
        <v>225</v>
      </c>
      <c r="D107" s="214" t="s">
        <v>198</v>
      </c>
      <c r="E107" s="215" t="s">
        <v>386</v>
      </c>
      <c r="F107" s="216" t="s">
        <v>387</v>
      </c>
      <c r="G107" s="217" t="s">
        <v>201</v>
      </c>
      <c r="H107" s="218">
        <v>56.700000000000003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4221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389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2" customFormat="1" ht="66.75" customHeight="1">
      <c r="A109" s="40"/>
      <c r="B109" s="41"/>
      <c r="C109" s="214" t="s">
        <v>234</v>
      </c>
      <c r="D109" s="214" t="s">
        <v>198</v>
      </c>
      <c r="E109" s="215" t="s">
        <v>390</v>
      </c>
      <c r="F109" s="216" t="s">
        <v>391</v>
      </c>
      <c r="G109" s="217" t="s">
        <v>201</v>
      </c>
      <c r="H109" s="218">
        <v>56.700000000000003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4222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393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2" customFormat="1" ht="44.25" customHeight="1">
      <c r="A111" s="40"/>
      <c r="B111" s="41"/>
      <c r="C111" s="214" t="s">
        <v>241</v>
      </c>
      <c r="D111" s="214" t="s">
        <v>198</v>
      </c>
      <c r="E111" s="215" t="s">
        <v>1124</v>
      </c>
      <c r="F111" s="216" t="s">
        <v>1125</v>
      </c>
      <c r="G111" s="217" t="s">
        <v>201</v>
      </c>
      <c r="H111" s="218">
        <v>56.700000000000003</v>
      </c>
      <c r="I111" s="219"/>
      <c r="J111" s="220">
        <f>ROUND(I111*H111,2)</f>
        <v>0</v>
      </c>
      <c r="K111" s="216" t="s">
        <v>202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81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4223</v>
      </c>
    </row>
    <row r="112" s="2" customFormat="1">
      <c r="A112" s="40"/>
      <c r="B112" s="41"/>
      <c r="C112" s="42"/>
      <c r="D112" s="227" t="s">
        <v>205</v>
      </c>
      <c r="E112" s="42"/>
      <c r="F112" s="228" t="s">
        <v>1127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6"/>
      <c r="U112" s="87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205</v>
      </c>
      <c r="AU112" s="19" t="s">
        <v>81</v>
      </c>
    </row>
    <row r="113" s="13" customFormat="1">
      <c r="A113" s="13"/>
      <c r="B113" s="232"/>
      <c r="C113" s="233"/>
      <c r="D113" s="234" t="s">
        <v>212</v>
      </c>
      <c r="E113" s="235" t="s">
        <v>19</v>
      </c>
      <c r="F113" s="236" t="s">
        <v>4224</v>
      </c>
      <c r="G113" s="233"/>
      <c r="H113" s="237">
        <v>32.439999999999998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1"/>
      <c r="U113" s="242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212</v>
      </c>
      <c r="AU113" s="243" t="s">
        <v>81</v>
      </c>
      <c r="AV113" s="13" t="s">
        <v>81</v>
      </c>
      <c r="AW113" s="13" t="s">
        <v>33</v>
      </c>
      <c r="AX113" s="13" t="s">
        <v>72</v>
      </c>
      <c r="AY113" s="243" t="s">
        <v>196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4225</v>
      </c>
      <c r="G114" s="233"/>
      <c r="H114" s="237">
        <v>24.260000000000002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72</v>
      </c>
      <c r="AY114" s="243" t="s">
        <v>196</v>
      </c>
    </row>
    <row r="115" s="14" customFormat="1">
      <c r="A115" s="14"/>
      <c r="B115" s="254"/>
      <c r="C115" s="255"/>
      <c r="D115" s="234" t="s">
        <v>212</v>
      </c>
      <c r="E115" s="256" t="s">
        <v>19</v>
      </c>
      <c r="F115" s="257" t="s">
        <v>233</v>
      </c>
      <c r="G115" s="255"/>
      <c r="H115" s="258">
        <v>56.700000000000003</v>
      </c>
      <c r="I115" s="259"/>
      <c r="J115" s="255"/>
      <c r="K115" s="255"/>
      <c r="L115" s="260"/>
      <c r="M115" s="261"/>
      <c r="N115" s="262"/>
      <c r="O115" s="262"/>
      <c r="P115" s="262"/>
      <c r="Q115" s="262"/>
      <c r="R115" s="262"/>
      <c r="S115" s="262"/>
      <c r="T115" s="262"/>
      <c r="U115" s="263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64" t="s">
        <v>212</v>
      </c>
      <c r="AU115" s="264" t="s">
        <v>81</v>
      </c>
      <c r="AV115" s="14" t="s">
        <v>203</v>
      </c>
      <c r="AW115" s="14" t="s">
        <v>33</v>
      </c>
      <c r="AX115" s="14" t="s">
        <v>79</v>
      </c>
      <c r="AY115" s="264" t="s">
        <v>196</v>
      </c>
    </row>
    <row r="116" s="2" customFormat="1" ht="44.25" customHeight="1">
      <c r="A116" s="40"/>
      <c r="B116" s="41"/>
      <c r="C116" s="214" t="s">
        <v>217</v>
      </c>
      <c r="D116" s="214" t="s">
        <v>198</v>
      </c>
      <c r="E116" s="215" t="s">
        <v>400</v>
      </c>
      <c r="F116" s="216" t="s">
        <v>401</v>
      </c>
      <c r="G116" s="217" t="s">
        <v>237</v>
      </c>
      <c r="H116" s="218">
        <v>96.390000000000001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4226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403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3" customFormat="1">
      <c r="A118" s="13"/>
      <c r="B118" s="232"/>
      <c r="C118" s="233"/>
      <c r="D118" s="234" t="s">
        <v>212</v>
      </c>
      <c r="E118" s="233"/>
      <c r="F118" s="236" t="s">
        <v>4227</v>
      </c>
      <c r="G118" s="233"/>
      <c r="H118" s="237">
        <v>96.390000000000001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1"/>
      <c r="U118" s="242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212</v>
      </c>
      <c r="AU118" s="243" t="s">
        <v>81</v>
      </c>
      <c r="AV118" s="13" t="s">
        <v>81</v>
      </c>
      <c r="AW118" s="13" t="s">
        <v>4</v>
      </c>
      <c r="AX118" s="13" t="s">
        <v>79</v>
      </c>
      <c r="AY118" s="243" t="s">
        <v>196</v>
      </c>
    </row>
    <row r="119" s="2" customFormat="1" ht="37.8" customHeight="1">
      <c r="A119" s="40"/>
      <c r="B119" s="41"/>
      <c r="C119" s="214" t="s">
        <v>254</v>
      </c>
      <c r="D119" s="214" t="s">
        <v>198</v>
      </c>
      <c r="E119" s="215" t="s">
        <v>405</v>
      </c>
      <c r="F119" s="216" t="s">
        <v>406</v>
      </c>
      <c r="G119" s="217" t="s">
        <v>201</v>
      </c>
      <c r="H119" s="218">
        <v>56.700000000000003</v>
      </c>
      <c r="I119" s="219"/>
      <c r="J119" s="220">
        <f>ROUND(I119*H119,2)</f>
        <v>0</v>
      </c>
      <c r="K119" s="216" t="s">
        <v>202</v>
      </c>
      <c r="L119" s="46"/>
      <c r="M119" s="221" t="s">
        <v>19</v>
      </c>
      <c r="N119" s="222" t="s">
        <v>43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3">
        <f>S119*H119</f>
        <v>0</v>
      </c>
      <c r="U119" s="224" t="s">
        <v>19</v>
      </c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203</v>
      </c>
      <c r="AT119" s="225" t="s">
        <v>198</v>
      </c>
      <c r="AU119" s="225" t="s">
        <v>81</v>
      </c>
      <c r="AY119" s="19" t="s">
        <v>196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79</v>
      </c>
      <c r="BK119" s="226">
        <f>ROUND(I119*H119,2)</f>
        <v>0</v>
      </c>
      <c r="BL119" s="19" t="s">
        <v>203</v>
      </c>
      <c r="BM119" s="225" t="s">
        <v>4228</v>
      </c>
    </row>
    <row r="120" s="2" customFormat="1">
      <c r="A120" s="40"/>
      <c r="B120" s="41"/>
      <c r="C120" s="42"/>
      <c r="D120" s="227" t="s">
        <v>205</v>
      </c>
      <c r="E120" s="42"/>
      <c r="F120" s="228" t="s">
        <v>408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6"/>
      <c r="U120" s="87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205</v>
      </c>
      <c r="AU120" s="19" t="s">
        <v>81</v>
      </c>
    </row>
    <row r="121" s="2" customFormat="1" ht="33" customHeight="1">
      <c r="A121" s="40"/>
      <c r="B121" s="41"/>
      <c r="C121" s="214" t="s">
        <v>263</v>
      </c>
      <c r="D121" s="214" t="s">
        <v>198</v>
      </c>
      <c r="E121" s="215" t="s">
        <v>415</v>
      </c>
      <c r="F121" s="216" t="s">
        <v>416</v>
      </c>
      <c r="G121" s="217" t="s">
        <v>244</v>
      </c>
      <c r="H121" s="218">
        <v>162.19999999999999</v>
      </c>
      <c r="I121" s="219"/>
      <c r="J121" s="220">
        <f>ROUND(I121*H121,2)</f>
        <v>0</v>
      </c>
      <c r="K121" s="216" t="s">
        <v>202</v>
      </c>
      <c r="L121" s="46"/>
      <c r="M121" s="221" t="s">
        <v>19</v>
      </c>
      <c r="N121" s="222" t="s">
        <v>43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3">
        <f>S121*H121</f>
        <v>0</v>
      </c>
      <c r="U121" s="224" t="s">
        <v>19</v>
      </c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203</v>
      </c>
      <c r="AT121" s="225" t="s">
        <v>198</v>
      </c>
      <c r="AU121" s="225" t="s">
        <v>81</v>
      </c>
      <c r="AY121" s="19" t="s">
        <v>196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79</v>
      </c>
      <c r="BK121" s="226">
        <f>ROUND(I121*H121,2)</f>
        <v>0</v>
      </c>
      <c r="BL121" s="19" t="s">
        <v>203</v>
      </c>
      <c r="BM121" s="225" t="s">
        <v>4229</v>
      </c>
    </row>
    <row r="122" s="2" customFormat="1">
      <c r="A122" s="40"/>
      <c r="B122" s="41"/>
      <c r="C122" s="42"/>
      <c r="D122" s="227" t="s">
        <v>205</v>
      </c>
      <c r="E122" s="42"/>
      <c r="F122" s="228" t="s">
        <v>418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6"/>
      <c r="U122" s="87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205</v>
      </c>
      <c r="AU122" s="19" t="s">
        <v>81</v>
      </c>
    </row>
    <row r="123" s="13" customFormat="1">
      <c r="A123" s="13"/>
      <c r="B123" s="232"/>
      <c r="C123" s="233"/>
      <c r="D123" s="234" t="s">
        <v>212</v>
      </c>
      <c r="E123" s="235" t="s">
        <v>19</v>
      </c>
      <c r="F123" s="236" t="s">
        <v>4213</v>
      </c>
      <c r="G123" s="233"/>
      <c r="H123" s="237">
        <v>80.400000000000006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1"/>
      <c r="U123" s="242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212</v>
      </c>
      <c r="AU123" s="243" t="s">
        <v>81</v>
      </c>
      <c r="AV123" s="13" t="s">
        <v>81</v>
      </c>
      <c r="AW123" s="13" t="s">
        <v>33</v>
      </c>
      <c r="AX123" s="13" t="s">
        <v>72</v>
      </c>
      <c r="AY123" s="243" t="s">
        <v>196</v>
      </c>
    </row>
    <row r="124" s="13" customFormat="1">
      <c r="A124" s="13"/>
      <c r="B124" s="232"/>
      <c r="C124" s="233"/>
      <c r="D124" s="234" t="s">
        <v>212</v>
      </c>
      <c r="E124" s="235" t="s">
        <v>19</v>
      </c>
      <c r="F124" s="236" t="s">
        <v>4214</v>
      </c>
      <c r="G124" s="233"/>
      <c r="H124" s="237">
        <v>81.799999999999997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1"/>
      <c r="U124" s="242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212</v>
      </c>
      <c r="AU124" s="243" t="s">
        <v>81</v>
      </c>
      <c r="AV124" s="13" t="s">
        <v>81</v>
      </c>
      <c r="AW124" s="13" t="s">
        <v>33</v>
      </c>
      <c r="AX124" s="13" t="s">
        <v>72</v>
      </c>
      <c r="AY124" s="243" t="s">
        <v>196</v>
      </c>
    </row>
    <row r="125" s="14" customFormat="1">
      <c r="A125" s="14"/>
      <c r="B125" s="254"/>
      <c r="C125" s="255"/>
      <c r="D125" s="234" t="s">
        <v>212</v>
      </c>
      <c r="E125" s="256" t="s">
        <v>19</v>
      </c>
      <c r="F125" s="257" t="s">
        <v>233</v>
      </c>
      <c r="G125" s="255"/>
      <c r="H125" s="258">
        <v>162.19999999999999</v>
      </c>
      <c r="I125" s="259"/>
      <c r="J125" s="255"/>
      <c r="K125" s="255"/>
      <c r="L125" s="260"/>
      <c r="M125" s="261"/>
      <c r="N125" s="262"/>
      <c r="O125" s="262"/>
      <c r="P125" s="262"/>
      <c r="Q125" s="262"/>
      <c r="R125" s="262"/>
      <c r="S125" s="262"/>
      <c r="T125" s="262"/>
      <c r="U125" s="263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64" t="s">
        <v>212</v>
      </c>
      <c r="AU125" s="264" t="s">
        <v>81</v>
      </c>
      <c r="AV125" s="14" t="s">
        <v>203</v>
      </c>
      <c r="AW125" s="14" t="s">
        <v>33</v>
      </c>
      <c r="AX125" s="14" t="s">
        <v>79</v>
      </c>
      <c r="AY125" s="264" t="s">
        <v>196</v>
      </c>
    </row>
    <row r="126" s="12" customFormat="1" ht="22.8" customHeight="1">
      <c r="A126" s="12"/>
      <c r="B126" s="198"/>
      <c r="C126" s="199"/>
      <c r="D126" s="200" t="s">
        <v>71</v>
      </c>
      <c r="E126" s="212" t="s">
        <v>81</v>
      </c>
      <c r="F126" s="212" t="s">
        <v>197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SUM(P127:P131)</f>
        <v>0</v>
      </c>
      <c r="Q126" s="206"/>
      <c r="R126" s="207">
        <f>SUM(R127:R131)</f>
        <v>0.055656999999999998</v>
      </c>
      <c r="S126" s="206"/>
      <c r="T126" s="207">
        <f>SUM(T127:T131)</f>
        <v>0</v>
      </c>
      <c r="U126" s="208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79</v>
      </c>
      <c r="AT126" s="210" t="s">
        <v>71</v>
      </c>
      <c r="AU126" s="210" t="s">
        <v>79</v>
      </c>
      <c r="AY126" s="209" t="s">
        <v>196</v>
      </c>
      <c r="BK126" s="211">
        <f>SUM(BK127:BK131)</f>
        <v>0</v>
      </c>
    </row>
    <row r="127" s="2" customFormat="1" ht="37.8" customHeight="1">
      <c r="A127" s="40"/>
      <c r="B127" s="41"/>
      <c r="C127" s="214" t="s">
        <v>269</v>
      </c>
      <c r="D127" s="214" t="s">
        <v>198</v>
      </c>
      <c r="E127" s="215" t="s">
        <v>4230</v>
      </c>
      <c r="F127" s="216" t="s">
        <v>4231</v>
      </c>
      <c r="G127" s="217" t="s">
        <v>244</v>
      </c>
      <c r="H127" s="218">
        <v>80.400000000000006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0.00010000000000000001</v>
      </c>
      <c r="R127" s="223">
        <f>Q127*H127</f>
        <v>0.0080400000000000003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4232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4233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13" customFormat="1">
      <c r="A129" s="13"/>
      <c r="B129" s="232"/>
      <c r="C129" s="233"/>
      <c r="D129" s="234" t="s">
        <v>212</v>
      </c>
      <c r="E129" s="235" t="s">
        <v>19</v>
      </c>
      <c r="F129" s="236" t="s">
        <v>4213</v>
      </c>
      <c r="G129" s="233"/>
      <c r="H129" s="237">
        <v>80.400000000000006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1"/>
      <c r="U129" s="242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212</v>
      </c>
      <c r="AU129" s="243" t="s">
        <v>81</v>
      </c>
      <c r="AV129" s="13" t="s">
        <v>81</v>
      </c>
      <c r="AW129" s="13" t="s">
        <v>33</v>
      </c>
      <c r="AX129" s="13" t="s">
        <v>79</v>
      </c>
      <c r="AY129" s="243" t="s">
        <v>196</v>
      </c>
    </row>
    <row r="130" s="2" customFormat="1" ht="24.15" customHeight="1">
      <c r="A130" s="40"/>
      <c r="B130" s="41"/>
      <c r="C130" s="244" t="s">
        <v>8</v>
      </c>
      <c r="D130" s="244" t="s">
        <v>214</v>
      </c>
      <c r="E130" s="245" t="s">
        <v>4234</v>
      </c>
      <c r="F130" s="246" t="s">
        <v>4235</v>
      </c>
      <c r="G130" s="247" t="s">
        <v>244</v>
      </c>
      <c r="H130" s="248">
        <v>95.233999999999995</v>
      </c>
      <c r="I130" s="249"/>
      <c r="J130" s="250">
        <f>ROUND(I130*H130,2)</f>
        <v>0</v>
      </c>
      <c r="K130" s="246" t="s">
        <v>202</v>
      </c>
      <c r="L130" s="251"/>
      <c r="M130" s="252" t="s">
        <v>19</v>
      </c>
      <c r="N130" s="253" t="s">
        <v>43</v>
      </c>
      <c r="O130" s="86"/>
      <c r="P130" s="223">
        <f>O130*H130</f>
        <v>0</v>
      </c>
      <c r="Q130" s="223">
        <v>0.00050000000000000001</v>
      </c>
      <c r="R130" s="223">
        <f>Q130*H130</f>
        <v>0.047617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217</v>
      </c>
      <c r="AT130" s="225" t="s">
        <v>214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4236</v>
      </c>
    </row>
    <row r="131" s="13" customFormat="1">
      <c r="A131" s="13"/>
      <c r="B131" s="232"/>
      <c r="C131" s="233"/>
      <c r="D131" s="234" t="s">
        <v>212</v>
      </c>
      <c r="E131" s="233"/>
      <c r="F131" s="236" t="s">
        <v>4237</v>
      </c>
      <c r="G131" s="233"/>
      <c r="H131" s="237">
        <v>95.233999999999995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1"/>
      <c r="U131" s="242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212</v>
      </c>
      <c r="AU131" s="243" t="s">
        <v>81</v>
      </c>
      <c r="AV131" s="13" t="s">
        <v>81</v>
      </c>
      <c r="AW131" s="13" t="s">
        <v>4</v>
      </c>
      <c r="AX131" s="13" t="s">
        <v>79</v>
      </c>
      <c r="AY131" s="243" t="s">
        <v>196</v>
      </c>
    </row>
    <row r="132" s="12" customFormat="1" ht="22.8" customHeight="1">
      <c r="A132" s="12"/>
      <c r="B132" s="198"/>
      <c r="C132" s="199"/>
      <c r="D132" s="200" t="s">
        <v>71</v>
      </c>
      <c r="E132" s="212" t="s">
        <v>225</v>
      </c>
      <c r="F132" s="212" t="s">
        <v>4154</v>
      </c>
      <c r="G132" s="199"/>
      <c r="H132" s="199"/>
      <c r="I132" s="202"/>
      <c r="J132" s="213">
        <f>BK132</f>
        <v>0</v>
      </c>
      <c r="K132" s="199"/>
      <c r="L132" s="204"/>
      <c r="M132" s="205"/>
      <c r="N132" s="206"/>
      <c r="O132" s="206"/>
      <c r="P132" s="207">
        <f>SUM(P133:P141)</f>
        <v>0</v>
      </c>
      <c r="Q132" s="206"/>
      <c r="R132" s="207">
        <f>SUM(R133:R141)</f>
        <v>6.5767199999999999</v>
      </c>
      <c r="S132" s="206"/>
      <c r="T132" s="207">
        <f>SUM(T133:T141)</f>
        <v>0</v>
      </c>
      <c r="U132" s="208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79</v>
      </c>
      <c r="AT132" s="210" t="s">
        <v>71</v>
      </c>
      <c r="AU132" s="210" t="s">
        <v>79</v>
      </c>
      <c r="AY132" s="209" t="s">
        <v>196</v>
      </c>
      <c r="BK132" s="211">
        <f>SUM(BK133:BK141)</f>
        <v>0</v>
      </c>
    </row>
    <row r="133" s="2" customFormat="1" ht="37.8" customHeight="1">
      <c r="A133" s="40"/>
      <c r="B133" s="41"/>
      <c r="C133" s="214" t="s">
        <v>282</v>
      </c>
      <c r="D133" s="214" t="s">
        <v>198</v>
      </c>
      <c r="E133" s="215" t="s">
        <v>4238</v>
      </c>
      <c r="F133" s="216" t="s">
        <v>4239</v>
      </c>
      <c r="G133" s="217" t="s">
        <v>244</v>
      </c>
      <c r="H133" s="218">
        <v>81.799999999999997</v>
      </c>
      <c r="I133" s="219"/>
      <c r="J133" s="220">
        <f>ROUND(I133*H133,2)</f>
        <v>0</v>
      </c>
      <c r="K133" s="216" t="s">
        <v>202</v>
      </c>
      <c r="L133" s="46"/>
      <c r="M133" s="221" t="s">
        <v>19</v>
      </c>
      <c r="N133" s="222" t="s">
        <v>43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203</v>
      </c>
      <c r="AT133" s="225" t="s">
        <v>198</v>
      </c>
      <c r="AU133" s="225" t="s">
        <v>81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203</v>
      </c>
      <c r="BM133" s="225" t="s">
        <v>4240</v>
      </c>
    </row>
    <row r="134" s="2" customFormat="1">
      <c r="A134" s="40"/>
      <c r="B134" s="41"/>
      <c r="C134" s="42"/>
      <c r="D134" s="227" t="s">
        <v>205</v>
      </c>
      <c r="E134" s="42"/>
      <c r="F134" s="228" t="s">
        <v>4241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205</v>
      </c>
      <c r="AU134" s="19" t="s">
        <v>81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4214</v>
      </c>
      <c r="G135" s="233"/>
      <c r="H135" s="237">
        <v>81.799999999999997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37.8" customHeight="1">
      <c r="A136" s="40"/>
      <c r="B136" s="41"/>
      <c r="C136" s="214" t="s">
        <v>288</v>
      </c>
      <c r="D136" s="214" t="s">
        <v>198</v>
      </c>
      <c r="E136" s="215" t="s">
        <v>4242</v>
      </c>
      <c r="F136" s="216" t="s">
        <v>4243</v>
      </c>
      <c r="G136" s="217" t="s">
        <v>244</v>
      </c>
      <c r="H136" s="218">
        <v>81.799999999999997</v>
      </c>
      <c r="I136" s="219"/>
      <c r="J136" s="220">
        <f>ROUND(I136*H136,2)</f>
        <v>0</v>
      </c>
      <c r="K136" s="216" t="s">
        <v>19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203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203</v>
      </c>
      <c r="BM136" s="225" t="s">
        <v>4244</v>
      </c>
    </row>
    <row r="137" s="13" customFormat="1">
      <c r="A137" s="13"/>
      <c r="B137" s="232"/>
      <c r="C137" s="233"/>
      <c r="D137" s="234" t="s">
        <v>212</v>
      </c>
      <c r="E137" s="235" t="s">
        <v>19</v>
      </c>
      <c r="F137" s="236" t="s">
        <v>4214</v>
      </c>
      <c r="G137" s="233"/>
      <c r="H137" s="237">
        <v>81.799999999999997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1"/>
      <c r="U137" s="242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212</v>
      </c>
      <c r="AU137" s="243" t="s">
        <v>81</v>
      </c>
      <c r="AV137" s="13" t="s">
        <v>81</v>
      </c>
      <c r="AW137" s="13" t="s">
        <v>33</v>
      </c>
      <c r="AX137" s="13" t="s">
        <v>79</v>
      </c>
      <c r="AY137" s="243" t="s">
        <v>196</v>
      </c>
    </row>
    <row r="138" s="2" customFormat="1" ht="16.5" customHeight="1">
      <c r="A138" s="40"/>
      <c r="B138" s="41"/>
      <c r="C138" s="214" t="s">
        <v>294</v>
      </c>
      <c r="D138" s="214" t="s">
        <v>198</v>
      </c>
      <c r="E138" s="215" t="s">
        <v>4245</v>
      </c>
      <c r="F138" s="216" t="s">
        <v>4246</v>
      </c>
      <c r="G138" s="217" t="s">
        <v>244</v>
      </c>
      <c r="H138" s="218">
        <v>81.799999999999997</v>
      </c>
      <c r="I138" s="219"/>
      <c r="J138" s="220">
        <f>ROUND(I138*H138,2)</f>
        <v>0</v>
      </c>
      <c r="K138" s="216" t="s">
        <v>19</v>
      </c>
      <c r="L138" s="46"/>
      <c r="M138" s="221" t="s">
        <v>19</v>
      </c>
      <c r="N138" s="222" t="s">
        <v>43</v>
      </c>
      <c r="O138" s="86"/>
      <c r="P138" s="223">
        <f>O138*H138</f>
        <v>0</v>
      </c>
      <c r="Q138" s="223">
        <v>0.015400000000000001</v>
      </c>
      <c r="R138" s="223">
        <f>Q138*H138</f>
        <v>1.25972</v>
      </c>
      <c r="S138" s="223">
        <v>0</v>
      </c>
      <c r="T138" s="223">
        <f>S138*H138</f>
        <v>0</v>
      </c>
      <c r="U138" s="224" t="s">
        <v>19</v>
      </c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203</v>
      </c>
      <c r="AT138" s="225" t="s">
        <v>198</v>
      </c>
      <c r="AU138" s="225" t="s">
        <v>81</v>
      </c>
      <c r="AY138" s="19" t="s">
        <v>196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79</v>
      </c>
      <c r="BK138" s="226">
        <f>ROUND(I138*H138,2)</f>
        <v>0</v>
      </c>
      <c r="BL138" s="19" t="s">
        <v>203</v>
      </c>
      <c r="BM138" s="225" t="s">
        <v>4247</v>
      </c>
    </row>
    <row r="139" s="13" customFormat="1">
      <c r="A139" s="13"/>
      <c r="B139" s="232"/>
      <c r="C139" s="233"/>
      <c r="D139" s="234" t="s">
        <v>212</v>
      </c>
      <c r="E139" s="235" t="s">
        <v>19</v>
      </c>
      <c r="F139" s="236" t="s">
        <v>4214</v>
      </c>
      <c r="G139" s="233"/>
      <c r="H139" s="237">
        <v>81.799999999999997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1"/>
      <c r="U139" s="242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212</v>
      </c>
      <c r="AU139" s="243" t="s">
        <v>81</v>
      </c>
      <c r="AV139" s="13" t="s">
        <v>81</v>
      </c>
      <c r="AW139" s="13" t="s">
        <v>33</v>
      </c>
      <c r="AX139" s="13" t="s">
        <v>79</v>
      </c>
      <c r="AY139" s="243" t="s">
        <v>196</v>
      </c>
    </row>
    <row r="140" s="2" customFormat="1" ht="16.5" customHeight="1">
      <c r="A140" s="40"/>
      <c r="B140" s="41"/>
      <c r="C140" s="214" t="s">
        <v>266</v>
      </c>
      <c r="D140" s="214" t="s">
        <v>198</v>
      </c>
      <c r="E140" s="215" t="s">
        <v>4248</v>
      </c>
      <c r="F140" s="216" t="s">
        <v>4249</v>
      </c>
      <c r="G140" s="217" t="s">
        <v>244</v>
      </c>
      <c r="H140" s="218">
        <v>81.799999999999997</v>
      </c>
      <c r="I140" s="219"/>
      <c r="J140" s="220">
        <f>ROUND(I140*H140,2)</f>
        <v>0</v>
      </c>
      <c r="K140" s="216" t="s">
        <v>19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0.065000000000000002</v>
      </c>
      <c r="R140" s="223">
        <f>Q140*H140</f>
        <v>5.3170000000000002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4250</v>
      </c>
    </row>
    <row r="141" s="13" customFormat="1">
      <c r="A141" s="13"/>
      <c r="B141" s="232"/>
      <c r="C141" s="233"/>
      <c r="D141" s="234" t="s">
        <v>212</v>
      </c>
      <c r="E141" s="235" t="s">
        <v>19</v>
      </c>
      <c r="F141" s="236" t="s">
        <v>4214</v>
      </c>
      <c r="G141" s="233"/>
      <c r="H141" s="237">
        <v>81.799999999999997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1"/>
      <c r="U141" s="242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212</v>
      </c>
      <c r="AU141" s="243" t="s">
        <v>81</v>
      </c>
      <c r="AV141" s="13" t="s">
        <v>81</v>
      </c>
      <c r="AW141" s="13" t="s">
        <v>33</v>
      </c>
      <c r="AX141" s="13" t="s">
        <v>79</v>
      </c>
      <c r="AY141" s="243" t="s">
        <v>196</v>
      </c>
    </row>
    <row r="142" s="12" customFormat="1" ht="22.8" customHeight="1">
      <c r="A142" s="12"/>
      <c r="B142" s="198"/>
      <c r="C142" s="199"/>
      <c r="D142" s="200" t="s">
        <v>71</v>
      </c>
      <c r="E142" s="212" t="s">
        <v>254</v>
      </c>
      <c r="F142" s="212" t="s">
        <v>514</v>
      </c>
      <c r="G142" s="199"/>
      <c r="H142" s="199"/>
      <c r="I142" s="202"/>
      <c r="J142" s="213">
        <f>BK142</f>
        <v>0</v>
      </c>
      <c r="K142" s="199"/>
      <c r="L142" s="204"/>
      <c r="M142" s="205"/>
      <c r="N142" s="206"/>
      <c r="O142" s="206"/>
      <c r="P142" s="207">
        <f>SUM(P143:P166)</f>
        <v>0</v>
      </c>
      <c r="Q142" s="206"/>
      <c r="R142" s="207">
        <f>SUM(R143:R166)</f>
        <v>66.822511999999989</v>
      </c>
      <c r="S142" s="206"/>
      <c r="T142" s="207">
        <f>SUM(T143:T166)</f>
        <v>0</v>
      </c>
      <c r="U142" s="208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9" t="s">
        <v>79</v>
      </c>
      <c r="AT142" s="210" t="s">
        <v>71</v>
      </c>
      <c r="AU142" s="210" t="s">
        <v>79</v>
      </c>
      <c r="AY142" s="209" t="s">
        <v>196</v>
      </c>
      <c r="BK142" s="211">
        <f>SUM(BK143:BK166)</f>
        <v>0</v>
      </c>
    </row>
    <row r="143" s="2" customFormat="1" ht="24.15" customHeight="1">
      <c r="A143" s="40"/>
      <c r="B143" s="41"/>
      <c r="C143" s="214" t="s">
        <v>307</v>
      </c>
      <c r="D143" s="214" t="s">
        <v>198</v>
      </c>
      <c r="E143" s="215" t="s">
        <v>4251</v>
      </c>
      <c r="F143" s="216" t="s">
        <v>4252</v>
      </c>
      <c r="G143" s="217" t="s">
        <v>244</v>
      </c>
      <c r="H143" s="218">
        <v>80.400000000000006</v>
      </c>
      <c r="I143" s="219"/>
      <c r="J143" s="220">
        <f>ROUND(I143*H143,2)</f>
        <v>0</v>
      </c>
      <c r="K143" s="216" t="s">
        <v>19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0.80027999999999999</v>
      </c>
      <c r="R143" s="223">
        <f>Q143*H143</f>
        <v>64.342511999999999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4253</v>
      </c>
    </row>
    <row r="144" s="13" customFormat="1">
      <c r="A144" s="13"/>
      <c r="B144" s="232"/>
      <c r="C144" s="233"/>
      <c r="D144" s="234" t="s">
        <v>212</v>
      </c>
      <c r="E144" s="235" t="s">
        <v>19</v>
      </c>
      <c r="F144" s="236" t="s">
        <v>4213</v>
      </c>
      <c r="G144" s="233"/>
      <c r="H144" s="237">
        <v>80.400000000000006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1"/>
      <c r="U144" s="242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212</v>
      </c>
      <c r="AU144" s="243" t="s">
        <v>81</v>
      </c>
      <c r="AV144" s="13" t="s">
        <v>81</v>
      </c>
      <c r="AW144" s="13" t="s">
        <v>33</v>
      </c>
      <c r="AX144" s="13" t="s">
        <v>79</v>
      </c>
      <c r="AY144" s="243" t="s">
        <v>196</v>
      </c>
    </row>
    <row r="145" s="2" customFormat="1" ht="24.15" customHeight="1">
      <c r="A145" s="40"/>
      <c r="B145" s="41"/>
      <c r="C145" s="214" t="s">
        <v>313</v>
      </c>
      <c r="D145" s="214" t="s">
        <v>198</v>
      </c>
      <c r="E145" s="215" t="s">
        <v>4194</v>
      </c>
      <c r="F145" s="216" t="s">
        <v>4254</v>
      </c>
      <c r="G145" s="217" t="s">
        <v>364</v>
      </c>
      <c r="H145" s="218">
        <v>1</v>
      </c>
      <c r="I145" s="219"/>
      <c r="J145" s="220">
        <f>ROUND(I145*H145,2)</f>
        <v>0</v>
      </c>
      <c r="K145" s="216" t="s">
        <v>19</v>
      </c>
      <c r="L145" s="46"/>
      <c r="M145" s="221" t="s">
        <v>19</v>
      </c>
      <c r="N145" s="222" t="s">
        <v>43</v>
      </c>
      <c r="O145" s="86"/>
      <c r="P145" s="223">
        <f>O145*H145</f>
        <v>0</v>
      </c>
      <c r="Q145" s="223">
        <v>0.10000000000000001</v>
      </c>
      <c r="R145" s="223">
        <f>Q145*H145</f>
        <v>0.10000000000000001</v>
      </c>
      <c r="S145" s="223">
        <v>0</v>
      </c>
      <c r="T145" s="223">
        <f>S145*H145</f>
        <v>0</v>
      </c>
      <c r="U145" s="224" t="s">
        <v>19</v>
      </c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203</v>
      </c>
      <c r="AT145" s="225" t="s">
        <v>198</v>
      </c>
      <c r="AU145" s="225" t="s">
        <v>81</v>
      </c>
      <c r="AY145" s="19" t="s">
        <v>196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79</v>
      </c>
      <c r="BK145" s="226">
        <f>ROUND(I145*H145,2)</f>
        <v>0</v>
      </c>
      <c r="BL145" s="19" t="s">
        <v>203</v>
      </c>
      <c r="BM145" s="225" t="s">
        <v>4255</v>
      </c>
    </row>
    <row r="146" s="2" customFormat="1">
      <c r="A146" s="40"/>
      <c r="B146" s="41"/>
      <c r="C146" s="42"/>
      <c r="D146" s="234" t="s">
        <v>910</v>
      </c>
      <c r="E146" s="42"/>
      <c r="F146" s="278" t="s">
        <v>4256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6"/>
      <c r="U146" s="87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910</v>
      </c>
      <c r="AU146" s="19" t="s">
        <v>81</v>
      </c>
    </row>
    <row r="147" s="2" customFormat="1" ht="24.15" customHeight="1">
      <c r="A147" s="40"/>
      <c r="B147" s="41"/>
      <c r="C147" s="214" t="s">
        <v>320</v>
      </c>
      <c r="D147" s="214" t="s">
        <v>198</v>
      </c>
      <c r="E147" s="215" t="s">
        <v>4257</v>
      </c>
      <c r="F147" s="216" t="s">
        <v>4258</v>
      </c>
      <c r="G147" s="217" t="s">
        <v>364</v>
      </c>
      <c r="H147" s="218">
        <v>1</v>
      </c>
      <c r="I147" s="219"/>
      <c r="J147" s="220">
        <f>ROUND(I147*H147,2)</f>
        <v>0</v>
      </c>
      <c r="K147" s="216" t="s">
        <v>19</v>
      </c>
      <c r="L147" s="46"/>
      <c r="M147" s="221" t="s">
        <v>19</v>
      </c>
      <c r="N147" s="222" t="s">
        <v>43</v>
      </c>
      <c r="O147" s="86"/>
      <c r="P147" s="223">
        <f>O147*H147</f>
        <v>0</v>
      </c>
      <c r="Q147" s="223">
        <v>0.10000000000000001</v>
      </c>
      <c r="R147" s="223">
        <f>Q147*H147</f>
        <v>0.10000000000000001</v>
      </c>
      <c r="S147" s="223">
        <v>0</v>
      </c>
      <c r="T147" s="223">
        <f>S147*H147</f>
        <v>0</v>
      </c>
      <c r="U147" s="224" t="s">
        <v>19</v>
      </c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203</v>
      </c>
      <c r="AT147" s="225" t="s">
        <v>198</v>
      </c>
      <c r="AU147" s="225" t="s">
        <v>81</v>
      </c>
      <c r="AY147" s="19" t="s">
        <v>196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79</v>
      </c>
      <c r="BK147" s="226">
        <f>ROUND(I147*H147,2)</f>
        <v>0</v>
      </c>
      <c r="BL147" s="19" t="s">
        <v>203</v>
      </c>
      <c r="BM147" s="225" t="s">
        <v>4259</v>
      </c>
    </row>
    <row r="148" s="2" customFormat="1">
      <c r="A148" s="40"/>
      <c r="B148" s="41"/>
      <c r="C148" s="42"/>
      <c r="D148" s="234" t="s">
        <v>910</v>
      </c>
      <c r="E148" s="42"/>
      <c r="F148" s="278" t="s">
        <v>4256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6"/>
      <c r="U148" s="87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910</v>
      </c>
      <c r="AU148" s="19" t="s">
        <v>81</v>
      </c>
    </row>
    <row r="149" s="2" customFormat="1" ht="24.15" customHeight="1">
      <c r="A149" s="40"/>
      <c r="B149" s="41"/>
      <c r="C149" s="214" t="s">
        <v>325</v>
      </c>
      <c r="D149" s="214" t="s">
        <v>198</v>
      </c>
      <c r="E149" s="215" t="s">
        <v>4260</v>
      </c>
      <c r="F149" s="216" t="s">
        <v>4261</v>
      </c>
      <c r="G149" s="217" t="s">
        <v>364</v>
      </c>
      <c r="H149" s="218">
        <v>1</v>
      </c>
      <c r="I149" s="219"/>
      <c r="J149" s="220">
        <f>ROUND(I149*H149,2)</f>
        <v>0</v>
      </c>
      <c r="K149" s="216" t="s">
        <v>19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0.10000000000000001</v>
      </c>
      <c r="R149" s="223">
        <f>Q149*H149</f>
        <v>0.10000000000000001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4262</v>
      </c>
    </row>
    <row r="150" s="2" customFormat="1">
      <c r="A150" s="40"/>
      <c r="B150" s="41"/>
      <c r="C150" s="42"/>
      <c r="D150" s="234" t="s">
        <v>910</v>
      </c>
      <c r="E150" s="42"/>
      <c r="F150" s="278" t="s">
        <v>4256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910</v>
      </c>
      <c r="AU150" s="19" t="s">
        <v>81</v>
      </c>
    </row>
    <row r="151" s="2" customFormat="1" ht="24.15" customHeight="1">
      <c r="A151" s="40"/>
      <c r="B151" s="41"/>
      <c r="C151" s="214" t="s">
        <v>7</v>
      </c>
      <c r="D151" s="214" t="s">
        <v>198</v>
      </c>
      <c r="E151" s="215" t="s">
        <v>4263</v>
      </c>
      <c r="F151" s="216" t="s">
        <v>4264</v>
      </c>
      <c r="G151" s="217" t="s">
        <v>364</v>
      </c>
      <c r="H151" s="218">
        <v>1</v>
      </c>
      <c r="I151" s="219"/>
      <c r="J151" s="220">
        <f>ROUND(I151*H151,2)</f>
        <v>0</v>
      </c>
      <c r="K151" s="216" t="s">
        <v>19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0.10000000000000001</v>
      </c>
      <c r="R151" s="223">
        <f>Q151*H151</f>
        <v>0.10000000000000001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203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4265</v>
      </c>
    </row>
    <row r="152" s="2" customFormat="1">
      <c r="A152" s="40"/>
      <c r="B152" s="41"/>
      <c r="C152" s="42"/>
      <c r="D152" s="234" t="s">
        <v>910</v>
      </c>
      <c r="E152" s="42"/>
      <c r="F152" s="278" t="s">
        <v>4256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910</v>
      </c>
      <c r="AU152" s="19" t="s">
        <v>81</v>
      </c>
    </row>
    <row r="153" s="2" customFormat="1" ht="24.15" customHeight="1">
      <c r="A153" s="40"/>
      <c r="B153" s="41"/>
      <c r="C153" s="214" t="s">
        <v>334</v>
      </c>
      <c r="D153" s="214" t="s">
        <v>198</v>
      </c>
      <c r="E153" s="215" t="s">
        <v>4266</v>
      </c>
      <c r="F153" s="216" t="s">
        <v>4267</v>
      </c>
      <c r="G153" s="217" t="s">
        <v>364</v>
      </c>
      <c r="H153" s="218">
        <v>1</v>
      </c>
      <c r="I153" s="219"/>
      <c r="J153" s="220">
        <f>ROUND(I153*H153,2)</f>
        <v>0</v>
      </c>
      <c r="K153" s="216" t="s">
        <v>19</v>
      </c>
      <c r="L153" s="46"/>
      <c r="M153" s="221" t="s">
        <v>19</v>
      </c>
      <c r="N153" s="222" t="s">
        <v>43</v>
      </c>
      <c r="O153" s="86"/>
      <c r="P153" s="223">
        <f>O153*H153</f>
        <v>0</v>
      </c>
      <c r="Q153" s="223">
        <v>0.10000000000000001</v>
      </c>
      <c r="R153" s="223">
        <f>Q153*H153</f>
        <v>0.10000000000000001</v>
      </c>
      <c r="S153" s="223">
        <v>0</v>
      </c>
      <c r="T153" s="223">
        <f>S153*H153</f>
        <v>0</v>
      </c>
      <c r="U153" s="224" t="s">
        <v>19</v>
      </c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203</v>
      </c>
      <c r="AT153" s="225" t="s">
        <v>198</v>
      </c>
      <c r="AU153" s="225" t="s">
        <v>81</v>
      </c>
      <c r="AY153" s="19" t="s">
        <v>196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79</v>
      </c>
      <c r="BK153" s="226">
        <f>ROUND(I153*H153,2)</f>
        <v>0</v>
      </c>
      <c r="BL153" s="19" t="s">
        <v>203</v>
      </c>
      <c r="BM153" s="225" t="s">
        <v>4268</v>
      </c>
    </row>
    <row r="154" s="2" customFormat="1">
      <c r="A154" s="40"/>
      <c r="B154" s="41"/>
      <c r="C154" s="42"/>
      <c r="D154" s="234" t="s">
        <v>910</v>
      </c>
      <c r="E154" s="42"/>
      <c r="F154" s="278" t="s">
        <v>4256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6"/>
      <c r="U154" s="87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910</v>
      </c>
      <c r="AU154" s="19" t="s">
        <v>81</v>
      </c>
    </row>
    <row r="155" s="2" customFormat="1" ht="24.15" customHeight="1">
      <c r="A155" s="40"/>
      <c r="B155" s="41"/>
      <c r="C155" s="214" t="s">
        <v>339</v>
      </c>
      <c r="D155" s="214" t="s">
        <v>198</v>
      </c>
      <c r="E155" s="215" t="s">
        <v>4269</v>
      </c>
      <c r="F155" s="216" t="s">
        <v>4270</v>
      </c>
      <c r="G155" s="217" t="s">
        <v>364</v>
      </c>
      <c r="H155" s="218">
        <v>1</v>
      </c>
      <c r="I155" s="219"/>
      <c r="J155" s="220">
        <f>ROUND(I155*H155,2)</f>
        <v>0</v>
      </c>
      <c r="K155" s="216" t="s">
        <v>19</v>
      </c>
      <c r="L155" s="46"/>
      <c r="M155" s="221" t="s">
        <v>19</v>
      </c>
      <c r="N155" s="222" t="s">
        <v>43</v>
      </c>
      <c r="O155" s="86"/>
      <c r="P155" s="223">
        <f>O155*H155</f>
        <v>0</v>
      </c>
      <c r="Q155" s="223">
        <v>0.10000000000000001</v>
      </c>
      <c r="R155" s="223">
        <f>Q155*H155</f>
        <v>0.10000000000000001</v>
      </c>
      <c r="S155" s="223">
        <v>0</v>
      </c>
      <c r="T155" s="223">
        <f>S155*H155</f>
        <v>0</v>
      </c>
      <c r="U155" s="224" t="s">
        <v>19</v>
      </c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203</v>
      </c>
      <c r="AT155" s="225" t="s">
        <v>198</v>
      </c>
      <c r="AU155" s="225" t="s">
        <v>81</v>
      </c>
      <c r="AY155" s="19" t="s">
        <v>196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79</v>
      </c>
      <c r="BK155" s="226">
        <f>ROUND(I155*H155,2)</f>
        <v>0</v>
      </c>
      <c r="BL155" s="19" t="s">
        <v>203</v>
      </c>
      <c r="BM155" s="225" t="s">
        <v>4271</v>
      </c>
    </row>
    <row r="156" s="2" customFormat="1">
      <c r="A156" s="40"/>
      <c r="B156" s="41"/>
      <c r="C156" s="42"/>
      <c r="D156" s="234" t="s">
        <v>910</v>
      </c>
      <c r="E156" s="42"/>
      <c r="F156" s="278" t="s">
        <v>4256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6"/>
      <c r="U156" s="87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910</v>
      </c>
      <c r="AU156" s="19" t="s">
        <v>81</v>
      </c>
    </row>
    <row r="157" s="2" customFormat="1" ht="24.15" customHeight="1">
      <c r="A157" s="40"/>
      <c r="B157" s="41"/>
      <c r="C157" s="214" t="s">
        <v>475</v>
      </c>
      <c r="D157" s="214" t="s">
        <v>198</v>
      </c>
      <c r="E157" s="215" t="s">
        <v>4272</v>
      </c>
      <c r="F157" s="216" t="s">
        <v>4273</v>
      </c>
      <c r="G157" s="217" t="s">
        <v>364</v>
      </c>
      <c r="H157" s="218">
        <v>1</v>
      </c>
      <c r="I157" s="219"/>
      <c r="J157" s="220">
        <f>ROUND(I157*H157,2)</f>
        <v>0</v>
      </c>
      <c r="K157" s="216" t="s">
        <v>19</v>
      </c>
      <c r="L157" s="46"/>
      <c r="M157" s="221" t="s">
        <v>19</v>
      </c>
      <c r="N157" s="222" t="s">
        <v>43</v>
      </c>
      <c r="O157" s="86"/>
      <c r="P157" s="223">
        <f>O157*H157</f>
        <v>0</v>
      </c>
      <c r="Q157" s="223">
        <v>0.10000000000000001</v>
      </c>
      <c r="R157" s="223">
        <f>Q157*H157</f>
        <v>0.10000000000000001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203</v>
      </c>
      <c r="AT157" s="225" t="s">
        <v>198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203</v>
      </c>
      <c r="BM157" s="225" t="s">
        <v>4274</v>
      </c>
    </row>
    <row r="158" s="2" customFormat="1">
      <c r="A158" s="40"/>
      <c r="B158" s="41"/>
      <c r="C158" s="42"/>
      <c r="D158" s="234" t="s">
        <v>910</v>
      </c>
      <c r="E158" s="42"/>
      <c r="F158" s="278" t="s">
        <v>4256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6"/>
      <c r="U158" s="87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910</v>
      </c>
      <c r="AU158" s="19" t="s">
        <v>81</v>
      </c>
    </row>
    <row r="159" s="2" customFormat="1" ht="24.15" customHeight="1">
      <c r="A159" s="40"/>
      <c r="B159" s="41"/>
      <c r="C159" s="214" t="s">
        <v>482</v>
      </c>
      <c r="D159" s="214" t="s">
        <v>198</v>
      </c>
      <c r="E159" s="215" t="s">
        <v>4275</v>
      </c>
      <c r="F159" s="216" t="s">
        <v>4276</v>
      </c>
      <c r="G159" s="217" t="s">
        <v>364</v>
      </c>
      <c r="H159" s="218">
        <v>1</v>
      </c>
      <c r="I159" s="219"/>
      <c r="J159" s="220">
        <f>ROUND(I159*H159,2)</f>
        <v>0</v>
      </c>
      <c r="K159" s="216" t="s">
        <v>19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0.10000000000000001</v>
      </c>
      <c r="R159" s="223">
        <f>Q159*H159</f>
        <v>0.10000000000000001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4277</v>
      </c>
    </row>
    <row r="160" s="2" customFormat="1">
      <c r="A160" s="40"/>
      <c r="B160" s="41"/>
      <c r="C160" s="42"/>
      <c r="D160" s="234" t="s">
        <v>910</v>
      </c>
      <c r="E160" s="42"/>
      <c r="F160" s="278" t="s">
        <v>4256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910</v>
      </c>
      <c r="AU160" s="19" t="s">
        <v>81</v>
      </c>
    </row>
    <row r="161" s="2" customFormat="1" ht="16.5" customHeight="1">
      <c r="A161" s="40"/>
      <c r="B161" s="41"/>
      <c r="C161" s="214" t="s">
        <v>487</v>
      </c>
      <c r="D161" s="214" t="s">
        <v>198</v>
      </c>
      <c r="E161" s="215" t="s">
        <v>4278</v>
      </c>
      <c r="F161" s="216" t="s">
        <v>4279</v>
      </c>
      <c r="G161" s="217" t="s">
        <v>364</v>
      </c>
      <c r="H161" s="218">
        <v>1</v>
      </c>
      <c r="I161" s="219"/>
      <c r="J161" s="220">
        <f>ROUND(I161*H161,2)</f>
        <v>0</v>
      </c>
      <c r="K161" s="216" t="s">
        <v>19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0.80000000000000004</v>
      </c>
      <c r="R161" s="223">
        <f>Q161*H161</f>
        <v>0.80000000000000004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203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4280</v>
      </c>
    </row>
    <row r="162" s="2" customFormat="1">
      <c r="A162" s="40"/>
      <c r="B162" s="41"/>
      <c r="C162" s="42"/>
      <c r="D162" s="234" t="s">
        <v>910</v>
      </c>
      <c r="E162" s="42"/>
      <c r="F162" s="278" t="s">
        <v>4281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910</v>
      </c>
      <c r="AU162" s="19" t="s">
        <v>81</v>
      </c>
    </row>
    <row r="163" s="2" customFormat="1" ht="16.5" customHeight="1">
      <c r="A163" s="40"/>
      <c r="B163" s="41"/>
      <c r="C163" s="214" t="s">
        <v>493</v>
      </c>
      <c r="D163" s="214" t="s">
        <v>198</v>
      </c>
      <c r="E163" s="215" t="s">
        <v>4282</v>
      </c>
      <c r="F163" s="216" t="s">
        <v>4283</v>
      </c>
      <c r="G163" s="217" t="s">
        <v>364</v>
      </c>
      <c r="H163" s="218">
        <v>1</v>
      </c>
      <c r="I163" s="219"/>
      <c r="J163" s="220">
        <f>ROUND(I163*H163,2)</f>
        <v>0</v>
      </c>
      <c r="K163" s="216" t="s">
        <v>19</v>
      </c>
      <c r="L163" s="46"/>
      <c r="M163" s="221" t="s">
        <v>19</v>
      </c>
      <c r="N163" s="222" t="s">
        <v>43</v>
      </c>
      <c r="O163" s="86"/>
      <c r="P163" s="223">
        <f>O163*H163</f>
        <v>0</v>
      </c>
      <c r="Q163" s="223">
        <v>0.80000000000000004</v>
      </c>
      <c r="R163" s="223">
        <f>Q163*H163</f>
        <v>0.80000000000000004</v>
      </c>
      <c r="S163" s="223">
        <v>0</v>
      </c>
      <c r="T163" s="223">
        <f>S163*H163</f>
        <v>0</v>
      </c>
      <c r="U163" s="224" t="s">
        <v>19</v>
      </c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203</v>
      </c>
      <c r="AT163" s="225" t="s">
        <v>198</v>
      </c>
      <c r="AU163" s="225" t="s">
        <v>81</v>
      </c>
      <c r="AY163" s="19" t="s">
        <v>196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79</v>
      </c>
      <c r="BK163" s="226">
        <f>ROUND(I163*H163,2)</f>
        <v>0</v>
      </c>
      <c r="BL163" s="19" t="s">
        <v>203</v>
      </c>
      <c r="BM163" s="225" t="s">
        <v>4284</v>
      </c>
    </row>
    <row r="164" s="2" customFormat="1">
      <c r="A164" s="40"/>
      <c r="B164" s="41"/>
      <c r="C164" s="42"/>
      <c r="D164" s="234" t="s">
        <v>910</v>
      </c>
      <c r="E164" s="42"/>
      <c r="F164" s="278" t="s">
        <v>4285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6"/>
      <c r="U164" s="87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910</v>
      </c>
      <c r="AU164" s="19" t="s">
        <v>81</v>
      </c>
    </row>
    <row r="165" s="2" customFormat="1" ht="16.5" customHeight="1">
      <c r="A165" s="40"/>
      <c r="B165" s="41"/>
      <c r="C165" s="214" t="s">
        <v>497</v>
      </c>
      <c r="D165" s="214" t="s">
        <v>198</v>
      </c>
      <c r="E165" s="215" t="s">
        <v>4286</v>
      </c>
      <c r="F165" s="216" t="s">
        <v>4287</v>
      </c>
      <c r="G165" s="217" t="s">
        <v>364</v>
      </c>
      <c r="H165" s="218">
        <v>1</v>
      </c>
      <c r="I165" s="219"/>
      <c r="J165" s="220">
        <f>ROUND(I165*H165,2)</f>
        <v>0</v>
      </c>
      <c r="K165" s="216" t="s">
        <v>19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0.080000000000000002</v>
      </c>
      <c r="R165" s="223">
        <f>Q165*H165</f>
        <v>0.080000000000000002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203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203</v>
      </c>
      <c r="BM165" s="225" t="s">
        <v>4288</v>
      </c>
    </row>
    <row r="166" s="2" customFormat="1">
      <c r="A166" s="40"/>
      <c r="B166" s="41"/>
      <c r="C166" s="42"/>
      <c r="D166" s="234" t="s">
        <v>910</v>
      </c>
      <c r="E166" s="42"/>
      <c r="F166" s="278" t="s">
        <v>4289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910</v>
      </c>
      <c r="AU166" s="19" t="s">
        <v>81</v>
      </c>
    </row>
    <row r="167" s="12" customFormat="1" ht="22.8" customHeight="1">
      <c r="A167" s="12"/>
      <c r="B167" s="198"/>
      <c r="C167" s="199"/>
      <c r="D167" s="200" t="s">
        <v>71</v>
      </c>
      <c r="E167" s="212" t="s">
        <v>252</v>
      </c>
      <c r="F167" s="212" t="s">
        <v>253</v>
      </c>
      <c r="G167" s="199"/>
      <c r="H167" s="199"/>
      <c r="I167" s="202"/>
      <c r="J167" s="213">
        <f>BK167</f>
        <v>0</v>
      </c>
      <c r="K167" s="199"/>
      <c r="L167" s="204"/>
      <c r="M167" s="205"/>
      <c r="N167" s="206"/>
      <c r="O167" s="206"/>
      <c r="P167" s="207">
        <f>SUM(P168:P169)</f>
        <v>0</v>
      </c>
      <c r="Q167" s="206"/>
      <c r="R167" s="207">
        <f>SUM(R168:R169)</f>
        <v>0</v>
      </c>
      <c r="S167" s="206"/>
      <c r="T167" s="207">
        <f>SUM(T168:T169)</f>
        <v>0</v>
      </c>
      <c r="U167" s="208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09" t="s">
        <v>79</v>
      </c>
      <c r="AT167" s="210" t="s">
        <v>71</v>
      </c>
      <c r="AU167" s="210" t="s">
        <v>79</v>
      </c>
      <c r="AY167" s="209" t="s">
        <v>196</v>
      </c>
      <c r="BK167" s="211">
        <f>SUM(BK168:BK169)</f>
        <v>0</v>
      </c>
    </row>
    <row r="168" s="2" customFormat="1" ht="24.15" customHeight="1">
      <c r="A168" s="40"/>
      <c r="B168" s="41"/>
      <c r="C168" s="214" t="s">
        <v>503</v>
      </c>
      <c r="D168" s="214" t="s">
        <v>198</v>
      </c>
      <c r="E168" s="215" t="s">
        <v>4290</v>
      </c>
      <c r="F168" s="216" t="s">
        <v>4291</v>
      </c>
      <c r="G168" s="217" t="s">
        <v>237</v>
      </c>
      <c r="H168" s="218">
        <v>73.454999999999998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4292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4293</v>
      </c>
      <c r="G169" s="42"/>
      <c r="H169" s="42"/>
      <c r="I169" s="229"/>
      <c r="J169" s="42"/>
      <c r="K169" s="42"/>
      <c r="L169" s="46"/>
      <c r="M169" s="285"/>
      <c r="N169" s="286"/>
      <c r="O169" s="281"/>
      <c r="P169" s="281"/>
      <c r="Q169" s="281"/>
      <c r="R169" s="281"/>
      <c r="S169" s="281"/>
      <c r="T169" s="281"/>
      <c r="U169" s="2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2" customFormat="1" ht="6.96" customHeight="1">
      <c r="A170" s="40"/>
      <c r="B170" s="61"/>
      <c r="C170" s="62"/>
      <c r="D170" s="62"/>
      <c r="E170" s="62"/>
      <c r="F170" s="62"/>
      <c r="G170" s="62"/>
      <c r="H170" s="62"/>
      <c r="I170" s="62"/>
      <c r="J170" s="62"/>
      <c r="K170" s="62"/>
      <c r="L170" s="46"/>
      <c r="M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</sheetData>
  <sheetProtection sheet="1" autoFilter="0" formatColumns="0" formatRows="0" objects="1" scenarios="1" spinCount="100000" saltValue="j8J+4A22bxLf36VVMM16867zxIZFG0l1uk3ju5N3/SZNQyeRB7EH5EiYlp++/Qm5B9BTslbRZvEYLVFPJNJGMQ==" hashValue="QVny3pjVZ2YprVvsi9J4mBGGsrEyHX/xV2cSSXkz8b/zoXv+F8Th0rFTIWa15ptoGS8pAHJunsqCxMBREs85LA==" algorithmName="SHA-512" password="CC35"/>
  <autoFilter ref="C90:K16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6" r:id="rId1" display="https://podminky.urs.cz/item/CS_URS_2025_02/115101301"/>
    <hyperlink ref="F98" r:id="rId2" display="https://podminky.urs.cz/item/CS_URS_2025_02/121151113"/>
    <hyperlink ref="F103" r:id="rId3" display="https://podminky.urs.cz/item/CS_URS_2025_02/122251102"/>
    <hyperlink ref="F108" r:id="rId4" display="https://podminky.urs.cz/item/CS_URS_2025_02/162751137"/>
    <hyperlink ref="F110" r:id="rId5" display="https://podminky.urs.cz/item/CS_URS_2025_02/162751139"/>
    <hyperlink ref="F112" r:id="rId6" display="https://podminky.urs.cz/item/CS_URS_2025_02/167151112"/>
    <hyperlink ref="F117" r:id="rId7" display="https://podminky.urs.cz/item/CS_URS_2025_02/171201221"/>
    <hyperlink ref="F120" r:id="rId8" display="https://podminky.urs.cz/item/CS_URS_2025_02/171251201"/>
    <hyperlink ref="F122" r:id="rId9" display="https://podminky.urs.cz/item/CS_URS_2025_02/181951114"/>
    <hyperlink ref="F128" r:id="rId10" display="https://podminky.urs.cz/item/CS_URS_2025_02/213141111"/>
    <hyperlink ref="F134" r:id="rId11" display="https://podminky.urs.cz/item/CS_URS_2025_02/564752111"/>
    <hyperlink ref="F169" r:id="rId12" display="https://podminky.urs.cz/item/CS_URS_2025_02/9982313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3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4122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4294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ROUND((SUM(BE88:BE249)),  2)</f>
        <v>0</v>
      </c>
      <c r="G35" s="40"/>
      <c r="H35" s="40"/>
      <c r="I35" s="160">
        <v>0.20999999999999999</v>
      </c>
      <c r="J35" s="159">
        <f>ROUND(((SUM(BE88:BE249))*I35),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ROUND((SUM(BF88:BF249)),  2)</f>
        <v>0</v>
      </c>
      <c r="G36" s="40"/>
      <c r="H36" s="40"/>
      <c r="I36" s="160">
        <v>0.12</v>
      </c>
      <c r="J36" s="159">
        <f>ROUND(((SUM(BF88:BF249))*I36),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ROUND((SUM(BG88:BG249)),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ROUND((SUM(BH88:BH249)),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ROUND((SUM(BI88:BI249)),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4122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12.3. - Úprava zeleně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J89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J90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J247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180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2" t="str">
        <f>E7</f>
        <v>Koncepční dořešení lokality Loděnice v parku B.Němcové</v>
      </c>
      <c r="F76" s="34"/>
      <c r="G76" s="34"/>
      <c r="H76" s="34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1" customFormat="1" ht="12" customHeight="1">
      <c r="B77" s="23"/>
      <c r="C77" s="34" t="s">
        <v>164</v>
      </c>
      <c r="D77" s="24"/>
      <c r="E77" s="24"/>
      <c r="F77" s="24"/>
      <c r="G77" s="24"/>
      <c r="H77" s="24"/>
      <c r="I77" s="24"/>
      <c r="J77" s="24"/>
      <c r="K77" s="24"/>
      <c r="L77" s="22"/>
    </row>
    <row r="78" s="2" customFormat="1" ht="16.5" customHeight="1">
      <c r="A78" s="40"/>
      <c r="B78" s="41"/>
      <c r="C78" s="42"/>
      <c r="D78" s="42"/>
      <c r="E78" s="172" t="s">
        <v>4122</v>
      </c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E11</f>
        <v>12.3. - Úprava zeleně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F14</f>
        <v>Karviná</v>
      </c>
      <c r="G82" s="42"/>
      <c r="H82" s="42"/>
      <c r="I82" s="34" t="s">
        <v>23</v>
      </c>
      <c r="J82" s="74" t="str">
        <f>IF(J14="","",J14)</f>
        <v>22. 1. 2026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E17</f>
        <v>Statutární město Karviná</v>
      </c>
      <c r="G84" s="42"/>
      <c r="H84" s="42"/>
      <c r="I84" s="34" t="s">
        <v>31</v>
      </c>
      <c r="J84" s="38" t="str">
        <f>E23</f>
        <v>POLYCHROME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29</v>
      </c>
      <c r="D85" s="42"/>
      <c r="E85" s="42"/>
      <c r="F85" s="29" t="str">
        <f>IF(E20="","",E20)</f>
        <v>Vyplň údaj</v>
      </c>
      <c r="G85" s="42"/>
      <c r="H85" s="42"/>
      <c r="I85" s="34" t="s">
        <v>34</v>
      </c>
      <c r="J85" s="38" t="str">
        <f>E26</f>
        <v xml:space="preserve"> 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8"/>
      <c r="B87" s="189"/>
      <c r="C87" s="190" t="s">
        <v>181</v>
      </c>
      <c r="D87" s="191" t="s">
        <v>57</v>
      </c>
      <c r="E87" s="191" t="s">
        <v>53</v>
      </c>
      <c r="F87" s="191" t="s">
        <v>54</v>
      </c>
      <c r="G87" s="191" t="s">
        <v>182</v>
      </c>
      <c r="H87" s="191" t="s">
        <v>183</v>
      </c>
      <c r="I87" s="191" t="s">
        <v>184</v>
      </c>
      <c r="J87" s="191" t="s">
        <v>171</v>
      </c>
      <c r="K87" s="192" t="s">
        <v>185</v>
      </c>
      <c r="L87" s="193"/>
      <c r="M87" s="94" t="s">
        <v>19</v>
      </c>
      <c r="N87" s="95" t="s">
        <v>42</v>
      </c>
      <c r="O87" s="95" t="s">
        <v>186</v>
      </c>
      <c r="P87" s="95" t="s">
        <v>187</v>
      </c>
      <c r="Q87" s="95" t="s">
        <v>188</v>
      </c>
      <c r="R87" s="95" t="s">
        <v>189</v>
      </c>
      <c r="S87" s="95" t="s">
        <v>190</v>
      </c>
      <c r="T87" s="95" t="s">
        <v>191</v>
      </c>
      <c r="U87" s="96" t="s">
        <v>192</v>
      </c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</row>
    <row r="88" s="2" customFormat="1" ht="22.8" customHeight="1">
      <c r="A88" s="40"/>
      <c r="B88" s="41"/>
      <c r="C88" s="101" t="s">
        <v>193</v>
      </c>
      <c r="D88" s="42"/>
      <c r="E88" s="42"/>
      <c r="F88" s="42"/>
      <c r="G88" s="42"/>
      <c r="H88" s="42"/>
      <c r="I88" s="42"/>
      <c r="J88" s="194">
        <f>BK88</f>
        <v>0</v>
      </c>
      <c r="K88" s="42"/>
      <c r="L88" s="46"/>
      <c r="M88" s="97"/>
      <c r="N88" s="195"/>
      <c r="O88" s="98"/>
      <c r="P88" s="196">
        <f>P89</f>
        <v>0</v>
      </c>
      <c r="Q88" s="98"/>
      <c r="R88" s="196">
        <f>R89</f>
        <v>2.2099700000000002</v>
      </c>
      <c r="S88" s="98"/>
      <c r="T88" s="196">
        <f>T89</f>
        <v>0</v>
      </c>
      <c r="U88" s="99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172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71</v>
      </c>
      <c r="E89" s="201" t="s">
        <v>194</v>
      </c>
      <c r="F89" s="201" t="s">
        <v>195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P90+P247</f>
        <v>0</v>
      </c>
      <c r="Q89" s="206"/>
      <c r="R89" s="207">
        <f>R90+R247</f>
        <v>2.2099700000000002</v>
      </c>
      <c r="S89" s="206"/>
      <c r="T89" s="207">
        <f>T90+T247</f>
        <v>0</v>
      </c>
      <c r="U89" s="208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79</v>
      </c>
      <c r="AT89" s="210" t="s">
        <v>71</v>
      </c>
      <c r="AU89" s="210" t="s">
        <v>72</v>
      </c>
      <c r="AY89" s="209" t="s">
        <v>196</v>
      </c>
      <c r="BK89" s="211">
        <f>BK90+BK247</f>
        <v>0</v>
      </c>
    </row>
    <row r="90" s="12" customFormat="1" ht="22.8" customHeight="1">
      <c r="A90" s="12"/>
      <c r="B90" s="198"/>
      <c r="C90" s="199"/>
      <c r="D90" s="200" t="s">
        <v>71</v>
      </c>
      <c r="E90" s="212" t="s">
        <v>79</v>
      </c>
      <c r="F90" s="212" t="s">
        <v>361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SUM(P91:P246)</f>
        <v>0</v>
      </c>
      <c r="Q90" s="206"/>
      <c r="R90" s="207">
        <f>SUM(R91:R246)</f>
        <v>2.2099700000000002</v>
      </c>
      <c r="S90" s="206"/>
      <c r="T90" s="207">
        <f>SUM(T91:T246)</f>
        <v>0</v>
      </c>
      <c r="U90" s="208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79</v>
      </c>
      <c r="AT90" s="210" t="s">
        <v>71</v>
      </c>
      <c r="AU90" s="210" t="s">
        <v>79</v>
      </c>
      <c r="AY90" s="209" t="s">
        <v>196</v>
      </c>
      <c r="BK90" s="211">
        <f>SUM(BK91:BK246)</f>
        <v>0</v>
      </c>
    </row>
    <row r="91" s="2" customFormat="1" ht="33" customHeight="1">
      <c r="A91" s="40"/>
      <c r="B91" s="41"/>
      <c r="C91" s="214" t="s">
        <v>79</v>
      </c>
      <c r="D91" s="214" t="s">
        <v>198</v>
      </c>
      <c r="E91" s="215" t="s">
        <v>4295</v>
      </c>
      <c r="F91" s="216" t="s">
        <v>4296</v>
      </c>
      <c r="G91" s="217" t="s">
        <v>222</v>
      </c>
      <c r="H91" s="218">
        <v>2</v>
      </c>
      <c r="I91" s="219"/>
      <c r="J91" s="220">
        <f>ROUND(I91*H91,2)</f>
        <v>0</v>
      </c>
      <c r="K91" s="216" t="s">
        <v>202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81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4297</v>
      </c>
    </row>
    <row r="92" s="2" customFormat="1">
      <c r="A92" s="40"/>
      <c r="B92" s="41"/>
      <c r="C92" s="42"/>
      <c r="D92" s="227" t="s">
        <v>205</v>
      </c>
      <c r="E92" s="42"/>
      <c r="F92" s="228" t="s">
        <v>4298</v>
      </c>
      <c r="G92" s="42"/>
      <c r="H92" s="42"/>
      <c r="I92" s="229"/>
      <c r="J92" s="42"/>
      <c r="K92" s="42"/>
      <c r="L92" s="46"/>
      <c r="M92" s="230"/>
      <c r="N92" s="231"/>
      <c r="O92" s="86"/>
      <c r="P92" s="86"/>
      <c r="Q92" s="86"/>
      <c r="R92" s="86"/>
      <c r="S92" s="86"/>
      <c r="T92" s="86"/>
      <c r="U92" s="87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205</v>
      </c>
      <c r="AU92" s="19" t="s">
        <v>81</v>
      </c>
    </row>
    <row r="93" s="13" customFormat="1">
      <c r="A93" s="13"/>
      <c r="B93" s="232"/>
      <c r="C93" s="233"/>
      <c r="D93" s="234" t="s">
        <v>212</v>
      </c>
      <c r="E93" s="235" t="s">
        <v>19</v>
      </c>
      <c r="F93" s="236" t="s">
        <v>4299</v>
      </c>
      <c r="G93" s="233"/>
      <c r="H93" s="237">
        <v>2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1"/>
      <c r="U93" s="242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212</v>
      </c>
      <c r="AU93" s="243" t="s">
        <v>81</v>
      </c>
      <c r="AV93" s="13" t="s">
        <v>81</v>
      </c>
      <c r="AW93" s="13" t="s">
        <v>33</v>
      </c>
      <c r="AX93" s="13" t="s">
        <v>79</v>
      </c>
      <c r="AY93" s="243" t="s">
        <v>196</v>
      </c>
    </row>
    <row r="94" s="2" customFormat="1" ht="33" customHeight="1">
      <c r="A94" s="40"/>
      <c r="B94" s="41"/>
      <c r="C94" s="214" t="s">
        <v>81</v>
      </c>
      <c r="D94" s="214" t="s">
        <v>198</v>
      </c>
      <c r="E94" s="215" t="s">
        <v>4300</v>
      </c>
      <c r="F94" s="216" t="s">
        <v>4301</v>
      </c>
      <c r="G94" s="217" t="s">
        <v>222</v>
      </c>
      <c r="H94" s="218">
        <v>2</v>
      </c>
      <c r="I94" s="219"/>
      <c r="J94" s="220">
        <f>ROUND(I94*H94,2)</f>
        <v>0</v>
      </c>
      <c r="K94" s="216" t="s">
        <v>202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81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4302</v>
      </c>
    </row>
    <row r="95" s="2" customFormat="1">
      <c r="A95" s="40"/>
      <c r="B95" s="41"/>
      <c r="C95" s="42"/>
      <c r="D95" s="227" t="s">
        <v>205</v>
      </c>
      <c r="E95" s="42"/>
      <c r="F95" s="228" t="s">
        <v>4303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6"/>
      <c r="U95" s="87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205</v>
      </c>
      <c r="AU95" s="19" t="s">
        <v>81</v>
      </c>
    </row>
    <row r="96" s="13" customFormat="1">
      <c r="A96" s="13"/>
      <c r="B96" s="232"/>
      <c r="C96" s="233"/>
      <c r="D96" s="234" t="s">
        <v>212</v>
      </c>
      <c r="E96" s="235" t="s">
        <v>19</v>
      </c>
      <c r="F96" s="236" t="s">
        <v>4304</v>
      </c>
      <c r="G96" s="233"/>
      <c r="H96" s="237">
        <v>2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1"/>
      <c r="U96" s="242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212</v>
      </c>
      <c r="AU96" s="243" t="s">
        <v>81</v>
      </c>
      <c r="AV96" s="13" t="s">
        <v>81</v>
      </c>
      <c r="AW96" s="13" t="s">
        <v>33</v>
      </c>
      <c r="AX96" s="13" t="s">
        <v>79</v>
      </c>
      <c r="AY96" s="243" t="s">
        <v>196</v>
      </c>
    </row>
    <row r="97" s="2" customFormat="1" ht="37.8" customHeight="1">
      <c r="A97" s="40"/>
      <c r="B97" s="41"/>
      <c r="C97" s="214" t="s">
        <v>155</v>
      </c>
      <c r="D97" s="214" t="s">
        <v>198</v>
      </c>
      <c r="E97" s="215" t="s">
        <v>4305</v>
      </c>
      <c r="F97" s="216" t="s">
        <v>4306</v>
      </c>
      <c r="G97" s="217" t="s">
        <v>222</v>
      </c>
      <c r="H97" s="218">
        <v>1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4307</v>
      </c>
    </row>
    <row r="98" s="2" customFormat="1">
      <c r="A98" s="40"/>
      <c r="B98" s="41"/>
      <c r="C98" s="42"/>
      <c r="D98" s="227" t="s">
        <v>205</v>
      </c>
      <c r="E98" s="42"/>
      <c r="F98" s="228" t="s">
        <v>4308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13" customFormat="1">
      <c r="A99" s="13"/>
      <c r="B99" s="232"/>
      <c r="C99" s="233"/>
      <c r="D99" s="234" t="s">
        <v>212</v>
      </c>
      <c r="E99" s="235" t="s">
        <v>19</v>
      </c>
      <c r="F99" s="236" t="s">
        <v>4309</v>
      </c>
      <c r="G99" s="233"/>
      <c r="H99" s="237">
        <v>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1"/>
      <c r="U99" s="242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212</v>
      </c>
      <c r="AU99" s="243" t="s">
        <v>81</v>
      </c>
      <c r="AV99" s="13" t="s">
        <v>81</v>
      </c>
      <c r="AW99" s="13" t="s">
        <v>33</v>
      </c>
      <c r="AX99" s="13" t="s">
        <v>79</v>
      </c>
      <c r="AY99" s="243" t="s">
        <v>196</v>
      </c>
    </row>
    <row r="100" s="2" customFormat="1" ht="44.25" customHeight="1">
      <c r="A100" s="40"/>
      <c r="B100" s="41"/>
      <c r="C100" s="214" t="s">
        <v>203</v>
      </c>
      <c r="D100" s="214" t="s">
        <v>198</v>
      </c>
      <c r="E100" s="215" t="s">
        <v>4310</v>
      </c>
      <c r="F100" s="216" t="s">
        <v>4311</v>
      </c>
      <c r="G100" s="217" t="s">
        <v>222</v>
      </c>
      <c r="H100" s="218">
        <v>25</v>
      </c>
      <c r="I100" s="219"/>
      <c r="J100" s="220">
        <f>ROUND(I100*H100,2)</f>
        <v>0</v>
      </c>
      <c r="K100" s="216" t="s">
        <v>202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81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4312</v>
      </c>
    </row>
    <row r="101" s="2" customFormat="1">
      <c r="A101" s="40"/>
      <c r="B101" s="41"/>
      <c r="C101" s="42"/>
      <c r="D101" s="227" t="s">
        <v>205</v>
      </c>
      <c r="E101" s="42"/>
      <c r="F101" s="228" t="s">
        <v>4313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6"/>
      <c r="U101" s="87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205</v>
      </c>
      <c r="AU101" s="19" t="s">
        <v>81</v>
      </c>
    </row>
    <row r="102" s="2" customFormat="1" ht="37.8" customHeight="1">
      <c r="A102" s="40"/>
      <c r="B102" s="41"/>
      <c r="C102" s="214" t="s">
        <v>225</v>
      </c>
      <c r="D102" s="214" t="s">
        <v>198</v>
      </c>
      <c r="E102" s="215" t="s">
        <v>4314</v>
      </c>
      <c r="F102" s="216" t="s">
        <v>4315</v>
      </c>
      <c r="G102" s="217" t="s">
        <v>222</v>
      </c>
      <c r="H102" s="218">
        <v>1</v>
      </c>
      <c r="I102" s="219"/>
      <c r="J102" s="220">
        <f>ROUND(I102*H102,2)</f>
        <v>0</v>
      </c>
      <c r="K102" s="216" t="s">
        <v>202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4316</v>
      </c>
    </row>
    <row r="103" s="2" customFormat="1">
      <c r="A103" s="40"/>
      <c r="B103" s="41"/>
      <c r="C103" s="42"/>
      <c r="D103" s="227" t="s">
        <v>205</v>
      </c>
      <c r="E103" s="42"/>
      <c r="F103" s="228" t="s">
        <v>4317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81</v>
      </c>
    </row>
    <row r="104" s="2" customFormat="1" ht="37.8" customHeight="1">
      <c r="A104" s="40"/>
      <c r="B104" s="41"/>
      <c r="C104" s="214" t="s">
        <v>234</v>
      </c>
      <c r="D104" s="214" t="s">
        <v>198</v>
      </c>
      <c r="E104" s="215" t="s">
        <v>4318</v>
      </c>
      <c r="F104" s="216" t="s">
        <v>4319</v>
      </c>
      <c r="G104" s="217" t="s">
        <v>222</v>
      </c>
      <c r="H104" s="218">
        <v>4</v>
      </c>
      <c r="I104" s="219"/>
      <c r="J104" s="220">
        <f>ROUND(I104*H104,2)</f>
        <v>0</v>
      </c>
      <c r="K104" s="216" t="s">
        <v>202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81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4320</v>
      </c>
    </row>
    <row r="105" s="2" customFormat="1">
      <c r="A105" s="40"/>
      <c r="B105" s="41"/>
      <c r="C105" s="42"/>
      <c r="D105" s="227" t="s">
        <v>205</v>
      </c>
      <c r="E105" s="42"/>
      <c r="F105" s="228" t="s">
        <v>4321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205</v>
      </c>
      <c r="AU105" s="19" t="s">
        <v>81</v>
      </c>
    </row>
    <row r="106" s="2" customFormat="1" ht="33" customHeight="1">
      <c r="A106" s="40"/>
      <c r="B106" s="41"/>
      <c r="C106" s="214" t="s">
        <v>241</v>
      </c>
      <c r="D106" s="214" t="s">
        <v>198</v>
      </c>
      <c r="E106" s="215" t="s">
        <v>4322</v>
      </c>
      <c r="F106" s="216" t="s">
        <v>4323</v>
      </c>
      <c r="G106" s="217" t="s">
        <v>244</v>
      </c>
      <c r="H106" s="218">
        <v>0.755</v>
      </c>
      <c r="I106" s="219"/>
      <c r="J106" s="220">
        <f>ROUND(I106*H106,2)</f>
        <v>0</v>
      </c>
      <c r="K106" s="216" t="s">
        <v>202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4324</v>
      </c>
    </row>
    <row r="107" s="2" customFormat="1">
      <c r="A107" s="40"/>
      <c r="B107" s="41"/>
      <c r="C107" s="42"/>
      <c r="D107" s="227" t="s">
        <v>205</v>
      </c>
      <c r="E107" s="42"/>
      <c r="F107" s="228" t="s">
        <v>4325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6"/>
      <c r="U107" s="87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205</v>
      </c>
      <c r="AU107" s="19" t="s">
        <v>81</v>
      </c>
    </row>
    <row r="108" s="13" customFormat="1">
      <c r="A108" s="13"/>
      <c r="B108" s="232"/>
      <c r="C108" s="233"/>
      <c r="D108" s="234" t="s">
        <v>212</v>
      </c>
      <c r="E108" s="235" t="s">
        <v>19</v>
      </c>
      <c r="F108" s="236" t="s">
        <v>4326</v>
      </c>
      <c r="G108" s="233"/>
      <c r="H108" s="237">
        <v>0.152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1"/>
      <c r="U108" s="242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212</v>
      </c>
      <c r="AU108" s="243" t="s">
        <v>81</v>
      </c>
      <c r="AV108" s="13" t="s">
        <v>81</v>
      </c>
      <c r="AW108" s="13" t="s">
        <v>33</v>
      </c>
      <c r="AX108" s="13" t="s">
        <v>72</v>
      </c>
      <c r="AY108" s="243" t="s">
        <v>196</v>
      </c>
    </row>
    <row r="109" s="13" customFormat="1">
      <c r="A109" s="13"/>
      <c r="B109" s="232"/>
      <c r="C109" s="233"/>
      <c r="D109" s="234" t="s">
        <v>212</v>
      </c>
      <c r="E109" s="235" t="s">
        <v>19</v>
      </c>
      <c r="F109" s="236" t="s">
        <v>4327</v>
      </c>
      <c r="G109" s="233"/>
      <c r="H109" s="237">
        <v>0.113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1"/>
      <c r="U109" s="242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212</v>
      </c>
      <c r="AU109" s="243" t="s">
        <v>81</v>
      </c>
      <c r="AV109" s="13" t="s">
        <v>81</v>
      </c>
      <c r="AW109" s="13" t="s">
        <v>33</v>
      </c>
      <c r="AX109" s="13" t="s">
        <v>72</v>
      </c>
      <c r="AY109" s="243" t="s">
        <v>196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4328</v>
      </c>
      <c r="G110" s="233"/>
      <c r="H110" s="237">
        <v>0.13200000000000001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72</v>
      </c>
      <c r="AY110" s="243" t="s">
        <v>196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4329</v>
      </c>
      <c r="G111" s="233"/>
      <c r="H111" s="237">
        <v>0.074999999999999997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72</v>
      </c>
      <c r="AY111" s="243" t="s">
        <v>196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4330</v>
      </c>
      <c r="G112" s="233"/>
      <c r="H112" s="237">
        <v>0.28299999999999997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72</v>
      </c>
      <c r="AY112" s="243" t="s">
        <v>196</v>
      </c>
    </row>
    <row r="113" s="14" customFormat="1">
      <c r="A113" s="14"/>
      <c r="B113" s="254"/>
      <c r="C113" s="255"/>
      <c r="D113" s="234" t="s">
        <v>212</v>
      </c>
      <c r="E113" s="256" t="s">
        <v>19</v>
      </c>
      <c r="F113" s="257" t="s">
        <v>233</v>
      </c>
      <c r="G113" s="255"/>
      <c r="H113" s="258">
        <v>0.755</v>
      </c>
      <c r="I113" s="259"/>
      <c r="J113" s="255"/>
      <c r="K113" s="255"/>
      <c r="L113" s="260"/>
      <c r="M113" s="261"/>
      <c r="N113" s="262"/>
      <c r="O113" s="262"/>
      <c r="P113" s="262"/>
      <c r="Q113" s="262"/>
      <c r="R113" s="262"/>
      <c r="S113" s="262"/>
      <c r="T113" s="262"/>
      <c r="U113" s="263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64" t="s">
        <v>212</v>
      </c>
      <c r="AU113" s="264" t="s">
        <v>81</v>
      </c>
      <c r="AV113" s="14" t="s">
        <v>203</v>
      </c>
      <c r="AW113" s="14" t="s">
        <v>33</v>
      </c>
      <c r="AX113" s="14" t="s">
        <v>79</v>
      </c>
      <c r="AY113" s="264" t="s">
        <v>196</v>
      </c>
    </row>
    <row r="114" s="2" customFormat="1" ht="33" customHeight="1">
      <c r="A114" s="40"/>
      <c r="B114" s="41"/>
      <c r="C114" s="214" t="s">
        <v>217</v>
      </c>
      <c r="D114" s="214" t="s">
        <v>198</v>
      </c>
      <c r="E114" s="215" t="s">
        <v>4331</v>
      </c>
      <c r="F114" s="216" t="s">
        <v>4332</v>
      </c>
      <c r="G114" s="217" t="s">
        <v>222</v>
      </c>
      <c r="H114" s="218">
        <v>27</v>
      </c>
      <c r="I114" s="219"/>
      <c r="J114" s="220">
        <f>ROUND(I114*H114,2)</f>
        <v>0</v>
      </c>
      <c r="K114" s="216" t="s">
        <v>202</v>
      </c>
      <c r="L114" s="46"/>
      <c r="M114" s="221" t="s">
        <v>19</v>
      </c>
      <c r="N114" s="222" t="s">
        <v>43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203</v>
      </c>
      <c r="AT114" s="225" t="s">
        <v>198</v>
      </c>
      <c r="AU114" s="225" t="s">
        <v>81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4333</v>
      </c>
    </row>
    <row r="115" s="2" customFormat="1">
      <c r="A115" s="40"/>
      <c r="B115" s="41"/>
      <c r="C115" s="42"/>
      <c r="D115" s="227" t="s">
        <v>205</v>
      </c>
      <c r="E115" s="42"/>
      <c r="F115" s="228" t="s">
        <v>4334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6"/>
      <c r="U115" s="87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205</v>
      </c>
      <c r="AU115" s="19" t="s">
        <v>81</v>
      </c>
    </row>
    <row r="116" s="2" customFormat="1" ht="24.15" customHeight="1">
      <c r="A116" s="40"/>
      <c r="B116" s="41"/>
      <c r="C116" s="214" t="s">
        <v>254</v>
      </c>
      <c r="D116" s="214" t="s">
        <v>198</v>
      </c>
      <c r="E116" s="215" t="s">
        <v>4335</v>
      </c>
      <c r="F116" s="216" t="s">
        <v>4336</v>
      </c>
      <c r="G116" s="217" t="s">
        <v>244</v>
      </c>
      <c r="H116" s="218">
        <v>0.755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4337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4338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2" customFormat="1" ht="24.15" customHeight="1">
      <c r="A118" s="40"/>
      <c r="B118" s="41"/>
      <c r="C118" s="214" t="s">
        <v>263</v>
      </c>
      <c r="D118" s="214" t="s">
        <v>198</v>
      </c>
      <c r="E118" s="215" t="s">
        <v>4339</v>
      </c>
      <c r="F118" s="216" t="s">
        <v>4340</v>
      </c>
      <c r="G118" s="217" t="s">
        <v>201</v>
      </c>
      <c r="H118" s="218">
        <v>29.699999999999999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4341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4342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13" customFormat="1">
      <c r="A120" s="13"/>
      <c r="B120" s="232"/>
      <c r="C120" s="233"/>
      <c r="D120" s="234" t="s">
        <v>212</v>
      </c>
      <c r="E120" s="235" t="s">
        <v>19</v>
      </c>
      <c r="F120" s="236" t="s">
        <v>4343</v>
      </c>
      <c r="G120" s="233"/>
      <c r="H120" s="237">
        <v>29.699999999999999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212</v>
      </c>
      <c r="AU120" s="243" t="s">
        <v>81</v>
      </c>
      <c r="AV120" s="13" t="s">
        <v>81</v>
      </c>
      <c r="AW120" s="13" t="s">
        <v>33</v>
      </c>
      <c r="AX120" s="13" t="s">
        <v>79</v>
      </c>
      <c r="AY120" s="243" t="s">
        <v>196</v>
      </c>
    </row>
    <row r="121" s="2" customFormat="1" ht="55.5" customHeight="1">
      <c r="A121" s="40"/>
      <c r="B121" s="41"/>
      <c r="C121" s="214" t="s">
        <v>269</v>
      </c>
      <c r="D121" s="214" t="s">
        <v>198</v>
      </c>
      <c r="E121" s="215" t="s">
        <v>4344</v>
      </c>
      <c r="F121" s="216" t="s">
        <v>4345</v>
      </c>
      <c r="G121" s="217" t="s">
        <v>244</v>
      </c>
      <c r="H121" s="218">
        <v>1500</v>
      </c>
      <c r="I121" s="219"/>
      <c r="J121" s="220">
        <f>ROUND(I121*H121,2)</f>
        <v>0</v>
      </c>
      <c r="K121" s="216" t="s">
        <v>202</v>
      </c>
      <c r="L121" s="46"/>
      <c r="M121" s="221" t="s">
        <v>19</v>
      </c>
      <c r="N121" s="222" t="s">
        <v>43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3">
        <f>S121*H121</f>
        <v>0</v>
      </c>
      <c r="U121" s="224" t="s">
        <v>19</v>
      </c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203</v>
      </c>
      <c r="AT121" s="225" t="s">
        <v>198</v>
      </c>
      <c r="AU121" s="225" t="s">
        <v>81</v>
      </c>
      <c r="AY121" s="19" t="s">
        <v>196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79</v>
      </c>
      <c r="BK121" s="226">
        <f>ROUND(I121*H121,2)</f>
        <v>0</v>
      </c>
      <c r="BL121" s="19" t="s">
        <v>203</v>
      </c>
      <c r="BM121" s="225" t="s">
        <v>4346</v>
      </c>
    </row>
    <row r="122" s="2" customFormat="1">
      <c r="A122" s="40"/>
      <c r="B122" s="41"/>
      <c r="C122" s="42"/>
      <c r="D122" s="227" t="s">
        <v>205</v>
      </c>
      <c r="E122" s="42"/>
      <c r="F122" s="228" t="s">
        <v>4347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6"/>
      <c r="U122" s="87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205</v>
      </c>
      <c r="AU122" s="19" t="s">
        <v>81</v>
      </c>
    </row>
    <row r="123" s="2" customFormat="1" ht="37.8" customHeight="1">
      <c r="A123" s="40"/>
      <c r="B123" s="41"/>
      <c r="C123" s="214" t="s">
        <v>8</v>
      </c>
      <c r="D123" s="214" t="s">
        <v>198</v>
      </c>
      <c r="E123" s="215" t="s">
        <v>4348</v>
      </c>
      <c r="F123" s="216" t="s">
        <v>4349</v>
      </c>
      <c r="G123" s="217" t="s">
        <v>244</v>
      </c>
      <c r="H123" s="218">
        <v>1500</v>
      </c>
      <c r="I123" s="219"/>
      <c r="J123" s="220">
        <f>ROUND(I123*H123,2)</f>
        <v>0</v>
      </c>
      <c r="K123" s="216" t="s">
        <v>202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81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4350</v>
      </c>
    </row>
    <row r="124" s="2" customFormat="1">
      <c r="A124" s="40"/>
      <c r="B124" s="41"/>
      <c r="C124" s="42"/>
      <c r="D124" s="227" t="s">
        <v>205</v>
      </c>
      <c r="E124" s="42"/>
      <c r="F124" s="228" t="s">
        <v>4351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81</v>
      </c>
    </row>
    <row r="125" s="2" customFormat="1" ht="16.5" customHeight="1">
      <c r="A125" s="40"/>
      <c r="B125" s="41"/>
      <c r="C125" s="244" t="s">
        <v>282</v>
      </c>
      <c r="D125" s="244" t="s">
        <v>214</v>
      </c>
      <c r="E125" s="245" t="s">
        <v>4352</v>
      </c>
      <c r="F125" s="246" t="s">
        <v>4353</v>
      </c>
      <c r="G125" s="247" t="s">
        <v>601</v>
      </c>
      <c r="H125" s="248">
        <v>30</v>
      </c>
      <c r="I125" s="249"/>
      <c r="J125" s="250">
        <f>ROUND(I125*H125,2)</f>
        <v>0</v>
      </c>
      <c r="K125" s="246" t="s">
        <v>202</v>
      </c>
      <c r="L125" s="251"/>
      <c r="M125" s="252" t="s">
        <v>19</v>
      </c>
      <c r="N125" s="253" t="s">
        <v>43</v>
      </c>
      <c r="O125" s="86"/>
      <c r="P125" s="223">
        <f>O125*H125</f>
        <v>0</v>
      </c>
      <c r="Q125" s="223">
        <v>0.001</v>
      </c>
      <c r="R125" s="223">
        <f>Q125*H125</f>
        <v>0.029999999999999999</v>
      </c>
      <c r="S125" s="223">
        <v>0</v>
      </c>
      <c r="T125" s="223">
        <f>S125*H125</f>
        <v>0</v>
      </c>
      <c r="U125" s="224" t="s">
        <v>19</v>
      </c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217</v>
      </c>
      <c r="AT125" s="225" t="s">
        <v>214</v>
      </c>
      <c r="AU125" s="225" t="s">
        <v>81</v>
      </c>
      <c r="AY125" s="19" t="s">
        <v>196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79</v>
      </c>
      <c r="BK125" s="226">
        <f>ROUND(I125*H125,2)</f>
        <v>0</v>
      </c>
      <c r="BL125" s="19" t="s">
        <v>203</v>
      </c>
      <c r="BM125" s="225" t="s">
        <v>4354</v>
      </c>
    </row>
    <row r="126" s="13" customFormat="1">
      <c r="A126" s="13"/>
      <c r="B126" s="232"/>
      <c r="C126" s="233"/>
      <c r="D126" s="234" t="s">
        <v>212</v>
      </c>
      <c r="E126" s="233"/>
      <c r="F126" s="236" t="s">
        <v>4355</v>
      </c>
      <c r="G126" s="233"/>
      <c r="H126" s="237">
        <v>30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1"/>
      <c r="U126" s="242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212</v>
      </c>
      <c r="AU126" s="243" t="s">
        <v>81</v>
      </c>
      <c r="AV126" s="13" t="s">
        <v>81</v>
      </c>
      <c r="AW126" s="13" t="s">
        <v>4</v>
      </c>
      <c r="AX126" s="13" t="s">
        <v>79</v>
      </c>
      <c r="AY126" s="243" t="s">
        <v>196</v>
      </c>
    </row>
    <row r="127" s="2" customFormat="1" ht="33" customHeight="1">
      <c r="A127" s="40"/>
      <c r="B127" s="41"/>
      <c r="C127" s="214" t="s">
        <v>288</v>
      </c>
      <c r="D127" s="214" t="s">
        <v>198</v>
      </c>
      <c r="E127" s="215" t="s">
        <v>4356</v>
      </c>
      <c r="F127" s="216" t="s">
        <v>4357</v>
      </c>
      <c r="G127" s="217" t="s">
        <v>222</v>
      </c>
      <c r="H127" s="218">
        <v>27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4358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4359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2" customFormat="1" ht="33" customHeight="1">
      <c r="A129" s="40"/>
      <c r="B129" s="41"/>
      <c r="C129" s="214" t="s">
        <v>294</v>
      </c>
      <c r="D129" s="214" t="s">
        <v>198</v>
      </c>
      <c r="E129" s="215" t="s">
        <v>4360</v>
      </c>
      <c r="F129" s="216" t="s">
        <v>4361</v>
      </c>
      <c r="G129" s="217" t="s">
        <v>222</v>
      </c>
      <c r="H129" s="218">
        <v>64</v>
      </c>
      <c r="I129" s="219"/>
      <c r="J129" s="220">
        <f>ROUND(I129*H129,2)</f>
        <v>0</v>
      </c>
      <c r="K129" s="216" t="s">
        <v>202</v>
      </c>
      <c r="L129" s="46"/>
      <c r="M129" s="221" t="s">
        <v>19</v>
      </c>
      <c r="N129" s="222" t="s">
        <v>43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3">
        <f>S129*H129</f>
        <v>0</v>
      </c>
      <c r="U129" s="224" t="s">
        <v>19</v>
      </c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203</v>
      </c>
      <c r="AT129" s="225" t="s">
        <v>198</v>
      </c>
      <c r="AU129" s="225" t="s">
        <v>81</v>
      </c>
      <c r="AY129" s="19" t="s">
        <v>196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79</v>
      </c>
      <c r="BK129" s="226">
        <f>ROUND(I129*H129,2)</f>
        <v>0</v>
      </c>
      <c r="BL129" s="19" t="s">
        <v>203</v>
      </c>
      <c r="BM129" s="225" t="s">
        <v>4362</v>
      </c>
    </row>
    <row r="130" s="2" customFormat="1">
      <c r="A130" s="40"/>
      <c r="B130" s="41"/>
      <c r="C130" s="42"/>
      <c r="D130" s="227" t="s">
        <v>205</v>
      </c>
      <c r="E130" s="42"/>
      <c r="F130" s="228" t="s">
        <v>4363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6"/>
      <c r="U130" s="87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205</v>
      </c>
      <c r="AU130" s="19" t="s">
        <v>81</v>
      </c>
    </row>
    <row r="131" s="2" customFormat="1" ht="37.8" customHeight="1">
      <c r="A131" s="40"/>
      <c r="B131" s="41"/>
      <c r="C131" s="214" t="s">
        <v>266</v>
      </c>
      <c r="D131" s="214" t="s">
        <v>198</v>
      </c>
      <c r="E131" s="215" t="s">
        <v>4364</v>
      </c>
      <c r="F131" s="216" t="s">
        <v>4365</v>
      </c>
      <c r="G131" s="217" t="s">
        <v>222</v>
      </c>
      <c r="H131" s="218">
        <v>27</v>
      </c>
      <c r="I131" s="219"/>
      <c r="J131" s="220">
        <f>ROUND(I131*H131,2)</f>
        <v>0</v>
      </c>
      <c r="K131" s="216" t="s">
        <v>202</v>
      </c>
      <c r="L131" s="46"/>
      <c r="M131" s="221" t="s">
        <v>19</v>
      </c>
      <c r="N131" s="222" t="s">
        <v>43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3">
        <f>S131*H131</f>
        <v>0</v>
      </c>
      <c r="U131" s="224" t="s">
        <v>19</v>
      </c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203</v>
      </c>
      <c r="AT131" s="225" t="s">
        <v>198</v>
      </c>
      <c r="AU131" s="225" t="s">
        <v>81</v>
      </c>
      <c r="AY131" s="19" t="s">
        <v>196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79</v>
      </c>
      <c r="BK131" s="226">
        <f>ROUND(I131*H131,2)</f>
        <v>0</v>
      </c>
      <c r="BL131" s="19" t="s">
        <v>203</v>
      </c>
      <c r="BM131" s="225" t="s">
        <v>4366</v>
      </c>
    </row>
    <row r="132" s="2" customFormat="1">
      <c r="A132" s="40"/>
      <c r="B132" s="41"/>
      <c r="C132" s="42"/>
      <c r="D132" s="227" t="s">
        <v>205</v>
      </c>
      <c r="E132" s="42"/>
      <c r="F132" s="228" t="s">
        <v>4367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6"/>
      <c r="U132" s="87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205</v>
      </c>
      <c r="AU132" s="19" t="s">
        <v>81</v>
      </c>
    </row>
    <row r="133" s="2" customFormat="1" ht="24.15" customHeight="1">
      <c r="A133" s="40"/>
      <c r="B133" s="41"/>
      <c r="C133" s="244" t="s">
        <v>307</v>
      </c>
      <c r="D133" s="244" t="s">
        <v>214</v>
      </c>
      <c r="E133" s="245" t="s">
        <v>1217</v>
      </c>
      <c r="F133" s="246" t="s">
        <v>4368</v>
      </c>
      <c r="G133" s="247" t="s">
        <v>222</v>
      </c>
      <c r="H133" s="248">
        <v>3</v>
      </c>
      <c r="I133" s="249"/>
      <c r="J133" s="250">
        <f>ROUND(I133*H133,2)</f>
        <v>0</v>
      </c>
      <c r="K133" s="246" t="s">
        <v>19</v>
      </c>
      <c r="L133" s="251"/>
      <c r="M133" s="252" t="s">
        <v>19</v>
      </c>
      <c r="N133" s="253" t="s">
        <v>43</v>
      </c>
      <c r="O133" s="86"/>
      <c r="P133" s="223">
        <f>O133*H133</f>
        <v>0</v>
      </c>
      <c r="Q133" s="223">
        <v>0.014999999999999999</v>
      </c>
      <c r="R133" s="223">
        <f>Q133*H133</f>
        <v>0.044999999999999998</v>
      </c>
      <c r="S133" s="223">
        <v>0</v>
      </c>
      <c r="T133" s="223">
        <f>S133*H133</f>
        <v>0</v>
      </c>
      <c r="U133" s="224" t="s">
        <v>19</v>
      </c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217</v>
      </c>
      <c r="AT133" s="225" t="s">
        <v>214</v>
      </c>
      <c r="AU133" s="225" t="s">
        <v>81</v>
      </c>
      <c r="AY133" s="19" t="s">
        <v>196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79</v>
      </c>
      <c r="BK133" s="226">
        <f>ROUND(I133*H133,2)</f>
        <v>0</v>
      </c>
      <c r="BL133" s="19" t="s">
        <v>203</v>
      </c>
      <c r="BM133" s="225" t="s">
        <v>4369</v>
      </c>
    </row>
    <row r="134" s="2" customFormat="1">
      <c r="A134" s="40"/>
      <c r="B134" s="41"/>
      <c r="C134" s="42"/>
      <c r="D134" s="234" t="s">
        <v>910</v>
      </c>
      <c r="E134" s="42"/>
      <c r="F134" s="278" t="s">
        <v>4370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6"/>
      <c r="U134" s="87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910</v>
      </c>
      <c r="AU134" s="19" t="s">
        <v>81</v>
      </c>
    </row>
    <row r="135" s="2" customFormat="1" ht="16.5" customHeight="1">
      <c r="A135" s="40"/>
      <c r="B135" s="41"/>
      <c r="C135" s="244" t="s">
        <v>313</v>
      </c>
      <c r="D135" s="244" t="s">
        <v>214</v>
      </c>
      <c r="E135" s="245" t="s">
        <v>1511</v>
      </c>
      <c r="F135" s="246" t="s">
        <v>4371</v>
      </c>
      <c r="G135" s="247" t="s">
        <v>222</v>
      </c>
      <c r="H135" s="248">
        <v>3</v>
      </c>
      <c r="I135" s="249"/>
      <c r="J135" s="250">
        <f>ROUND(I135*H135,2)</f>
        <v>0</v>
      </c>
      <c r="K135" s="246" t="s">
        <v>19</v>
      </c>
      <c r="L135" s="251"/>
      <c r="M135" s="252" t="s">
        <v>19</v>
      </c>
      <c r="N135" s="253" t="s">
        <v>43</v>
      </c>
      <c r="O135" s="86"/>
      <c r="P135" s="223">
        <f>O135*H135</f>
        <v>0</v>
      </c>
      <c r="Q135" s="223">
        <v>0.014999999999999999</v>
      </c>
      <c r="R135" s="223">
        <f>Q135*H135</f>
        <v>0.044999999999999998</v>
      </c>
      <c r="S135" s="223">
        <v>0</v>
      </c>
      <c r="T135" s="223">
        <f>S135*H135</f>
        <v>0</v>
      </c>
      <c r="U135" s="224" t="s">
        <v>19</v>
      </c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217</v>
      </c>
      <c r="AT135" s="225" t="s">
        <v>214</v>
      </c>
      <c r="AU135" s="225" t="s">
        <v>81</v>
      </c>
      <c r="AY135" s="19" t="s">
        <v>196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79</v>
      </c>
      <c r="BK135" s="226">
        <f>ROUND(I135*H135,2)</f>
        <v>0</v>
      </c>
      <c r="BL135" s="19" t="s">
        <v>203</v>
      </c>
      <c r="BM135" s="225" t="s">
        <v>4372</v>
      </c>
    </row>
    <row r="136" s="2" customFormat="1">
      <c r="A136" s="40"/>
      <c r="B136" s="41"/>
      <c r="C136" s="42"/>
      <c r="D136" s="234" t="s">
        <v>910</v>
      </c>
      <c r="E136" s="42"/>
      <c r="F136" s="278" t="s">
        <v>4373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6"/>
      <c r="U136" s="87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910</v>
      </c>
      <c r="AU136" s="19" t="s">
        <v>81</v>
      </c>
    </row>
    <row r="137" s="2" customFormat="1" ht="16.5" customHeight="1">
      <c r="A137" s="40"/>
      <c r="B137" s="41"/>
      <c r="C137" s="244" t="s">
        <v>320</v>
      </c>
      <c r="D137" s="244" t="s">
        <v>214</v>
      </c>
      <c r="E137" s="245" t="s">
        <v>1515</v>
      </c>
      <c r="F137" s="246" t="s">
        <v>4374</v>
      </c>
      <c r="G137" s="247" t="s">
        <v>222</v>
      </c>
      <c r="H137" s="248">
        <v>2</v>
      </c>
      <c r="I137" s="249"/>
      <c r="J137" s="250">
        <f>ROUND(I137*H137,2)</f>
        <v>0</v>
      </c>
      <c r="K137" s="246" t="s">
        <v>19</v>
      </c>
      <c r="L137" s="251"/>
      <c r="M137" s="252" t="s">
        <v>19</v>
      </c>
      <c r="N137" s="253" t="s">
        <v>43</v>
      </c>
      <c r="O137" s="86"/>
      <c r="P137" s="223">
        <f>O137*H137</f>
        <v>0</v>
      </c>
      <c r="Q137" s="223">
        <v>0.014999999999999999</v>
      </c>
      <c r="R137" s="223">
        <f>Q137*H137</f>
        <v>0.029999999999999999</v>
      </c>
      <c r="S137" s="223">
        <v>0</v>
      </c>
      <c r="T137" s="223">
        <f>S137*H137</f>
        <v>0</v>
      </c>
      <c r="U137" s="224" t="s">
        <v>19</v>
      </c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217</v>
      </c>
      <c r="AT137" s="225" t="s">
        <v>214</v>
      </c>
      <c r="AU137" s="225" t="s">
        <v>81</v>
      </c>
      <c r="AY137" s="19" t="s">
        <v>196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79</v>
      </c>
      <c r="BK137" s="226">
        <f>ROUND(I137*H137,2)</f>
        <v>0</v>
      </c>
      <c r="BL137" s="19" t="s">
        <v>203</v>
      </c>
      <c r="BM137" s="225" t="s">
        <v>4375</v>
      </c>
    </row>
    <row r="138" s="2" customFormat="1">
      <c r="A138" s="40"/>
      <c r="B138" s="41"/>
      <c r="C138" s="42"/>
      <c r="D138" s="234" t="s">
        <v>910</v>
      </c>
      <c r="E138" s="42"/>
      <c r="F138" s="278" t="s">
        <v>4376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6"/>
      <c r="U138" s="87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910</v>
      </c>
      <c r="AU138" s="19" t="s">
        <v>81</v>
      </c>
    </row>
    <row r="139" s="2" customFormat="1" ht="16.5" customHeight="1">
      <c r="A139" s="40"/>
      <c r="B139" s="41"/>
      <c r="C139" s="244" t="s">
        <v>325</v>
      </c>
      <c r="D139" s="244" t="s">
        <v>214</v>
      </c>
      <c r="E139" s="245" t="s">
        <v>1519</v>
      </c>
      <c r="F139" s="246" t="s">
        <v>4377</v>
      </c>
      <c r="G139" s="247" t="s">
        <v>222</v>
      </c>
      <c r="H139" s="248">
        <v>2</v>
      </c>
      <c r="I139" s="249"/>
      <c r="J139" s="250">
        <f>ROUND(I139*H139,2)</f>
        <v>0</v>
      </c>
      <c r="K139" s="246" t="s">
        <v>19</v>
      </c>
      <c r="L139" s="251"/>
      <c r="M139" s="252" t="s">
        <v>19</v>
      </c>
      <c r="N139" s="253" t="s">
        <v>43</v>
      </c>
      <c r="O139" s="86"/>
      <c r="P139" s="223">
        <f>O139*H139</f>
        <v>0</v>
      </c>
      <c r="Q139" s="223">
        <v>0.014999999999999999</v>
      </c>
      <c r="R139" s="223">
        <f>Q139*H139</f>
        <v>0.029999999999999999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217</v>
      </c>
      <c r="AT139" s="225" t="s">
        <v>214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203</v>
      </c>
      <c r="BM139" s="225" t="s">
        <v>4378</v>
      </c>
    </row>
    <row r="140" s="2" customFormat="1">
      <c r="A140" s="40"/>
      <c r="B140" s="41"/>
      <c r="C140" s="42"/>
      <c r="D140" s="234" t="s">
        <v>910</v>
      </c>
      <c r="E140" s="42"/>
      <c r="F140" s="278" t="s">
        <v>4379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910</v>
      </c>
      <c r="AU140" s="19" t="s">
        <v>81</v>
      </c>
    </row>
    <row r="141" s="2" customFormat="1" ht="16.5" customHeight="1">
      <c r="A141" s="40"/>
      <c r="B141" s="41"/>
      <c r="C141" s="244" t="s">
        <v>7</v>
      </c>
      <c r="D141" s="244" t="s">
        <v>214</v>
      </c>
      <c r="E141" s="245" t="s">
        <v>1522</v>
      </c>
      <c r="F141" s="246" t="s">
        <v>4380</v>
      </c>
      <c r="G141" s="247" t="s">
        <v>222</v>
      </c>
      <c r="H141" s="248">
        <v>1</v>
      </c>
      <c r="I141" s="249"/>
      <c r="J141" s="250">
        <f>ROUND(I141*H141,2)</f>
        <v>0</v>
      </c>
      <c r="K141" s="246" t="s">
        <v>19</v>
      </c>
      <c r="L141" s="251"/>
      <c r="M141" s="252" t="s">
        <v>19</v>
      </c>
      <c r="N141" s="253" t="s">
        <v>43</v>
      </c>
      <c r="O141" s="86"/>
      <c r="P141" s="223">
        <f>O141*H141</f>
        <v>0</v>
      </c>
      <c r="Q141" s="223">
        <v>0.014999999999999999</v>
      </c>
      <c r="R141" s="223">
        <f>Q141*H141</f>
        <v>0.014999999999999999</v>
      </c>
      <c r="S141" s="223">
        <v>0</v>
      </c>
      <c r="T141" s="223">
        <f>S141*H141</f>
        <v>0</v>
      </c>
      <c r="U141" s="224" t="s">
        <v>19</v>
      </c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217</v>
      </c>
      <c r="AT141" s="225" t="s">
        <v>214</v>
      </c>
      <c r="AU141" s="225" t="s">
        <v>81</v>
      </c>
      <c r="AY141" s="19" t="s">
        <v>196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79</v>
      </c>
      <c r="BK141" s="226">
        <f>ROUND(I141*H141,2)</f>
        <v>0</v>
      </c>
      <c r="BL141" s="19" t="s">
        <v>203</v>
      </c>
      <c r="BM141" s="225" t="s">
        <v>4381</v>
      </c>
    </row>
    <row r="142" s="2" customFormat="1">
      <c r="A142" s="40"/>
      <c r="B142" s="41"/>
      <c r="C142" s="42"/>
      <c r="D142" s="234" t="s">
        <v>910</v>
      </c>
      <c r="E142" s="42"/>
      <c r="F142" s="278" t="s">
        <v>4382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6"/>
      <c r="U142" s="87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910</v>
      </c>
      <c r="AU142" s="19" t="s">
        <v>81</v>
      </c>
    </row>
    <row r="143" s="2" customFormat="1" ht="16.5" customHeight="1">
      <c r="A143" s="40"/>
      <c r="B143" s="41"/>
      <c r="C143" s="244" t="s">
        <v>334</v>
      </c>
      <c r="D143" s="244" t="s">
        <v>214</v>
      </c>
      <c r="E143" s="245" t="s">
        <v>1525</v>
      </c>
      <c r="F143" s="246" t="s">
        <v>4383</v>
      </c>
      <c r="G143" s="247" t="s">
        <v>222</v>
      </c>
      <c r="H143" s="248">
        <v>2</v>
      </c>
      <c r="I143" s="249"/>
      <c r="J143" s="250">
        <f>ROUND(I143*H143,2)</f>
        <v>0</v>
      </c>
      <c r="K143" s="246" t="s">
        <v>19</v>
      </c>
      <c r="L143" s="251"/>
      <c r="M143" s="252" t="s">
        <v>19</v>
      </c>
      <c r="N143" s="253" t="s">
        <v>43</v>
      </c>
      <c r="O143" s="86"/>
      <c r="P143" s="223">
        <f>O143*H143</f>
        <v>0</v>
      </c>
      <c r="Q143" s="223">
        <v>0.014999999999999999</v>
      </c>
      <c r="R143" s="223">
        <f>Q143*H143</f>
        <v>0.029999999999999999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217</v>
      </c>
      <c r="AT143" s="225" t="s">
        <v>214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4384</v>
      </c>
    </row>
    <row r="144" s="2" customFormat="1">
      <c r="A144" s="40"/>
      <c r="B144" s="41"/>
      <c r="C144" s="42"/>
      <c r="D144" s="234" t="s">
        <v>910</v>
      </c>
      <c r="E144" s="42"/>
      <c r="F144" s="278" t="s">
        <v>4385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910</v>
      </c>
      <c r="AU144" s="19" t="s">
        <v>81</v>
      </c>
    </row>
    <row r="145" s="2" customFormat="1" ht="21.75" customHeight="1">
      <c r="A145" s="40"/>
      <c r="B145" s="41"/>
      <c r="C145" s="244" t="s">
        <v>339</v>
      </c>
      <c r="D145" s="244" t="s">
        <v>214</v>
      </c>
      <c r="E145" s="245" t="s">
        <v>1531</v>
      </c>
      <c r="F145" s="246" t="s">
        <v>4386</v>
      </c>
      <c r="G145" s="247" t="s">
        <v>222</v>
      </c>
      <c r="H145" s="248">
        <v>3</v>
      </c>
      <c r="I145" s="249"/>
      <c r="J145" s="250">
        <f>ROUND(I145*H145,2)</f>
        <v>0</v>
      </c>
      <c r="K145" s="246" t="s">
        <v>19</v>
      </c>
      <c r="L145" s="251"/>
      <c r="M145" s="252" t="s">
        <v>19</v>
      </c>
      <c r="N145" s="253" t="s">
        <v>43</v>
      </c>
      <c r="O145" s="86"/>
      <c r="P145" s="223">
        <f>O145*H145</f>
        <v>0</v>
      </c>
      <c r="Q145" s="223">
        <v>0.014999999999999999</v>
      </c>
      <c r="R145" s="223">
        <f>Q145*H145</f>
        <v>0.044999999999999998</v>
      </c>
      <c r="S145" s="223">
        <v>0</v>
      </c>
      <c r="T145" s="223">
        <f>S145*H145</f>
        <v>0</v>
      </c>
      <c r="U145" s="224" t="s">
        <v>19</v>
      </c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217</v>
      </c>
      <c r="AT145" s="225" t="s">
        <v>214</v>
      </c>
      <c r="AU145" s="225" t="s">
        <v>81</v>
      </c>
      <c r="AY145" s="19" t="s">
        <v>196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79</v>
      </c>
      <c r="BK145" s="226">
        <f>ROUND(I145*H145,2)</f>
        <v>0</v>
      </c>
      <c r="BL145" s="19" t="s">
        <v>203</v>
      </c>
      <c r="BM145" s="225" t="s">
        <v>4387</v>
      </c>
    </row>
    <row r="146" s="2" customFormat="1">
      <c r="A146" s="40"/>
      <c r="B146" s="41"/>
      <c r="C146" s="42"/>
      <c r="D146" s="234" t="s">
        <v>910</v>
      </c>
      <c r="E146" s="42"/>
      <c r="F146" s="278" t="s">
        <v>4388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6"/>
      <c r="U146" s="87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910</v>
      </c>
      <c r="AU146" s="19" t="s">
        <v>81</v>
      </c>
    </row>
    <row r="147" s="2" customFormat="1" ht="16.5" customHeight="1">
      <c r="A147" s="40"/>
      <c r="B147" s="41"/>
      <c r="C147" s="244" t="s">
        <v>475</v>
      </c>
      <c r="D147" s="244" t="s">
        <v>214</v>
      </c>
      <c r="E147" s="245" t="s">
        <v>1541</v>
      </c>
      <c r="F147" s="246" t="s">
        <v>4389</v>
      </c>
      <c r="G147" s="247" t="s">
        <v>222</v>
      </c>
      <c r="H147" s="248">
        <v>5</v>
      </c>
      <c r="I147" s="249"/>
      <c r="J147" s="250">
        <f>ROUND(I147*H147,2)</f>
        <v>0</v>
      </c>
      <c r="K147" s="246" t="s">
        <v>19</v>
      </c>
      <c r="L147" s="251"/>
      <c r="M147" s="252" t="s">
        <v>19</v>
      </c>
      <c r="N147" s="253" t="s">
        <v>43</v>
      </c>
      <c r="O147" s="86"/>
      <c r="P147" s="223">
        <f>O147*H147</f>
        <v>0</v>
      </c>
      <c r="Q147" s="223">
        <v>0.010999999999999999</v>
      </c>
      <c r="R147" s="223">
        <f>Q147*H147</f>
        <v>0.054999999999999993</v>
      </c>
      <c r="S147" s="223">
        <v>0</v>
      </c>
      <c r="T147" s="223">
        <f>S147*H147</f>
        <v>0</v>
      </c>
      <c r="U147" s="224" t="s">
        <v>19</v>
      </c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217</v>
      </c>
      <c r="AT147" s="225" t="s">
        <v>214</v>
      </c>
      <c r="AU147" s="225" t="s">
        <v>81</v>
      </c>
      <c r="AY147" s="19" t="s">
        <v>196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79</v>
      </c>
      <c r="BK147" s="226">
        <f>ROUND(I147*H147,2)</f>
        <v>0</v>
      </c>
      <c r="BL147" s="19" t="s">
        <v>203</v>
      </c>
      <c r="BM147" s="225" t="s">
        <v>4390</v>
      </c>
    </row>
    <row r="148" s="2" customFormat="1">
      <c r="A148" s="40"/>
      <c r="B148" s="41"/>
      <c r="C148" s="42"/>
      <c r="D148" s="234" t="s">
        <v>910</v>
      </c>
      <c r="E148" s="42"/>
      <c r="F148" s="278" t="s">
        <v>4391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6"/>
      <c r="U148" s="87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910</v>
      </c>
      <c r="AU148" s="19" t="s">
        <v>81</v>
      </c>
    </row>
    <row r="149" s="2" customFormat="1" ht="24.15" customHeight="1">
      <c r="A149" s="40"/>
      <c r="B149" s="41"/>
      <c r="C149" s="244" t="s">
        <v>482</v>
      </c>
      <c r="D149" s="244" t="s">
        <v>214</v>
      </c>
      <c r="E149" s="245" t="s">
        <v>1544</v>
      </c>
      <c r="F149" s="246" t="s">
        <v>4392</v>
      </c>
      <c r="G149" s="247" t="s">
        <v>222</v>
      </c>
      <c r="H149" s="248">
        <v>2</v>
      </c>
      <c r="I149" s="249"/>
      <c r="J149" s="250">
        <f>ROUND(I149*H149,2)</f>
        <v>0</v>
      </c>
      <c r="K149" s="246" t="s">
        <v>19</v>
      </c>
      <c r="L149" s="251"/>
      <c r="M149" s="252" t="s">
        <v>19</v>
      </c>
      <c r="N149" s="253" t="s">
        <v>43</v>
      </c>
      <c r="O149" s="86"/>
      <c r="P149" s="223">
        <f>O149*H149</f>
        <v>0</v>
      </c>
      <c r="Q149" s="223">
        <v>0.01</v>
      </c>
      <c r="R149" s="223">
        <f>Q149*H149</f>
        <v>0.02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217</v>
      </c>
      <c r="AT149" s="225" t="s">
        <v>214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4393</v>
      </c>
    </row>
    <row r="150" s="2" customFormat="1">
      <c r="A150" s="40"/>
      <c r="B150" s="41"/>
      <c r="C150" s="42"/>
      <c r="D150" s="234" t="s">
        <v>910</v>
      </c>
      <c r="E150" s="42"/>
      <c r="F150" s="278" t="s">
        <v>4394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910</v>
      </c>
      <c r="AU150" s="19" t="s">
        <v>81</v>
      </c>
    </row>
    <row r="151" s="2" customFormat="1" ht="16.5" customHeight="1">
      <c r="A151" s="40"/>
      <c r="B151" s="41"/>
      <c r="C151" s="244" t="s">
        <v>487</v>
      </c>
      <c r="D151" s="244" t="s">
        <v>214</v>
      </c>
      <c r="E151" s="245" t="s">
        <v>1548</v>
      </c>
      <c r="F151" s="246" t="s">
        <v>4395</v>
      </c>
      <c r="G151" s="247" t="s">
        <v>222</v>
      </c>
      <c r="H151" s="248">
        <v>2</v>
      </c>
      <c r="I151" s="249"/>
      <c r="J151" s="250">
        <f>ROUND(I151*H151,2)</f>
        <v>0</v>
      </c>
      <c r="K151" s="246" t="s">
        <v>19</v>
      </c>
      <c r="L151" s="251"/>
      <c r="M151" s="252" t="s">
        <v>19</v>
      </c>
      <c r="N151" s="253" t="s">
        <v>43</v>
      </c>
      <c r="O151" s="86"/>
      <c r="P151" s="223">
        <f>O151*H151</f>
        <v>0</v>
      </c>
      <c r="Q151" s="223">
        <v>0.01</v>
      </c>
      <c r="R151" s="223">
        <f>Q151*H151</f>
        <v>0.02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217</v>
      </c>
      <c r="AT151" s="225" t="s">
        <v>214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4396</v>
      </c>
    </row>
    <row r="152" s="2" customFormat="1">
      <c r="A152" s="40"/>
      <c r="B152" s="41"/>
      <c r="C152" s="42"/>
      <c r="D152" s="234" t="s">
        <v>910</v>
      </c>
      <c r="E152" s="42"/>
      <c r="F152" s="278" t="s">
        <v>4397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910</v>
      </c>
      <c r="AU152" s="19" t="s">
        <v>81</v>
      </c>
    </row>
    <row r="153" s="2" customFormat="1" ht="16.5" customHeight="1">
      <c r="A153" s="40"/>
      <c r="B153" s="41"/>
      <c r="C153" s="244" t="s">
        <v>493</v>
      </c>
      <c r="D153" s="244" t="s">
        <v>214</v>
      </c>
      <c r="E153" s="245" t="s">
        <v>1551</v>
      </c>
      <c r="F153" s="246" t="s">
        <v>4398</v>
      </c>
      <c r="G153" s="247" t="s">
        <v>222</v>
      </c>
      <c r="H153" s="248">
        <v>2</v>
      </c>
      <c r="I153" s="249"/>
      <c r="J153" s="250">
        <f>ROUND(I153*H153,2)</f>
        <v>0</v>
      </c>
      <c r="K153" s="246" t="s">
        <v>19</v>
      </c>
      <c r="L153" s="251"/>
      <c r="M153" s="252" t="s">
        <v>19</v>
      </c>
      <c r="N153" s="253" t="s">
        <v>43</v>
      </c>
      <c r="O153" s="86"/>
      <c r="P153" s="223">
        <f>O153*H153</f>
        <v>0</v>
      </c>
      <c r="Q153" s="223">
        <v>0.01</v>
      </c>
      <c r="R153" s="223">
        <f>Q153*H153</f>
        <v>0.02</v>
      </c>
      <c r="S153" s="223">
        <v>0</v>
      </c>
      <c r="T153" s="223">
        <f>S153*H153</f>
        <v>0</v>
      </c>
      <c r="U153" s="224" t="s">
        <v>19</v>
      </c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217</v>
      </c>
      <c r="AT153" s="225" t="s">
        <v>214</v>
      </c>
      <c r="AU153" s="225" t="s">
        <v>81</v>
      </c>
      <c r="AY153" s="19" t="s">
        <v>196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79</v>
      </c>
      <c r="BK153" s="226">
        <f>ROUND(I153*H153,2)</f>
        <v>0</v>
      </c>
      <c r="BL153" s="19" t="s">
        <v>203</v>
      </c>
      <c r="BM153" s="225" t="s">
        <v>4399</v>
      </c>
    </row>
    <row r="154" s="2" customFormat="1">
      <c r="A154" s="40"/>
      <c r="B154" s="41"/>
      <c r="C154" s="42"/>
      <c r="D154" s="234" t="s">
        <v>910</v>
      </c>
      <c r="E154" s="42"/>
      <c r="F154" s="278" t="s">
        <v>4400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6"/>
      <c r="U154" s="87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910</v>
      </c>
      <c r="AU154" s="19" t="s">
        <v>81</v>
      </c>
    </row>
    <row r="155" s="2" customFormat="1" ht="24.15" customHeight="1">
      <c r="A155" s="40"/>
      <c r="B155" s="41"/>
      <c r="C155" s="214" t="s">
        <v>497</v>
      </c>
      <c r="D155" s="214" t="s">
        <v>198</v>
      </c>
      <c r="E155" s="215" t="s">
        <v>4401</v>
      </c>
      <c r="F155" s="216" t="s">
        <v>4402</v>
      </c>
      <c r="G155" s="217" t="s">
        <v>222</v>
      </c>
      <c r="H155" s="218">
        <v>27</v>
      </c>
      <c r="I155" s="219"/>
      <c r="J155" s="220">
        <f>ROUND(I155*H155,2)</f>
        <v>0</v>
      </c>
      <c r="K155" s="216" t="s">
        <v>202</v>
      </c>
      <c r="L155" s="46"/>
      <c r="M155" s="221" t="s">
        <v>19</v>
      </c>
      <c r="N155" s="222" t="s">
        <v>43</v>
      </c>
      <c r="O155" s="86"/>
      <c r="P155" s="223">
        <f>O155*H155</f>
        <v>0</v>
      </c>
      <c r="Q155" s="223">
        <v>5.0000000000000002E-05</v>
      </c>
      <c r="R155" s="223">
        <f>Q155*H155</f>
        <v>0.0013500000000000001</v>
      </c>
      <c r="S155" s="223">
        <v>0</v>
      </c>
      <c r="T155" s="223">
        <f>S155*H155</f>
        <v>0</v>
      </c>
      <c r="U155" s="224" t="s">
        <v>19</v>
      </c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203</v>
      </c>
      <c r="AT155" s="225" t="s">
        <v>198</v>
      </c>
      <c r="AU155" s="225" t="s">
        <v>81</v>
      </c>
      <c r="AY155" s="19" t="s">
        <v>196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79</v>
      </c>
      <c r="BK155" s="226">
        <f>ROUND(I155*H155,2)</f>
        <v>0</v>
      </c>
      <c r="BL155" s="19" t="s">
        <v>203</v>
      </c>
      <c r="BM155" s="225" t="s">
        <v>4403</v>
      </c>
    </row>
    <row r="156" s="2" customFormat="1">
      <c r="A156" s="40"/>
      <c r="B156" s="41"/>
      <c r="C156" s="42"/>
      <c r="D156" s="227" t="s">
        <v>205</v>
      </c>
      <c r="E156" s="42"/>
      <c r="F156" s="228" t="s">
        <v>4404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6"/>
      <c r="U156" s="87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205</v>
      </c>
      <c r="AU156" s="19" t="s">
        <v>81</v>
      </c>
    </row>
    <row r="157" s="2" customFormat="1" ht="21.75" customHeight="1">
      <c r="A157" s="40"/>
      <c r="B157" s="41"/>
      <c r="C157" s="244" t="s">
        <v>503</v>
      </c>
      <c r="D157" s="244" t="s">
        <v>214</v>
      </c>
      <c r="E157" s="245" t="s">
        <v>4405</v>
      </c>
      <c r="F157" s="246" t="s">
        <v>4406</v>
      </c>
      <c r="G157" s="247" t="s">
        <v>222</v>
      </c>
      <c r="H157" s="248">
        <v>81</v>
      </c>
      <c r="I157" s="249"/>
      <c r="J157" s="250">
        <f>ROUND(I157*H157,2)</f>
        <v>0</v>
      </c>
      <c r="K157" s="246" t="s">
        <v>202</v>
      </c>
      <c r="L157" s="251"/>
      <c r="M157" s="252" t="s">
        <v>19</v>
      </c>
      <c r="N157" s="253" t="s">
        <v>43</v>
      </c>
      <c r="O157" s="86"/>
      <c r="P157" s="223">
        <f>O157*H157</f>
        <v>0</v>
      </c>
      <c r="Q157" s="223">
        <v>0.0047200000000000002</v>
      </c>
      <c r="R157" s="223">
        <f>Q157*H157</f>
        <v>0.38231999999999999</v>
      </c>
      <c r="S157" s="223">
        <v>0</v>
      </c>
      <c r="T157" s="223">
        <f>S157*H157</f>
        <v>0</v>
      </c>
      <c r="U157" s="224" t="s">
        <v>19</v>
      </c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217</v>
      </c>
      <c r="AT157" s="225" t="s">
        <v>214</v>
      </c>
      <c r="AU157" s="225" t="s">
        <v>81</v>
      </c>
      <c r="AY157" s="19" t="s">
        <v>196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79</v>
      </c>
      <c r="BK157" s="226">
        <f>ROUND(I157*H157,2)</f>
        <v>0</v>
      </c>
      <c r="BL157" s="19" t="s">
        <v>203</v>
      </c>
      <c r="BM157" s="225" t="s">
        <v>4407</v>
      </c>
    </row>
    <row r="158" s="13" customFormat="1">
      <c r="A158" s="13"/>
      <c r="B158" s="232"/>
      <c r="C158" s="233"/>
      <c r="D158" s="234" t="s">
        <v>212</v>
      </c>
      <c r="E158" s="233"/>
      <c r="F158" s="236" t="s">
        <v>4408</v>
      </c>
      <c r="G158" s="233"/>
      <c r="H158" s="237">
        <v>81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4</v>
      </c>
      <c r="AX158" s="13" t="s">
        <v>79</v>
      </c>
      <c r="AY158" s="243" t="s">
        <v>196</v>
      </c>
    </row>
    <row r="159" s="2" customFormat="1" ht="33" customHeight="1">
      <c r="A159" s="40"/>
      <c r="B159" s="41"/>
      <c r="C159" s="214" t="s">
        <v>508</v>
      </c>
      <c r="D159" s="214" t="s">
        <v>198</v>
      </c>
      <c r="E159" s="215" t="s">
        <v>4409</v>
      </c>
      <c r="F159" s="216" t="s">
        <v>4410</v>
      </c>
      <c r="G159" s="217" t="s">
        <v>222</v>
      </c>
      <c r="H159" s="218">
        <v>27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4411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4412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2" customFormat="1" ht="16.5" customHeight="1">
      <c r="A161" s="40"/>
      <c r="B161" s="41"/>
      <c r="C161" s="244" t="s">
        <v>515</v>
      </c>
      <c r="D161" s="244" t="s">
        <v>214</v>
      </c>
      <c r="E161" s="245" t="s">
        <v>4413</v>
      </c>
      <c r="F161" s="246" t="s">
        <v>4414</v>
      </c>
      <c r="G161" s="247" t="s">
        <v>237</v>
      </c>
      <c r="H161" s="248">
        <v>0.13500000000000001</v>
      </c>
      <c r="I161" s="249"/>
      <c r="J161" s="250">
        <f>ROUND(I161*H161,2)</f>
        <v>0</v>
      </c>
      <c r="K161" s="246" t="s">
        <v>202</v>
      </c>
      <c r="L161" s="251"/>
      <c r="M161" s="252" t="s">
        <v>19</v>
      </c>
      <c r="N161" s="253" t="s">
        <v>43</v>
      </c>
      <c r="O161" s="86"/>
      <c r="P161" s="223">
        <f>O161*H161</f>
        <v>0</v>
      </c>
      <c r="Q161" s="223">
        <v>1</v>
      </c>
      <c r="R161" s="223">
        <f>Q161*H161</f>
        <v>0.13500000000000001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217</v>
      </c>
      <c r="AT161" s="225" t="s">
        <v>214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4415</v>
      </c>
    </row>
    <row r="162" s="13" customFormat="1">
      <c r="A162" s="13"/>
      <c r="B162" s="232"/>
      <c r="C162" s="233"/>
      <c r="D162" s="234" t="s">
        <v>212</v>
      </c>
      <c r="E162" s="233"/>
      <c r="F162" s="236" t="s">
        <v>4416</v>
      </c>
      <c r="G162" s="233"/>
      <c r="H162" s="237">
        <v>0.13500000000000001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1"/>
      <c r="U162" s="242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212</v>
      </c>
      <c r="AU162" s="243" t="s">
        <v>81</v>
      </c>
      <c r="AV162" s="13" t="s">
        <v>81</v>
      </c>
      <c r="AW162" s="13" t="s">
        <v>4</v>
      </c>
      <c r="AX162" s="13" t="s">
        <v>79</v>
      </c>
      <c r="AY162" s="243" t="s">
        <v>196</v>
      </c>
    </row>
    <row r="163" s="2" customFormat="1" ht="24.15" customHeight="1">
      <c r="A163" s="40"/>
      <c r="B163" s="41"/>
      <c r="C163" s="214" t="s">
        <v>278</v>
      </c>
      <c r="D163" s="214" t="s">
        <v>198</v>
      </c>
      <c r="E163" s="215" t="s">
        <v>4417</v>
      </c>
      <c r="F163" s="216" t="s">
        <v>4418</v>
      </c>
      <c r="G163" s="217" t="s">
        <v>222</v>
      </c>
      <c r="H163" s="218">
        <v>27</v>
      </c>
      <c r="I163" s="219"/>
      <c r="J163" s="220">
        <f>ROUND(I163*H163,2)</f>
        <v>0</v>
      </c>
      <c r="K163" s="216" t="s">
        <v>202</v>
      </c>
      <c r="L163" s="46"/>
      <c r="M163" s="221" t="s">
        <v>19</v>
      </c>
      <c r="N163" s="222" t="s">
        <v>43</v>
      </c>
      <c r="O163" s="86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3">
        <f>S163*H163</f>
        <v>0</v>
      </c>
      <c r="U163" s="224" t="s">
        <v>19</v>
      </c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203</v>
      </c>
      <c r="AT163" s="225" t="s">
        <v>198</v>
      </c>
      <c r="AU163" s="225" t="s">
        <v>81</v>
      </c>
      <c r="AY163" s="19" t="s">
        <v>196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79</v>
      </c>
      <c r="BK163" s="226">
        <f>ROUND(I163*H163,2)</f>
        <v>0</v>
      </c>
      <c r="BL163" s="19" t="s">
        <v>203</v>
      </c>
      <c r="BM163" s="225" t="s">
        <v>4419</v>
      </c>
    </row>
    <row r="164" s="2" customFormat="1">
      <c r="A164" s="40"/>
      <c r="B164" s="41"/>
      <c r="C164" s="42"/>
      <c r="D164" s="227" t="s">
        <v>205</v>
      </c>
      <c r="E164" s="42"/>
      <c r="F164" s="228" t="s">
        <v>4420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6"/>
      <c r="U164" s="87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205</v>
      </c>
      <c r="AU164" s="19" t="s">
        <v>81</v>
      </c>
    </row>
    <row r="165" s="2" customFormat="1" ht="24.15" customHeight="1">
      <c r="A165" s="40"/>
      <c r="B165" s="41"/>
      <c r="C165" s="214" t="s">
        <v>526</v>
      </c>
      <c r="D165" s="214" t="s">
        <v>198</v>
      </c>
      <c r="E165" s="215" t="s">
        <v>4421</v>
      </c>
      <c r="F165" s="216" t="s">
        <v>4422</v>
      </c>
      <c r="G165" s="217" t="s">
        <v>222</v>
      </c>
      <c r="H165" s="218">
        <v>5</v>
      </c>
      <c r="I165" s="219"/>
      <c r="J165" s="220">
        <f>ROUND(I165*H165,2)</f>
        <v>0</v>
      </c>
      <c r="K165" s="216" t="s">
        <v>202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203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203</v>
      </c>
      <c r="BM165" s="225" t="s">
        <v>4423</v>
      </c>
    </row>
    <row r="166" s="2" customFormat="1">
      <c r="A166" s="40"/>
      <c r="B166" s="41"/>
      <c r="C166" s="42"/>
      <c r="D166" s="227" t="s">
        <v>205</v>
      </c>
      <c r="E166" s="42"/>
      <c r="F166" s="228" t="s">
        <v>4424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81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4425</v>
      </c>
      <c r="G167" s="233"/>
      <c r="H167" s="237">
        <v>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79</v>
      </c>
      <c r="AY167" s="243" t="s">
        <v>196</v>
      </c>
    </row>
    <row r="168" s="2" customFormat="1" ht="24.15" customHeight="1">
      <c r="A168" s="40"/>
      <c r="B168" s="41"/>
      <c r="C168" s="214" t="s">
        <v>530</v>
      </c>
      <c r="D168" s="214" t="s">
        <v>198</v>
      </c>
      <c r="E168" s="215" t="s">
        <v>4426</v>
      </c>
      <c r="F168" s="216" t="s">
        <v>4427</v>
      </c>
      <c r="G168" s="217" t="s">
        <v>222</v>
      </c>
      <c r="H168" s="218">
        <v>1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4428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4429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6"/>
      <c r="U169" s="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13" customFormat="1">
      <c r="A170" s="13"/>
      <c r="B170" s="232"/>
      <c r="C170" s="233"/>
      <c r="D170" s="234" t="s">
        <v>212</v>
      </c>
      <c r="E170" s="235" t="s">
        <v>19</v>
      </c>
      <c r="F170" s="236" t="s">
        <v>4430</v>
      </c>
      <c r="G170" s="233"/>
      <c r="H170" s="237">
        <v>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1"/>
      <c r="U170" s="242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212</v>
      </c>
      <c r="AU170" s="243" t="s">
        <v>81</v>
      </c>
      <c r="AV170" s="13" t="s">
        <v>81</v>
      </c>
      <c r="AW170" s="13" t="s">
        <v>33</v>
      </c>
      <c r="AX170" s="13" t="s">
        <v>79</v>
      </c>
      <c r="AY170" s="243" t="s">
        <v>196</v>
      </c>
    </row>
    <row r="171" s="2" customFormat="1" ht="33" customHeight="1">
      <c r="A171" s="40"/>
      <c r="B171" s="41"/>
      <c r="C171" s="214" t="s">
        <v>535</v>
      </c>
      <c r="D171" s="214" t="s">
        <v>198</v>
      </c>
      <c r="E171" s="215" t="s">
        <v>4431</v>
      </c>
      <c r="F171" s="216" t="s">
        <v>4432</v>
      </c>
      <c r="G171" s="217" t="s">
        <v>222</v>
      </c>
      <c r="H171" s="218">
        <v>27</v>
      </c>
      <c r="I171" s="219"/>
      <c r="J171" s="220">
        <f>ROUND(I171*H171,2)</f>
        <v>0</v>
      </c>
      <c r="K171" s="216" t="s">
        <v>202</v>
      </c>
      <c r="L171" s="46"/>
      <c r="M171" s="221" t="s">
        <v>19</v>
      </c>
      <c r="N171" s="222" t="s">
        <v>43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3">
        <f>S171*H171</f>
        <v>0</v>
      </c>
      <c r="U171" s="224" t="s">
        <v>19</v>
      </c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203</v>
      </c>
      <c r="AT171" s="225" t="s">
        <v>198</v>
      </c>
      <c r="AU171" s="225" t="s">
        <v>81</v>
      </c>
      <c r="AY171" s="19" t="s">
        <v>196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79</v>
      </c>
      <c r="BK171" s="226">
        <f>ROUND(I171*H171,2)</f>
        <v>0</v>
      </c>
      <c r="BL171" s="19" t="s">
        <v>203</v>
      </c>
      <c r="BM171" s="225" t="s">
        <v>4433</v>
      </c>
    </row>
    <row r="172" s="2" customFormat="1">
      <c r="A172" s="40"/>
      <c r="B172" s="41"/>
      <c r="C172" s="42"/>
      <c r="D172" s="227" t="s">
        <v>205</v>
      </c>
      <c r="E172" s="42"/>
      <c r="F172" s="228" t="s">
        <v>4434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6"/>
      <c r="U172" s="87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81</v>
      </c>
    </row>
    <row r="173" s="2" customFormat="1" ht="24.15" customHeight="1">
      <c r="A173" s="40"/>
      <c r="B173" s="41"/>
      <c r="C173" s="244" t="s">
        <v>540</v>
      </c>
      <c r="D173" s="244" t="s">
        <v>214</v>
      </c>
      <c r="E173" s="245" t="s">
        <v>4435</v>
      </c>
      <c r="F173" s="246" t="s">
        <v>4436</v>
      </c>
      <c r="G173" s="247" t="s">
        <v>601</v>
      </c>
      <c r="H173" s="248">
        <v>8.0999999999999996</v>
      </c>
      <c r="I173" s="249"/>
      <c r="J173" s="250">
        <f>ROUND(I173*H173,2)</f>
        <v>0</v>
      </c>
      <c r="K173" s="246" t="s">
        <v>19</v>
      </c>
      <c r="L173" s="251"/>
      <c r="M173" s="252" t="s">
        <v>19</v>
      </c>
      <c r="N173" s="253" t="s">
        <v>43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3">
        <f>S173*H173</f>
        <v>0</v>
      </c>
      <c r="U173" s="224" t="s">
        <v>19</v>
      </c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217</v>
      </c>
      <c r="AT173" s="225" t="s">
        <v>214</v>
      </c>
      <c r="AU173" s="225" t="s">
        <v>81</v>
      </c>
      <c r="AY173" s="19" t="s">
        <v>196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79</v>
      </c>
      <c r="BK173" s="226">
        <f>ROUND(I173*H173,2)</f>
        <v>0</v>
      </c>
      <c r="BL173" s="19" t="s">
        <v>203</v>
      </c>
      <c r="BM173" s="225" t="s">
        <v>4437</v>
      </c>
    </row>
    <row r="174" s="2" customFormat="1">
      <c r="A174" s="40"/>
      <c r="B174" s="41"/>
      <c r="C174" s="42"/>
      <c r="D174" s="234" t="s">
        <v>910</v>
      </c>
      <c r="E174" s="42"/>
      <c r="F174" s="278" t="s">
        <v>4438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6"/>
      <c r="U174" s="87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910</v>
      </c>
      <c r="AU174" s="19" t="s">
        <v>81</v>
      </c>
    </row>
    <row r="175" s="13" customFormat="1">
      <c r="A175" s="13"/>
      <c r="B175" s="232"/>
      <c r="C175" s="233"/>
      <c r="D175" s="234" t="s">
        <v>212</v>
      </c>
      <c r="E175" s="235" t="s">
        <v>19</v>
      </c>
      <c r="F175" s="236" t="s">
        <v>4439</v>
      </c>
      <c r="G175" s="233"/>
      <c r="H175" s="237">
        <v>8.0999999999999996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1"/>
      <c r="U175" s="242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212</v>
      </c>
      <c r="AU175" s="243" t="s">
        <v>81</v>
      </c>
      <c r="AV175" s="13" t="s">
        <v>81</v>
      </c>
      <c r="AW175" s="13" t="s">
        <v>33</v>
      </c>
      <c r="AX175" s="13" t="s">
        <v>79</v>
      </c>
      <c r="AY175" s="243" t="s">
        <v>196</v>
      </c>
    </row>
    <row r="176" s="2" customFormat="1" ht="24.15" customHeight="1">
      <c r="A176" s="40"/>
      <c r="B176" s="41"/>
      <c r="C176" s="244" t="s">
        <v>547</v>
      </c>
      <c r="D176" s="244" t="s">
        <v>214</v>
      </c>
      <c r="E176" s="245" t="s">
        <v>4440</v>
      </c>
      <c r="F176" s="246" t="s">
        <v>4441</v>
      </c>
      <c r="G176" s="247" t="s">
        <v>601</v>
      </c>
      <c r="H176" s="248">
        <v>8.0999999999999996</v>
      </c>
      <c r="I176" s="249"/>
      <c r="J176" s="250">
        <f>ROUND(I176*H176,2)</f>
        <v>0</v>
      </c>
      <c r="K176" s="246" t="s">
        <v>19</v>
      </c>
      <c r="L176" s="251"/>
      <c r="M176" s="252" t="s">
        <v>19</v>
      </c>
      <c r="N176" s="253" t="s">
        <v>43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3">
        <f>S176*H176</f>
        <v>0</v>
      </c>
      <c r="U176" s="224" t="s">
        <v>19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217</v>
      </c>
      <c r="AT176" s="225" t="s">
        <v>214</v>
      </c>
      <c r="AU176" s="225" t="s">
        <v>81</v>
      </c>
      <c r="AY176" s="19" t="s">
        <v>196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79</v>
      </c>
      <c r="BK176" s="226">
        <f>ROUND(I176*H176,2)</f>
        <v>0</v>
      </c>
      <c r="BL176" s="19" t="s">
        <v>203</v>
      </c>
      <c r="BM176" s="225" t="s">
        <v>4442</v>
      </c>
    </row>
    <row r="177" s="2" customFormat="1">
      <c r="A177" s="40"/>
      <c r="B177" s="41"/>
      <c r="C177" s="42"/>
      <c r="D177" s="234" t="s">
        <v>910</v>
      </c>
      <c r="E177" s="42"/>
      <c r="F177" s="278" t="s">
        <v>4438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6"/>
      <c r="U177" s="87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910</v>
      </c>
      <c r="AU177" s="19" t="s">
        <v>81</v>
      </c>
    </row>
    <row r="178" s="13" customFormat="1">
      <c r="A178" s="13"/>
      <c r="B178" s="232"/>
      <c r="C178" s="233"/>
      <c r="D178" s="234" t="s">
        <v>212</v>
      </c>
      <c r="E178" s="235" t="s">
        <v>19</v>
      </c>
      <c r="F178" s="236" t="s">
        <v>4439</v>
      </c>
      <c r="G178" s="233"/>
      <c r="H178" s="237">
        <v>8.0999999999999996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1"/>
      <c r="U178" s="242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212</v>
      </c>
      <c r="AU178" s="243" t="s">
        <v>81</v>
      </c>
      <c r="AV178" s="13" t="s">
        <v>81</v>
      </c>
      <c r="AW178" s="13" t="s">
        <v>33</v>
      </c>
      <c r="AX178" s="13" t="s">
        <v>79</v>
      </c>
      <c r="AY178" s="243" t="s">
        <v>196</v>
      </c>
    </row>
    <row r="179" s="2" customFormat="1" ht="24.15" customHeight="1">
      <c r="A179" s="40"/>
      <c r="B179" s="41"/>
      <c r="C179" s="214" t="s">
        <v>552</v>
      </c>
      <c r="D179" s="214" t="s">
        <v>198</v>
      </c>
      <c r="E179" s="215" t="s">
        <v>4443</v>
      </c>
      <c r="F179" s="216" t="s">
        <v>4444</v>
      </c>
      <c r="G179" s="217" t="s">
        <v>222</v>
      </c>
      <c r="H179" s="218">
        <v>27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203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203</v>
      </c>
      <c r="BM179" s="225" t="s">
        <v>4445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4446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2" customFormat="1" ht="16.5" customHeight="1">
      <c r="A181" s="40"/>
      <c r="B181" s="41"/>
      <c r="C181" s="244" t="s">
        <v>557</v>
      </c>
      <c r="D181" s="244" t="s">
        <v>214</v>
      </c>
      <c r="E181" s="245" t="s">
        <v>4447</v>
      </c>
      <c r="F181" s="246" t="s">
        <v>4448</v>
      </c>
      <c r="G181" s="247" t="s">
        <v>601</v>
      </c>
      <c r="H181" s="248">
        <v>12.15</v>
      </c>
      <c r="I181" s="249"/>
      <c r="J181" s="250">
        <f>ROUND(I181*H181,2)</f>
        <v>0</v>
      </c>
      <c r="K181" s="246" t="s">
        <v>19</v>
      </c>
      <c r="L181" s="251"/>
      <c r="M181" s="252" t="s">
        <v>19</v>
      </c>
      <c r="N181" s="253" t="s">
        <v>43</v>
      </c>
      <c r="O181" s="86"/>
      <c r="P181" s="223">
        <f>O181*H181</f>
        <v>0</v>
      </c>
      <c r="Q181" s="223">
        <v>0.001</v>
      </c>
      <c r="R181" s="223">
        <f>Q181*H181</f>
        <v>0.012150000000000001</v>
      </c>
      <c r="S181" s="223">
        <v>0</v>
      </c>
      <c r="T181" s="223">
        <f>S181*H181</f>
        <v>0</v>
      </c>
      <c r="U181" s="224" t="s">
        <v>19</v>
      </c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217</v>
      </c>
      <c r="AT181" s="225" t="s">
        <v>214</v>
      </c>
      <c r="AU181" s="225" t="s">
        <v>81</v>
      </c>
      <c r="AY181" s="19" t="s">
        <v>196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79</v>
      </c>
      <c r="BK181" s="226">
        <f>ROUND(I181*H181,2)</f>
        <v>0</v>
      </c>
      <c r="BL181" s="19" t="s">
        <v>203</v>
      </c>
      <c r="BM181" s="225" t="s">
        <v>4449</v>
      </c>
    </row>
    <row r="182" s="13" customFormat="1">
      <c r="A182" s="13"/>
      <c r="B182" s="232"/>
      <c r="C182" s="233"/>
      <c r="D182" s="234" t="s">
        <v>212</v>
      </c>
      <c r="E182" s="235" t="s">
        <v>19</v>
      </c>
      <c r="F182" s="236" t="s">
        <v>4450</v>
      </c>
      <c r="G182" s="233"/>
      <c r="H182" s="237">
        <v>12.15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1"/>
      <c r="U182" s="242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212</v>
      </c>
      <c r="AU182" s="243" t="s">
        <v>81</v>
      </c>
      <c r="AV182" s="13" t="s">
        <v>81</v>
      </c>
      <c r="AW182" s="13" t="s">
        <v>33</v>
      </c>
      <c r="AX182" s="13" t="s">
        <v>79</v>
      </c>
      <c r="AY182" s="243" t="s">
        <v>196</v>
      </c>
    </row>
    <row r="183" s="2" customFormat="1" ht="49.05" customHeight="1">
      <c r="A183" s="40"/>
      <c r="B183" s="41"/>
      <c r="C183" s="214" t="s">
        <v>562</v>
      </c>
      <c r="D183" s="214" t="s">
        <v>198</v>
      </c>
      <c r="E183" s="215" t="s">
        <v>4451</v>
      </c>
      <c r="F183" s="216" t="s">
        <v>4452</v>
      </c>
      <c r="G183" s="217" t="s">
        <v>244</v>
      </c>
      <c r="H183" s="218">
        <v>1500</v>
      </c>
      <c r="I183" s="219"/>
      <c r="J183" s="220">
        <f>ROUND(I183*H183,2)</f>
        <v>0</v>
      </c>
      <c r="K183" s="216" t="s">
        <v>202</v>
      </c>
      <c r="L183" s="46"/>
      <c r="M183" s="221" t="s">
        <v>19</v>
      </c>
      <c r="N183" s="222" t="s">
        <v>43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3">
        <f>S183*H183</f>
        <v>0</v>
      </c>
      <c r="U183" s="224" t="s">
        <v>19</v>
      </c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203</v>
      </c>
      <c r="AT183" s="225" t="s">
        <v>198</v>
      </c>
      <c r="AU183" s="225" t="s">
        <v>81</v>
      </c>
      <c r="AY183" s="19" t="s">
        <v>196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79</v>
      </c>
      <c r="BK183" s="226">
        <f>ROUND(I183*H183,2)</f>
        <v>0</v>
      </c>
      <c r="BL183" s="19" t="s">
        <v>203</v>
      </c>
      <c r="BM183" s="225" t="s">
        <v>4453</v>
      </c>
    </row>
    <row r="184" s="2" customFormat="1">
      <c r="A184" s="40"/>
      <c r="B184" s="41"/>
      <c r="C184" s="42"/>
      <c r="D184" s="227" t="s">
        <v>205</v>
      </c>
      <c r="E184" s="42"/>
      <c r="F184" s="228" t="s">
        <v>4454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6"/>
      <c r="U184" s="87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205</v>
      </c>
      <c r="AU184" s="19" t="s">
        <v>81</v>
      </c>
    </row>
    <row r="185" s="2" customFormat="1" ht="24.15" customHeight="1">
      <c r="A185" s="40"/>
      <c r="B185" s="41"/>
      <c r="C185" s="214" t="s">
        <v>565</v>
      </c>
      <c r="D185" s="214" t="s">
        <v>198</v>
      </c>
      <c r="E185" s="215" t="s">
        <v>4455</v>
      </c>
      <c r="F185" s="216" t="s">
        <v>4456</v>
      </c>
      <c r="G185" s="217" t="s">
        <v>222</v>
      </c>
      <c r="H185" s="218">
        <v>27</v>
      </c>
      <c r="I185" s="219"/>
      <c r="J185" s="220">
        <f>ROUND(I185*H185,2)</f>
        <v>0</v>
      </c>
      <c r="K185" s="216" t="s">
        <v>202</v>
      </c>
      <c r="L185" s="46"/>
      <c r="M185" s="221" t="s">
        <v>19</v>
      </c>
      <c r="N185" s="222" t="s">
        <v>43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3">
        <f>S185*H185</f>
        <v>0</v>
      </c>
      <c r="U185" s="224" t="s">
        <v>19</v>
      </c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203</v>
      </c>
      <c r="AT185" s="225" t="s">
        <v>198</v>
      </c>
      <c r="AU185" s="225" t="s">
        <v>81</v>
      </c>
      <c r="AY185" s="19" t="s">
        <v>196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79</v>
      </c>
      <c r="BK185" s="226">
        <f>ROUND(I185*H185,2)</f>
        <v>0</v>
      </c>
      <c r="BL185" s="19" t="s">
        <v>203</v>
      </c>
      <c r="BM185" s="225" t="s">
        <v>4457</v>
      </c>
    </row>
    <row r="186" s="2" customFormat="1">
      <c r="A186" s="40"/>
      <c r="B186" s="41"/>
      <c r="C186" s="42"/>
      <c r="D186" s="227" t="s">
        <v>205</v>
      </c>
      <c r="E186" s="42"/>
      <c r="F186" s="228" t="s">
        <v>4458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6"/>
      <c r="U186" s="87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81</v>
      </c>
    </row>
    <row r="187" s="2" customFormat="1" ht="16.5" customHeight="1">
      <c r="A187" s="40"/>
      <c r="B187" s="41"/>
      <c r="C187" s="244" t="s">
        <v>571</v>
      </c>
      <c r="D187" s="244" t="s">
        <v>214</v>
      </c>
      <c r="E187" s="245" t="s">
        <v>4459</v>
      </c>
      <c r="F187" s="246" t="s">
        <v>4460</v>
      </c>
      <c r="G187" s="247" t="s">
        <v>601</v>
      </c>
      <c r="H187" s="248">
        <v>6.75</v>
      </c>
      <c r="I187" s="249"/>
      <c r="J187" s="250">
        <f>ROUND(I187*H187,2)</f>
        <v>0</v>
      </c>
      <c r="K187" s="246" t="s">
        <v>202</v>
      </c>
      <c r="L187" s="251"/>
      <c r="M187" s="252" t="s">
        <v>19</v>
      </c>
      <c r="N187" s="253" t="s">
        <v>43</v>
      </c>
      <c r="O187" s="86"/>
      <c r="P187" s="223">
        <f>O187*H187</f>
        <v>0</v>
      </c>
      <c r="Q187" s="223">
        <v>0.001</v>
      </c>
      <c r="R187" s="223">
        <f>Q187*H187</f>
        <v>0.0067499999999999999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217</v>
      </c>
      <c r="AT187" s="225" t="s">
        <v>214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203</v>
      </c>
      <c r="BM187" s="225" t="s">
        <v>4461</v>
      </c>
    </row>
    <row r="188" s="13" customFormat="1">
      <c r="A188" s="13"/>
      <c r="B188" s="232"/>
      <c r="C188" s="233"/>
      <c r="D188" s="234" t="s">
        <v>212</v>
      </c>
      <c r="E188" s="233"/>
      <c r="F188" s="236" t="s">
        <v>4462</v>
      </c>
      <c r="G188" s="233"/>
      <c r="H188" s="237">
        <v>6.75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1"/>
      <c r="U188" s="242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212</v>
      </c>
      <c r="AU188" s="243" t="s">
        <v>81</v>
      </c>
      <c r="AV188" s="13" t="s">
        <v>81</v>
      </c>
      <c r="AW188" s="13" t="s">
        <v>4</v>
      </c>
      <c r="AX188" s="13" t="s">
        <v>79</v>
      </c>
      <c r="AY188" s="243" t="s">
        <v>196</v>
      </c>
    </row>
    <row r="189" s="2" customFormat="1" ht="24.15" customHeight="1">
      <c r="A189" s="40"/>
      <c r="B189" s="41"/>
      <c r="C189" s="214" t="s">
        <v>576</v>
      </c>
      <c r="D189" s="214" t="s">
        <v>198</v>
      </c>
      <c r="E189" s="215" t="s">
        <v>4463</v>
      </c>
      <c r="F189" s="216" t="s">
        <v>4464</v>
      </c>
      <c r="G189" s="217" t="s">
        <v>222</v>
      </c>
      <c r="H189" s="218">
        <v>3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203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203</v>
      </c>
      <c r="BM189" s="225" t="s">
        <v>4465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4466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13" customFormat="1">
      <c r="A191" s="13"/>
      <c r="B191" s="232"/>
      <c r="C191" s="233"/>
      <c r="D191" s="234" t="s">
        <v>212</v>
      </c>
      <c r="E191" s="235" t="s">
        <v>19</v>
      </c>
      <c r="F191" s="236" t="s">
        <v>4467</v>
      </c>
      <c r="G191" s="233"/>
      <c r="H191" s="237">
        <v>3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1"/>
      <c r="U191" s="242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212</v>
      </c>
      <c r="AU191" s="243" t="s">
        <v>81</v>
      </c>
      <c r="AV191" s="13" t="s">
        <v>81</v>
      </c>
      <c r="AW191" s="13" t="s">
        <v>33</v>
      </c>
      <c r="AX191" s="13" t="s">
        <v>79</v>
      </c>
      <c r="AY191" s="243" t="s">
        <v>196</v>
      </c>
    </row>
    <row r="192" s="2" customFormat="1" ht="21.75" customHeight="1">
      <c r="A192" s="40"/>
      <c r="B192" s="41"/>
      <c r="C192" s="244" t="s">
        <v>582</v>
      </c>
      <c r="D192" s="244" t="s">
        <v>214</v>
      </c>
      <c r="E192" s="245" t="s">
        <v>4468</v>
      </c>
      <c r="F192" s="246" t="s">
        <v>4469</v>
      </c>
      <c r="G192" s="247" t="s">
        <v>4470</v>
      </c>
      <c r="H192" s="248">
        <v>3</v>
      </c>
      <c r="I192" s="249"/>
      <c r="J192" s="250">
        <f>ROUND(I192*H192,2)</f>
        <v>0</v>
      </c>
      <c r="K192" s="246" t="s">
        <v>202</v>
      </c>
      <c r="L192" s="251"/>
      <c r="M192" s="252" t="s">
        <v>19</v>
      </c>
      <c r="N192" s="253" t="s">
        <v>43</v>
      </c>
      <c r="O192" s="86"/>
      <c r="P192" s="223">
        <f>O192*H192</f>
        <v>0</v>
      </c>
      <c r="Q192" s="223">
        <v>0.012</v>
      </c>
      <c r="R192" s="223">
        <f>Q192*H192</f>
        <v>0.036000000000000004</v>
      </c>
      <c r="S192" s="223">
        <v>0</v>
      </c>
      <c r="T192" s="223">
        <f>S192*H192</f>
        <v>0</v>
      </c>
      <c r="U192" s="224" t="s">
        <v>19</v>
      </c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217</v>
      </c>
      <c r="AT192" s="225" t="s">
        <v>214</v>
      </c>
      <c r="AU192" s="225" t="s">
        <v>81</v>
      </c>
      <c r="AY192" s="19" t="s">
        <v>196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79</v>
      </c>
      <c r="BK192" s="226">
        <f>ROUND(I192*H192,2)</f>
        <v>0</v>
      </c>
      <c r="BL192" s="19" t="s">
        <v>203</v>
      </c>
      <c r="BM192" s="225" t="s">
        <v>4471</v>
      </c>
    </row>
    <row r="193" s="2" customFormat="1" ht="33" customHeight="1">
      <c r="A193" s="40"/>
      <c r="B193" s="41"/>
      <c r="C193" s="214" t="s">
        <v>585</v>
      </c>
      <c r="D193" s="214" t="s">
        <v>198</v>
      </c>
      <c r="E193" s="215" t="s">
        <v>4472</v>
      </c>
      <c r="F193" s="216" t="s">
        <v>4473</v>
      </c>
      <c r="G193" s="217" t="s">
        <v>222</v>
      </c>
      <c r="H193" s="218">
        <v>10</v>
      </c>
      <c r="I193" s="219"/>
      <c r="J193" s="220">
        <f>ROUND(I193*H193,2)</f>
        <v>0</v>
      </c>
      <c r="K193" s="216" t="s">
        <v>202</v>
      </c>
      <c r="L193" s="46"/>
      <c r="M193" s="221" t="s">
        <v>19</v>
      </c>
      <c r="N193" s="222" t="s">
        <v>43</v>
      </c>
      <c r="O193" s="86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3">
        <f>S193*H193</f>
        <v>0</v>
      </c>
      <c r="U193" s="224" t="s">
        <v>19</v>
      </c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203</v>
      </c>
      <c r="AT193" s="225" t="s">
        <v>198</v>
      </c>
      <c r="AU193" s="225" t="s">
        <v>81</v>
      </c>
      <c r="AY193" s="19" t="s">
        <v>196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79</v>
      </c>
      <c r="BK193" s="226">
        <f>ROUND(I193*H193,2)</f>
        <v>0</v>
      </c>
      <c r="BL193" s="19" t="s">
        <v>203</v>
      </c>
      <c r="BM193" s="225" t="s">
        <v>4474</v>
      </c>
    </row>
    <row r="194" s="2" customFormat="1">
      <c r="A194" s="40"/>
      <c r="B194" s="41"/>
      <c r="C194" s="42"/>
      <c r="D194" s="227" t="s">
        <v>205</v>
      </c>
      <c r="E194" s="42"/>
      <c r="F194" s="228" t="s">
        <v>4475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6"/>
      <c r="U194" s="87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205</v>
      </c>
      <c r="AU194" s="19" t="s">
        <v>81</v>
      </c>
    </row>
    <row r="195" s="13" customFormat="1">
      <c r="A195" s="13"/>
      <c r="B195" s="232"/>
      <c r="C195" s="233"/>
      <c r="D195" s="234" t="s">
        <v>212</v>
      </c>
      <c r="E195" s="235" t="s">
        <v>19</v>
      </c>
      <c r="F195" s="236" t="s">
        <v>4476</v>
      </c>
      <c r="G195" s="233"/>
      <c r="H195" s="237">
        <v>10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1"/>
      <c r="U195" s="242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212</v>
      </c>
      <c r="AU195" s="243" t="s">
        <v>81</v>
      </c>
      <c r="AV195" s="13" t="s">
        <v>81</v>
      </c>
      <c r="AW195" s="13" t="s">
        <v>33</v>
      </c>
      <c r="AX195" s="13" t="s">
        <v>79</v>
      </c>
      <c r="AY195" s="243" t="s">
        <v>196</v>
      </c>
    </row>
    <row r="196" s="2" customFormat="1" ht="33" customHeight="1">
      <c r="A196" s="40"/>
      <c r="B196" s="41"/>
      <c r="C196" s="214" t="s">
        <v>592</v>
      </c>
      <c r="D196" s="214" t="s">
        <v>198</v>
      </c>
      <c r="E196" s="215" t="s">
        <v>4477</v>
      </c>
      <c r="F196" s="216" t="s">
        <v>4478</v>
      </c>
      <c r="G196" s="217" t="s">
        <v>222</v>
      </c>
      <c r="H196" s="218">
        <v>1</v>
      </c>
      <c r="I196" s="219"/>
      <c r="J196" s="220">
        <f>ROUND(I196*H196,2)</f>
        <v>0</v>
      </c>
      <c r="K196" s="216" t="s">
        <v>202</v>
      </c>
      <c r="L196" s="46"/>
      <c r="M196" s="221" t="s">
        <v>19</v>
      </c>
      <c r="N196" s="222" t="s">
        <v>43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3">
        <f>S196*H196</f>
        <v>0</v>
      </c>
      <c r="U196" s="224" t="s">
        <v>19</v>
      </c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203</v>
      </c>
      <c r="AT196" s="225" t="s">
        <v>198</v>
      </c>
      <c r="AU196" s="225" t="s">
        <v>81</v>
      </c>
      <c r="AY196" s="19" t="s">
        <v>196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79</v>
      </c>
      <c r="BK196" s="226">
        <f>ROUND(I196*H196,2)</f>
        <v>0</v>
      </c>
      <c r="BL196" s="19" t="s">
        <v>203</v>
      </c>
      <c r="BM196" s="225" t="s">
        <v>4479</v>
      </c>
    </row>
    <row r="197" s="2" customFormat="1">
      <c r="A197" s="40"/>
      <c r="B197" s="41"/>
      <c r="C197" s="42"/>
      <c r="D197" s="227" t="s">
        <v>205</v>
      </c>
      <c r="E197" s="42"/>
      <c r="F197" s="228" t="s">
        <v>4480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6"/>
      <c r="U197" s="87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205</v>
      </c>
      <c r="AU197" s="19" t="s">
        <v>81</v>
      </c>
    </row>
    <row r="198" s="13" customFormat="1">
      <c r="A198" s="13"/>
      <c r="B198" s="232"/>
      <c r="C198" s="233"/>
      <c r="D198" s="234" t="s">
        <v>212</v>
      </c>
      <c r="E198" s="235" t="s">
        <v>19</v>
      </c>
      <c r="F198" s="236" t="s">
        <v>4481</v>
      </c>
      <c r="G198" s="233"/>
      <c r="H198" s="237">
        <v>1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1"/>
      <c r="U198" s="242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212</v>
      </c>
      <c r="AU198" s="243" t="s">
        <v>81</v>
      </c>
      <c r="AV198" s="13" t="s">
        <v>81</v>
      </c>
      <c r="AW198" s="13" t="s">
        <v>33</v>
      </c>
      <c r="AX198" s="13" t="s">
        <v>79</v>
      </c>
      <c r="AY198" s="243" t="s">
        <v>196</v>
      </c>
    </row>
    <row r="199" s="2" customFormat="1" ht="33" customHeight="1">
      <c r="A199" s="40"/>
      <c r="B199" s="41"/>
      <c r="C199" s="214" t="s">
        <v>598</v>
      </c>
      <c r="D199" s="214" t="s">
        <v>198</v>
      </c>
      <c r="E199" s="215" t="s">
        <v>4482</v>
      </c>
      <c r="F199" s="216" t="s">
        <v>4483</v>
      </c>
      <c r="G199" s="217" t="s">
        <v>222</v>
      </c>
      <c r="H199" s="218">
        <v>5</v>
      </c>
      <c r="I199" s="219"/>
      <c r="J199" s="220">
        <f>ROUND(I199*H199,2)</f>
        <v>0</v>
      </c>
      <c r="K199" s="216" t="s">
        <v>202</v>
      </c>
      <c r="L199" s="46"/>
      <c r="M199" s="221" t="s">
        <v>19</v>
      </c>
      <c r="N199" s="222" t="s">
        <v>43</v>
      </c>
      <c r="O199" s="86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3">
        <f>S199*H199</f>
        <v>0</v>
      </c>
      <c r="U199" s="224" t="s">
        <v>19</v>
      </c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203</v>
      </c>
      <c r="AT199" s="225" t="s">
        <v>198</v>
      </c>
      <c r="AU199" s="225" t="s">
        <v>81</v>
      </c>
      <c r="AY199" s="19" t="s">
        <v>196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79</v>
      </c>
      <c r="BK199" s="226">
        <f>ROUND(I199*H199,2)</f>
        <v>0</v>
      </c>
      <c r="BL199" s="19" t="s">
        <v>203</v>
      </c>
      <c r="BM199" s="225" t="s">
        <v>4484</v>
      </c>
    </row>
    <row r="200" s="2" customFormat="1">
      <c r="A200" s="40"/>
      <c r="B200" s="41"/>
      <c r="C200" s="42"/>
      <c r="D200" s="227" t="s">
        <v>205</v>
      </c>
      <c r="E200" s="42"/>
      <c r="F200" s="228" t="s">
        <v>4485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6"/>
      <c r="U200" s="87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205</v>
      </c>
      <c r="AU200" s="19" t="s">
        <v>81</v>
      </c>
    </row>
    <row r="201" s="13" customFormat="1">
      <c r="A201" s="13"/>
      <c r="B201" s="232"/>
      <c r="C201" s="233"/>
      <c r="D201" s="234" t="s">
        <v>212</v>
      </c>
      <c r="E201" s="235" t="s">
        <v>19</v>
      </c>
      <c r="F201" s="236" t="s">
        <v>4486</v>
      </c>
      <c r="G201" s="233"/>
      <c r="H201" s="237">
        <v>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1"/>
      <c r="U201" s="242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212</v>
      </c>
      <c r="AU201" s="243" t="s">
        <v>81</v>
      </c>
      <c r="AV201" s="13" t="s">
        <v>81</v>
      </c>
      <c r="AW201" s="13" t="s">
        <v>33</v>
      </c>
      <c r="AX201" s="13" t="s">
        <v>79</v>
      </c>
      <c r="AY201" s="243" t="s">
        <v>196</v>
      </c>
    </row>
    <row r="202" s="2" customFormat="1" ht="33" customHeight="1">
      <c r="A202" s="40"/>
      <c r="B202" s="41"/>
      <c r="C202" s="214" t="s">
        <v>604</v>
      </c>
      <c r="D202" s="214" t="s">
        <v>198</v>
      </c>
      <c r="E202" s="215" t="s">
        <v>4487</v>
      </c>
      <c r="F202" s="216" t="s">
        <v>4488</v>
      </c>
      <c r="G202" s="217" t="s">
        <v>222</v>
      </c>
      <c r="H202" s="218">
        <v>1</v>
      </c>
      <c r="I202" s="219"/>
      <c r="J202" s="220">
        <f>ROUND(I202*H202,2)</f>
        <v>0</v>
      </c>
      <c r="K202" s="216" t="s">
        <v>202</v>
      </c>
      <c r="L202" s="46"/>
      <c r="M202" s="221" t="s">
        <v>19</v>
      </c>
      <c r="N202" s="222" t="s">
        <v>43</v>
      </c>
      <c r="O202" s="86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3">
        <f>S202*H202</f>
        <v>0</v>
      </c>
      <c r="U202" s="224" t="s">
        <v>19</v>
      </c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203</v>
      </c>
      <c r="AT202" s="225" t="s">
        <v>198</v>
      </c>
      <c r="AU202" s="225" t="s">
        <v>81</v>
      </c>
      <c r="AY202" s="19" t="s">
        <v>196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79</v>
      </c>
      <c r="BK202" s="226">
        <f>ROUND(I202*H202,2)</f>
        <v>0</v>
      </c>
      <c r="BL202" s="19" t="s">
        <v>203</v>
      </c>
      <c r="BM202" s="225" t="s">
        <v>4489</v>
      </c>
    </row>
    <row r="203" s="2" customFormat="1">
      <c r="A203" s="40"/>
      <c r="B203" s="41"/>
      <c r="C203" s="42"/>
      <c r="D203" s="227" t="s">
        <v>205</v>
      </c>
      <c r="E203" s="42"/>
      <c r="F203" s="228" t="s">
        <v>4490</v>
      </c>
      <c r="G203" s="42"/>
      <c r="H203" s="42"/>
      <c r="I203" s="229"/>
      <c r="J203" s="42"/>
      <c r="K203" s="42"/>
      <c r="L203" s="46"/>
      <c r="M203" s="230"/>
      <c r="N203" s="231"/>
      <c r="O203" s="86"/>
      <c r="P203" s="86"/>
      <c r="Q203" s="86"/>
      <c r="R203" s="86"/>
      <c r="S203" s="86"/>
      <c r="T203" s="86"/>
      <c r="U203" s="87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205</v>
      </c>
      <c r="AU203" s="19" t="s">
        <v>81</v>
      </c>
    </row>
    <row r="204" s="13" customFormat="1">
      <c r="A204" s="13"/>
      <c r="B204" s="232"/>
      <c r="C204" s="233"/>
      <c r="D204" s="234" t="s">
        <v>212</v>
      </c>
      <c r="E204" s="235" t="s">
        <v>19</v>
      </c>
      <c r="F204" s="236" t="s">
        <v>4491</v>
      </c>
      <c r="G204" s="233"/>
      <c r="H204" s="237">
        <v>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1"/>
      <c r="U204" s="242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212</v>
      </c>
      <c r="AU204" s="243" t="s">
        <v>81</v>
      </c>
      <c r="AV204" s="13" t="s">
        <v>81</v>
      </c>
      <c r="AW204" s="13" t="s">
        <v>33</v>
      </c>
      <c r="AX204" s="13" t="s">
        <v>79</v>
      </c>
      <c r="AY204" s="243" t="s">
        <v>196</v>
      </c>
    </row>
    <row r="205" s="2" customFormat="1" ht="33" customHeight="1">
      <c r="A205" s="40"/>
      <c r="B205" s="41"/>
      <c r="C205" s="214" t="s">
        <v>609</v>
      </c>
      <c r="D205" s="214" t="s">
        <v>198</v>
      </c>
      <c r="E205" s="215" t="s">
        <v>4492</v>
      </c>
      <c r="F205" s="216" t="s">
        <v>4493</v>
      </c>
      <c r="G205" s="217" t="s">
        <v>222</v>
      </c>
      <c r="H205" s="218">
        <v>3</v>
      </c>
      <c r="I205" s="219"/>
      <c r="J205" s="220">
        <f>ROUND(I205*H205,2)</f>
        <v>0</v>
      </c>
      <c r="K205" s="216" t="s">
        <v>202</v>
      </c>
      <c r="L205" s="46"/>
      <c r="M205" s="221" t="s">
        <v>19</v>
      </c>
      <c r="N205" s="222" t="s">
        <v>43</v>
      </c>
      <c r="O205" s="86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3">
        <f>S205*H205</f>
        <v>0</v>
      </c>
      <c r="U205" s="224" t="s">
        <v>19</v>
      </c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203</v>
      </c>
      <c r="AT205" s="225" t="s">
        <v>198</v>
      </c>
      <c r="AU205" s="225" t="s">
        <v>81</v>
      </c>
      <c r="AY205" s="19" t="s">
        <v>196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79</v>
      </c>
      <c r="BK205" s="226">
        <f>ROUND(I205*H205,2)</f>
        <v>0</v>
      </c>
      <c r="BL205" s="19" t="s">
        <v>203</v>
      </c>
      <c r="BM205" s="225" t="s">
        <v>4494</v>
      </c>
    </row>
    <row r="206" s="2" customFormat="1">
      <c r="A206" s="40"/>
      <c r="B206" s="41"/>
      <c r="C206" s="42"/>
      <c r="D206" s="227" t="s">
        <v>205</v>
      </c>
      <c r="E206" s="42"/>
      <c r="F206" s="228" t="s">
        <v>4495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6"/>
      <c r="U206" s="87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205</v>
      </c>
      <c r="AU206" s="19" t="s">
        <v>81</v>
      </c>
    </row>
    <row r="207" s="13" customFormat="1">
      <c r="A207" s="13"/>
      <c r="B207" s="232"/>
      <c r="C207" s="233"/>
      <c r="D207" s="234" t="s">
        <v>212</v>
      </c>
      <c r="E207" s="235" t="s">
        <v>19</v>
      </c>
      <c r="F207" s="236" t="s">
        <v>4496</v>
      </c>
      <c r="G207" s="233"/>
      <c r="H207" s="237">
        <v>3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1"/>
      <c r="U207" s="242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212</v>
      </c>
      <c r="AU207" s="243" t="s">
        <v>81</v>
      </c>
      <c r="AV207" s="13" t="s">
        <v>81</v>
      </c>
      <c r="AW207" s="13" t="s">
        <v>33</v>
      </c>
      <c r="AX207" s="13" t="s">
        <v>79</v>
      </c>
      <c r="AY207" s="243" t="s">
        <v>196</v>
      </c>
    </row>
    <row r="208" s="2" customFormat="1" ht="33" customHeight="1">
      <c r="A208" s="40"/>
      <c r="B208" s="41"/>
      <c r="C208" s="214" t="s">
        <v>612</v>
      </c>
      <c r="D208" s="214" t="s">
        <v>198</v>
      </c>
      <c r="E208" s="215" t="s">
        <v>4497</v>
      </c>
      <c r="F208" s="216" t="s">
        <v>4498</v>
      </c>
      <c r="G208" s="217" t="s">
        <v>222</v>
      </c>
      <c r="H208" s="218">
        <v>1</v>
      </c>
      <c r="I208" s="219"/>
      <c r="J208" s="220">
        <f>ROUND(I208*H208,2)</f>
        <v>0</v>
      </c>
      <c r="K208" s="216" t="s">
        <v>202</v>
      </c>
      <c r="L208" s="46"/>
      <c r="M208" s="221" t="s">
        <v>19</v>
      </c>
      <c r="N208" s="222" t="s">
        <v>43</v>
      </c>
      <c r="O208" s="86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3">
        <f>S208*H208</f>
        <v>0</v>
      </c>
      <c r="U208" s="224" t="s">
        <v>19</v>
      </c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203</v>
      </c>
      <c r="AT208" s="225" t="s">
        <v>198</v>
      </c>
      <c r="AU208" s="225" t="s">
        <v>81</v>
      </c>
      <c r="AY208" s="19" t="s">
        <v>196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79</v>
      </c>
      <c r="BK208" s="226">
        <f>ROUND(I208*H208,2)</f>
        <v>0</v>
      </c>
      <c r="BL208" s="19" t="s">
        <v>203</v>
      </c>
      <c r="BM208" s="225" t="s">
        <v>4499</v>
      </c>
    </row>
    <row r="209" s="2" customFormat="1">
      <c r="A209" s="40"/>
      <c r="B209" s="41"/>
      <c r="C209" s="42"/>
      <c r="D209" s="227" t="s">
        <v>205</v>
      </c>
      <c r="E209" s="42"/>
      <c r="F209" s="228" t="s">
        <v>4500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6"/>
      <c r="U209" s="87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205</v>
      </c>
      <c r="AU209" s="19" t="s">
        <v>81</v>
      </c>
    </row>
    <row r="210" s="13" customFormat="1">
      <c r="A210" s="13"/>
      <c r="B210" s="232"/>
      <c r="C210" s="233"/>
      <c r="D210" s="234" t="s">
        <v>212</v>
      </c>
      <c r="E210" s="235" t="s">
        <v>19</v>
      </c>
      <c r="F210" s="236" t="s">
        <v>4501</v>
      </c>
      <c r="G210" s="233"/>
      <c r="H210" s="237">
        <v>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1"/>
      <c r="U210" s="242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212</v>
      </c>
      <c r="AU210" s="243" t="s">
        <v>81</v>
      </c>
      <c r="AV210" s="13" t="s">
        <v>81</v>
      </c>
      <c r="AW210" s="13" t="s">
        <v>33</v>
      </c>
      <c r="AX210" s="13" t="s">
        <v>79</v>
      </c>
      <c r="AY210" s="243" t="s">
        <v>196</v>
      </c>
    </row>
    <row r="211" s="2" customFormat="1" ht="33" customHeight="1">
      <c r="A211" s="40"/>
      <c r="B211" s="41"/>
      <c r="C211" s="214" t="s">
        <v>618</v>
      </c>
      <c r="D211" s="214" t="s">
        <v>198</v>
      </c>
      <c r="E211" s="215" t="s">
        <v>4502</v>
      </c>
      <c r="F211" s="216" t="s">
        <v>4503</v>
      </c>
      <c r="G211" s="217" t="s">
        <v>222</v>
      </c>
      <c r="H211" s="218">
        <v>1</v>
      </c>
      <c r="I211" s="219"/>
      <c r="J211" s="220">
        <f>ROUND(I211*H211,2)</f>
        <v>0</v>
      </c>
      <c r="K211" s="216" t="s">
        <v>202</v>
      </c>
      <c r="L211" s="46"/>
      <c r="M211" s="221" t="s">
        <v>19</v>
      </c>
      <c r="N211" s="222" t="s">
        <v>43</v>
      </c>
      <c r="O211" s="86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3">
        <f>S211*H211</f>
        <v>0</v>
      </c>
      <c r="U211" s="224" t="s">
        <v>19</v>
      </c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203</v>
      </c>
      <c r="AT211" s="225" t="s">
        <v>198</v>
      </c>
      <c r="AU211" s="225" t="s">
        <v>81</v>
      </c>
      <c r="AY211" s="19" t="s">
        <v>196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79</v>
      </c>
      <c r="BK211" s="226">
        <f>ROUND(I211*H211,2)</f>
        <v>0</v>
      </c>
      <c r="BL211" s="19" t="s">
        <v>203</v>
      </c>
      <c r="BM211" s="225" t="s">
        <v>4504</v>
      </c>
    </row>
    <row r="212" s="2" customFormat="1">
      <c r="A212" s="40"/>
      <c r="B212" s="41"/>
      <c r="C212" s="42"/>
      <c r="D212" s="227" t="s">
        <v>205</v>
      </c>
      <c r="E212" s="42"/>
      <c r="F212" s="228" t="s">
        <v>4505</v>
      </c>
      <c r="G212" s="42"/>
      <c r="H212" s="42"/>
      <c r="I212" s="229"/>
      <c r="J212" s="42"/>
      <c r="K212" s="42"/>
      <c r="L212" s="46"/>
      <c r="M212" s="230"/>
      <c r="N212" s="231"/>
      <c r="O212" s="86"/>
      <c r="P212" s="86"/>
      <c r="Q212" s="86"/>
      <c r="R212" s="86"/>
      <c r="S212" s="86"/>
      <c r="T212" s="86"/>
      <c r="U212" s="87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205</v>
      </c>
      <c r="AU212" s="19" t="s">
        <v>81</v>
      </c>
    </row>
    <row r="213" s="13" customFormat="1">
      <c r="A213" s="13"/>
      <c r="B213" s="232"/>
      <c r="C213" s="233"/>
      <c r="D213" s="234" t="s">
        <v>212</v>
      </c>
      <c r="E213" s="235" t="s">
        <v>19</v>
      </c>
      <c r="F213" s="236" t="s">
        <v>4506</v>
      </c>
      <c r="G213" s="233"/>
      <c r="H213" s="237">
        <v>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1"/>
      <c r="U213" s="242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212</v>
      </c>
      <c r="AU213" s="243" t="s">
        <v>81</v>
      </c>
      <c r="AV213" s="13" t="s">
        <v>81</v>
      </c>
      <c r="AW213" s="13" t="s">
        <v>33</v>
      </c>
      <c r="AX213" s="13" t="s">
        <v>79</v>
      </c>
      <c r="AY213" s="243" t="s">
        <v>196</v>
      </c>
    </row>
    <row r="214" s="2" customFormat="1" ht="33" customHeight="1">
      <c r="A214" s="40"/>
      <c r="B214" s="41"/>
      <c r="C214" s="214" t="s">
        <v>623</v>
      </c>
      <c r="D214" s="214" t="s">
        <v>198</v>
      </c>
      <c r="E214" s="215" t="s">
        <v>4507</v>
      </c>
      <c r="F214" s="216" t="s">
        <v>4508</v>
      </c>
      <c r="G214" s="217" t="s">
        <v>222</v>
      </c>
      <c r="H214" s="218">
        <v>1</v>
      </c>
      <c r="I214" s="219"/>
      <c r="J214" s="220">
        <f>ROUND(I214*H214,2)</f>
        <v>0</v>
      </c>
      <c r="K214" s="216" t="s">
        <v>202</v>
      </c>
      <c r="L214" s="46"/>
      <c r="M214" s="221" t="s">
        <v>19</v>
      </c>
      <c r="N214" s="222" t="s">
        <v>43</v>
      </c>
      <c r="O214" s="86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3">
        <f>S214*H214</f>
        <v>0</v>
      </c>
      <c r="U214" s="224" t="s">
        <v>19</v>
      </c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203</v>
      </c>
      <c r="AT214" s="225" t="s">
        <v>198</v>
      </c>
      <c r="AU214" s="225" t="s">
        <v>81</v>
      </c>
      <c r="AY214" s="19" t="s">
        <v>196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79</v>
      </c>
      <c r="BK214" s="226">
        <f>ROUND(I214*H214,2)</f>
        <v>0</v>
      </c>
      <c r="BL214" s="19" t="s">
        <v>203</v>
      </c>
      <c r="BM214" s="225" t="s">
        <v>4509</v>
      </c>
    </row>
    <row r="215" s="2" customFormat="1">
      <c r="A215" s="40"/>
      <c r="B215" s="41"/>
      <c r="C215" s="42"/>
      <c r="D215" s="227" t="s">
        <v>205</v>
      </c>
      <c r="E215" s="42"/>
      <c r="F215" s="228" t="s">
        <v>4510</v>
      </c>
      <c r="G215" s="42"/>
      <c r="H215" s="42"/>
      <c r="I215" s="229"/>
      <c r="J215" s="42"/>
      <c r="K215" s="42"/>
      <c r="L215" s="46"/>
      <c r="M215" s="230"/>
      <c r="N215" s="231"/>
      <c r="O215" s="86"/>
      <c r="P215" s="86"/>
      <c r="Q215" s="86"/>
      <c r="R215" s="86"/>
      <c r="S215" s="86"/>
      <c r="T215" s="86"/>
      <c r="U215" s="87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205</v>
      </c>
      <c r="AU215" s="19" t="s">
        <v>81</v>
      </c>
    </row>
    <row r="216" s="13" customFormat="1">
      <c r="A216" s="13"/>
      <c r="B216" s="232"/>
      <c r="C216" s="233"/>
      <c r="D216" s="234" t="s">
        <v>212</v>
      </c>
      <c r="E216" s="235" t="s">
        <v>19</v>
      </c>
      <c r="F216" s="236" t="s">
        <v>4511</v>
      </c>
      <c r="G216" s="233"/>
      <c r="H216" s="237">
        <v>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1"/>
      <c r="U216" s="242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212</v>
      </c>
      <c r="AU216" s="243" t="s">
        <v>81</v>
      </c>
      <c r="AV216" s="13" t="s">
        <v>81</v>
      </c>
      <c r="AW216" s="13" t="s">
        <v>33</v>
      </c>
      <c r="AX216" s="13" t="s">
        <v>79</v>
      </c>
      <c r="AY216" s="243" t="s">
        <v>196</v>
      </c>
    </row>
    <row r="217" s="2" customFormat="1" ht="33" customHeight="1">
      <c r="A217" s="40"/>
      <c r="B217" s="41"/>
      <c r="C217" s="214" t="s">
        <v>629</v>
      </c>
      <c r="D217" s="214" t="s">
        <v>198</v>
      </c>
      <c r="E217" s="215" t="s">
        <v>4512</v>
      </c>
      <c r="F217" s="216" t="s">
        <v>4513</v>
      </c>
      <c r="G217" s="217" t="s">
        <v>222</v>
      </c>
      <c r="H217" s="218">
        <v>1</v>
      </c>
      <c r="I217" s="219"/>
      <c r="J217" s="220">
        <f>ROUND(I217*H217,2)</f>
        <v>0</v>
      </c>
      <c r="K217" s="216" t="s">
        <v>202</v>
      </c>
      <c r="L217" s="46"/>
      <c r="M217" s="221" t="s">
        <v>19</v>
      </c>
      <c r="N217" s="222" t="s">
        <v>43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3">
        <f>S217*H217</f>
        <v>0</v>
      </c>
      <c r="U217" s="224" t="s">
        <v>19</v>
      </c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203</v>
      </c>
      <c r="AT217" s="225" t="s">
        <v>198</v>
      </c>
      <c r="AU217" s="225" t="s">
        <v>81</v>
      </c>
      <c r="AY217" s="19" t="s">
        <v>196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79</v>
      </c>
      <c r="BK217" s="226">
        <f>ROUND(I217*H217,2)</f>
        <v>0</v>
      </c>
      <c r="BL217" s="19" t="s">
        <v>203</v>
      </c>
      <c r="BM217" s="225" t="s">
        <v>4514</v>
      </c>
    </row>
    <row r="218" s="2" customFormat="1">
      <c r="A218" s="40"/>
      <c r="B218" s="41"/>
      <c r="C218" s="42"/>
      <c r="D218" s="227" t="s">
        <v>205</v>
      </c>
      <c r="E218" s="42"/>
      <c r="F218" s="228" t="s">
        <v>4515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6"/>
      <c r="U218" s="87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205</v>
      </c>
      <c r="AU218" s="19" t="s">
        <v>81</v>
      </c>
    </row>
    <row r="219" s="13" customFormat="1">
      <c r="A219" s="13"/>
      <c r="B219" s="232"/>
      <c r="C219" s="233"/>
      <c r="D219" s="234" t="s">
        <v>212</v>
      </c>
      <c r="E219" s="235" t="s">
        <v>19</v>
      </c>
      <c r="F219" s="236" t="s">
        <v>4516</v>
      </c>
      <c r="G219" s="233"/>
      <c r="H219" s="237">
        <v>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1"/>
      <c r="U219" s="242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212</v>
      </c>
      <c r="AU219" s="243" t="s">
        <v>81</v>
      </c>
      <c r="AV219" s="13" t="s">
        <v>81</v>
      </c>
      <c r="AW219" s="13" t="s">
        <v>33</v>
      </c>
      <c r="AX219" s="13" t="s">
        <v>79</v>
      </c>
      <c r="AY219" s="243" t="s">
        <v>196</v>
      </c>
    </row>
    <row r="220" s="2" customFormat="1" ht="33" customHeight="1">
      <c r="A220" s="40"/>
      <c r="B220" s="41"/>
      <c r="C220" s="214" t="s">
        <v>632</v>
      </c>
      <c r="D220" s="214" t="s">
        <v>198</v>
      </c>
      <c r="E220" s="215" t="s">
        <v>4517</v>
      </c>
      <c r="F220" s="216" t="s">
        <v>4518</v>
      </c>
      <c r="G220" s="217" t="s">
        <v>222</v>
      </c>
      <c r="H220" s="218">
        <v>10</v>
      </c>
      <c r="I220" s="219"/>
      <c r="J220" s="220">
        <f>ROUND(I220*H220,2)</f>
        <v>0</v>
      </c>
      <c r="K220" s="216" t="s">
        <v>202</v>
      </c>
      <c r="L220" s="46"/>
      <c r="M220" s="221" t="s">
        <v>19</v>
      </c>
      <c r="N220" s="222" t="s">
        <v>43</v>
      </c>
      <c r="O220" s="86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3">
        <f>S220*H220</f>
        <v>0</v>
      </c>
      <c r="U220" s="224" t="s">
        <v>19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203</v>
      </c>
      <c r="AT220" s="225" t="s">
        <v>198</v>
      </c>
      <c r="AU220" s="225" t="s">
        <v>81</v>
      </c>
      <c r="AY220" s="19" t="s">
        <v>196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79</v>
      </c>
      <c r="BK220" s="226">
        <f>ROUND(I220*H220,2)</f>
        <v>0</v>
      </c>
      <c r="BL220" s="19" t="s">
        <v>203</v>
      </c>
      <c r="BM220" s="225" t="s">
        <v>4519</v>
      </c>
    </row>
    <row r="221" s="2" customFormat="1">
      <c r="A221" s="40"/>
      <c r="B221" s="41"/>
      <c r="C221" s="42"/>
      <c r="D221" s="227" t="s">
        <v>205</v>
      </c>
      <c r="E221" s="42"/>
      <c r="F221" s="228" t="s">
        <v>4520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6"/>
      <c r="U221" s="87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205</v>
      </c>
      <c r="AU221" s="19" t="s">
        <v>81</v>
      </c>
    </row>
    <row r="222" s="13" customFormat="1">
      <c r="A222" s="13"/>
      <c r="B222" s="232"/>
      <c r="C222" s="233"/>
      <c r="D222" s="234" t="s">
        <v>212</v>
      </c>
      <c r="E222" s="235" t="s">
        <v>19</v>
      </c>
      <c r="F222" s="236" t="s">
        <v>4521</v>
      </c>
      <c r="G222" s="233"/>
      <c r="H222" s="237">
        <v>10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1"/>
      <c r="U222" s="242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212</v>
      </c>
      <c r="AU222" s="243" t="s">
        <v>81</v>
      </c>
      <c r="AV222" s="13" t="s">
        <v>81</v>
      </c>
      <c r="AW222" s="13" t="s">
        <v>33</v>
      </c>
      <c r="AX222" s="13" t="s">
        <v>79</v>
      </c>
      <c r="AY222" s="243" t="s">
        <v>196</v>
      </c>
    </row>
    <row r="223" s="2" customFormat="1" ht="37.8" customHeight="1">
      <c r="A223" s="40"/>
      <c r="B223" s="41"/>
      <c r="C223" s="214" t="s">
        <v>637</v>
      </c>
      <c r="D223" s="214" t="s">
        <v>198</v>
      </c>
      <c r="E223" s="215" t="s">
        <v>4522</v>
      </c>
      <c r="F223" s="216" t="s">
        <v>4523</v>
      </c>
      <c r="G223" s="217" t="s">
        <v>222</v>
      </c>
      <c r="H223" s="218">
        <v>1</v>
      </c>
      <c r="I223" s="219"/>
      <c r="J223" s="220">
        <f>ROUND(I223*H223,2)</f>
        <v>0</v>
      </c>
      <c r="K223" s="216" t="s">
        <v>202</v>
      </c>
      <c r="L223" s="46"/>
      <c r="M223" s="221" t="s">
        <v>19</v>
      </c>
      <c r="N223" s="222" t="s">
        <v>43</v>
      </c>
      <c r="O223" s="86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3">
        <f>S223*H223</f>
        <v>0</v>
      </c>
      <c r="U223" s="224" t="s">
        <v>19</v>
      </c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203</v>
      </c>
      <c r="AT223" s="225" t="s">
        <v>198</v>
      </c>
      <c r="AU223" s="225" t="s">
        <v>81</v>
      </c>
      <c r="AY223" s="19" t="s">
        <v>196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79</v>
      </c>
      <c r="BK223" s="226">
        <f>ROUND(I223*H223,2)</f>
        <v>0</v>
      </c>
      <c r="BL223" s="19" t="s">
        <v>203</v>
      </c>
      <c r="BM223" s="225" t="s">
        <v>4524</v>
      </c>
    </row>
    <row r="224" s="2" customFormat="1">
      <c r="A224" s="40"/>
      <c r="B224" s="41"/>
      <c r="C224" s="42"/>
      <c r="D224" s="227" t="s">
        <v>205</v>
      </c>
      <c r="E224" s="42"/>
      <c r="F224" s="228" t="s">
        <v>4525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6"/>
      <c r="U224" s="87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205</v>
      </c>
      <c r="AU224" s="19" t="s">
        <v>81</v>
      </c>
    </row>
    <row r="225" s="13" customFormat="1">
      <c r="A225" s="13"/>
      <c r="B225" s="232"/>
      <c r="C225" s="233"/>
      <c r="D225" s="234" t="s">
        <v>212</v>
      </c>
      <c r="E225" s="235" t="s">
        <v>19</v>
      </c>
      <c r="F225" s="236" t="s">
        <v>4511</v>
      </c>
      <c r="G225" s="233"/>
      <c r="H225" s="237">
        <v>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1"/>
      <c r="U225" s="242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212</v>
      </c>
      <c r="AU225" s="243" t="s">
        <v>81</v>
      </c>
      <c r="AV225" s="13" t="s">
        <v>81</v>
      </c>
      <c r="AW225" s="13" t="s">
        <v>33</v>
      </c>
      <c r="AX225" s="13" t="s">
        <v>79</v>
      </c>
      <c r="AY225" s="243" t="s">
        <v>196</v>
      </c>
    </row>
    <row r="226" s="2" customFormat="1" ht="37.8" customHeight="1">
      <c r="A226" s="40"/>
      <c r="B226" s="41"/>
      <c r="C226" s="214" t="s">
        <v>639</v>
      </c>
      <c r="D226" s="214" t="s">
        <v>198</v>
      </c>
      <c r="E226" s="215" t="s">
        <v>4526</v>
      </c>
      <c r="F226" s="216" t="s">
        <v>4527</v>
      </c>
      <c r="G226" s="217" t="s">
        <v>222</v>
      </c>
      <c r="H226" s="218">
        <v>2</v>
      </c>
      <c r="I226" s="219"/>
      <c r="J226" s="220">
        <f>ROUND(I226*H226,2)</f>
        <v>0</v>
      </c>
      <c r="K226" s="216" t="s">
        <v>202</v>
      </c>
      <c r="L226" s="46"/>
      <c r="M226" s="221" t="s">
        <v>19</v>
      </c>
      <c r="N226" s="222" t="s">
        <v>43</v>
      </c>
      <c r="O226" s="86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203</v>
      </c>
      <c r="AT226" s="225" t="s">
        <v>198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203</v>
      </c>
      <c r="BM226" s="225" t="s">
        <v>4528</v>
      </c>
    </row>
    <row r="227" s="2" customFormat="1">
      <c r="A227" s="40"/>
      <c r="B227" s="41"/>
      <c r="C227" s="42"/>
      <c r="D227" s="227" t="s">
        <v>205</v>
      </c>
      <c r="E227" s="42"/>
      <c r="F227" s="228" t="s">
        <v>4529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6"/>
      <c r="U227" s="87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205</v>
      </c>
      <c r="AU227" s="19" t="s">
        <v>81</v>
      </c>
    </row>
    <row r="228" s="13" customFormat="1">
      <c r="A228" s="13"/>
      <c r="B228" s="232"/>
      <c r="C228" s="233"/>
      <c r="D228" s="234" t="s">
        <v>212</v>
      </c>
      <c r="E228" s="235" t="s">
        <v>19</v>
      </c>
      <c r="F228" s="236" t="s">
        <v>4530</v>
      </c>
      <c r="G228" s="233"/>
      <c r="H228" s="237">
        <v>2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1"/>
      <c r="U228" s="242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212</v>
      </c>
      <c r="AU228" s="243" t="s">
        <v>81</v>
      </c>
      <c r="AV228" s="13" t="s">
        <v>81</v>
      </c>
      <c r="AW228" s="13" t="s">
        <v>33</v>
      </c>
      <c r="AX228" s="13" t="s">
        <v>79</v>
      </c>
      <c r="AY228" s="243" t="s">
        <v>196</v>
      </c>
    </row>
    <row r="229" s="2" customFormat="1" ht="37.8" customHeight="1">
      <c r="A229" s="40"/>
      <c r="B229" s="41"/>
      <c r="C229" s="214" t="s">
        <v>645</v>
      </c>
      <c r="D229" s="214" t="s">
        <v>198</v>
      </c>
      <c r="E229" s="215" t="s">
        <v>4531</v>
      </c>
      <c r="F229" s="216" t="s">
        <v>4532</v>
      </c>
      <c r="G229" s="217" t="s">
        <v>222</v>
      </c>
      <c r="H229" s="218">
        <v>1</v>
      </c>
      <c r="I229" s="219"/>
      <c r="J229" s="220">
        <f>ROUND(I229*H229,2)</f>
        <v>0</v>
      </c>
      <c r="K229" s="216" t="s">
        <v>202</v>
      </c>
      <c r="L229" s="46"/>
      <c r="M229" s="221" t="s">
        <v>19</v>
      </c>
      <c r="N229" s="222" t="s">
        <v>43</v>
      </c>
      <c r="O229" s="86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3">
        <f>S229*H229</f>
        <v>0</v>
      </c>
      <c r="U229" s="224" t="s">
        <v>19</v>
      </c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203</v>
      </c>
      <c r="AT229" s="225" t="s">
        <v>198</v>
      </c>
      <c r="AU229" s="225" t="s">
        <v>81</v>
      </c>
      <c r="AY229" s="19" t="s">
        <v>196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79</v>
      </c>
      <c r="BK229" s="226">
        <f>ROUND(I229*H229,2)</f>
        <v>0</v>
      </c>
      <c r="BL229" s="19" t="s">
        <v>203</v>
      </c>
      <c r="BM229" s="225" t="s">
        <v>4533</v>
      </c>
    </row>
    <row r="230" s="2" customFormat="1">
      <c r="A230" s="40"/>
      <c r="B230" s="41"/>
      <c r="C230" s="42"/>
      <c r="D230" s="227" t="s">
        <v>205</v>
      </c>
      <c r="E230" s="42"/>
      <c r="F230" s="228" t="s">
        <v>4534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6"/>
      <c r="U230" s="87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205</v>
      </c>
      <c r="AU230" s="19" t="s">
        <v>81</v>
      </c>
    </row>
    <row r="231" s="13" customFormat="1">
      <c r="A231" s="13"/>
      <c r="B231" s="232"/>
      <c r="C231" s="233"/>
      <c r="D231" s="234" t="s">
        <v>212</v>
      </c>
      <c r="E231" s="235" t="s">
        <v>19</v>
      </c>
      <c r="F231" s="236" t="s">
        <v>4535</v>
      </c>
      <c r="G231" s="233"/>
      <c r="H231" s="237">
        <v>1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1"/>
      <c r="U231" s="242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212</v>
      </c>
      <c r="AU231" s="243" t="s">
        <v>81</v>
      </c>
      <c r="AV231" s="13" t="s">
        <v>81</v>
      </c>
      <c r="AW231" s="13" t="s">
        <v>33</v>
      </c>
      <c r="AX231" s="13" t="s">
        <v>79</v>
      </c>
      <c r="AY231" s="243" t="s">
        <v>196</v>
      </c>
    </row>
    <row r="232" s="2" customFormat="1" ht="24.15" customHeight="1">
      <c r="A232" s="40"/>
      <c r="B232" s="41"/>
      <c r="C232" s="214" t="s">
        <v>648</v>
      </c>
      <c r="D232" s="214" t="s">
        <v>198</v>
      </c>
      <c r="E232" s="215" t="s">
        <v>4536</v>
      </c>
      <c r="F232" s="216" t="s">
        <v>4537</v>
      </c>
      <c r="G232" s="217" t="s">
        <v>244</v>
      </c>
      <c r="H232" s="218">
        <v>60.75</v>
      </c>
      <c r="I232" s="219"/>
      <c r="J232" s="220">
        <f>ROUND(I232*H232,2)</f>
        <v>0</v>
      </c>
      <c r="K232" s="216" t="s">
        <v>202</v>
      </c>
      <c r="L232" s="46"/>
      <c r="M232" s="221" t="s">
        <v>19</v>
      </c>
      <c r="N232" s="222" t="s">
        <v>43</v>
      </c>
      <c r="O232" s="86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3">
        <f>S232*H232</f>
        <v>0</v>
      </c>
      <c r="U232" s="224" t="s">
        <v>19</v>
      </c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203</v>
      </c>
      <c r="AT232" s="225" t="s">
        <v>198</v>
      </c>
      <c r="AU232" s="225" t="s">
        <v>81</v>
      </c>
      <c r="AY232" s="19" t="s">
        <v>196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79</v>
      </c>
      <c r="BK232" s="226">
        <f>ROUND(I232*H232,2)</f>
        <v>0</v>
      </c>
      <c r="BL232" s="19" t="s">
        <v>203</v>
      </c>
      <c r="BM232" s="225" t="s">
        <v>4538</v>
      </c>
    </row>
    <row r="233" s="2" customFormat="1">
      <c r="A233" s="40"/>
      <c r="B233" s="41"/>
      <c r="C233" s="42"/>
      <c r="D233" s="227" t="s">
        <v>205</v>
      </c>
      <c r="E233" s="42"/>
      <c r="F233" s="228" t="s">
        <v>4539</v>
      </c>
      <c r="G233" s="42"/>
      <c r="H233" s="42"/>
      <c r="I233" s="229"/>
      <c r="J233" s="42"/>
      <c r="K233" s="42"/>
      <c r="L233" s="46"/>
      <c r="M233" s="230"/>
      <c r="N233" s="231"/>
      <c r="O233" s="86"/>
      <c r="P233" s="86"/>
      <c r="Q233" s="86"/>
      <c r="R233" s="86"/>
      <c r="S233" s="86"/>
      <c r="T233" s="86"/>
      <c r="U233" s="87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205</v>
      </c>
      <c r="AU233" s="19" t="s">
        <v>81</v>
      </c>
    </row>
    <row r="234" s="13" customFormat="1">
      <c r="A234" s="13"/>
      <c r="B234" s="232"/>
      <c r="C234" s="233"/>
      <c r="D234" s="234" t="s">
        <v>212</v>
      </c>
      <c r="E234" s="235" t="s">
        <v>19</v>
      </c>
      <c r="F234" s="236" t="s">
        <v>4540</v>
      </c>
      <c r="G234" s="233"/>
      <c r="H234" s="237">
        <v>60.75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1"/>
      <c r="U234" s="242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212</v>
      </c>
      <c r="AU234" s="243" t="s">
        <v>81</v>
      </c>
      <c r="AV234" s="13" t="s">
        <v>81</v>
      </c>
      <c r="AW234" s="13" t="s">
        <v>33</v>
      </c>
      <c r="AX234" s="13" t="s">
        <v>79</v>
      </c>
      <c r="AY234" s="243" t="s">
        <v>196</v>
      </c>
    </row>
    <row r="235" s="2" customFormat="1" ht="16.5" customHeight="1">
      <c r="A235" s="40"/>
      <c r="B235" s="41"/>
      <c r="C235" s="244" t="s">
        <v>655</v>
      </c>
      <c r="D235" s="244" t="s">
        <v>214</v>
      </c>
      <c r="E235" s="245" t="s">
        <v>4541</v>
      </c>
      <c r="F235" s="246" t="s">
        <v>4542</v>
      </c>
      <c r="G235" s="247" t="s">
        <v>201</v>
      </c>
      <c r="H235" s="248">
        <v>6.2569999999999997</v>
      </c>
      <c r="I235" s="249"/>
      <c r="J235" s="250">
        <f>ROUND(I235*H235,2)</f>
        <v>0</v>
      </c>
      <c r="K235" s="246" t="s">
        <v>202</v>
      </c>
      <c r="L235" s="251"/>
      <c r="M235" s="252" t="s">
        <v>19</v>
      </c>
      <c r="N235" s="253" t="s">
        <v>43</v>
      </c>
      <c r="O235" s="86"/>
      <c r="P235" s="223">
        <f>O235*H235</f>
        <v>0</v>
      </c>
      <c r="Q235" s="223">
        <v>0.20000000000000001</v>
      </c>
      <c r="R235" s="223">
        <f>Q235*H235</f>
        <v>1.2514000000000001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217</v>
      </c>
      <c r="AT235" s="225" t="s">
        <v>214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203</v>
      </c>
      <c r="BM235" s="225" t="s">
        <v>4543</v>
      </c>
    </row>
    <row r="236" s="13" customFormat="1">
      <c r="A236" s="13"/>
      <c r="B236" s="232"/>
      <c r="C236" s="233"/>
      <c r="D236" s="234" t="s">
        <v>212</v>
      </c>
      <c r="E236" s="233"/>
      <c r="F236" s="236" t="s">
        <v>4544</v>
      </c>
      <c r="G236" s="233"/>
      <c r="H236" s="237">
        <v>6.2569999999999997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1"/>
      <c r="U236" s="242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212</v>
      </c>
      <c r="AU236" s="243" t="s">
        <v>81</v>
      </c>
      <c r="AV236" s="13" t="s">
        <v>81</v>
      </c>
      <c r="AW236" s="13" t="s">
        <v>4</v>
      </c>
      <c r="AX236" s="13" t="s">
        <v>79</v>
      </c>
      <c r="AY236" s="243" t="s">
        <v>196</v>
      </c>
    </row>
    <row r="237" s="2" customFormat="1" ht="24.15" customHeight="1">
      <c r="A237" s="40"/>
      <c r="B237" s="41"/>
      <c r="C237" s="214" t="s">
        <v>661</v>
      </c>
      <c r="D237" s="214" t="s">
        <v>198</v>
      </c>
      <c r="E237" s="215" t="s">
        <v>4545</v>
      </c>
      <c r="F237" s="216" t="s">
        <v>4546</v>
      </c>
      <c r="G237" s="217" t="s">
        <v>244</v>
      </c>
      <c r="H237" s="218">
        <v>1500</v>
      </c>
      <c r="I237" s="219"/>
      <c r="J237" s="220">
        <f>ROUND(I237*H237,2)</f>
        <v>0</v>
      </c>
      <c r="K237" s="216" t="s">
        <v>202</v>
      </c>
      <c r="L237" s="46"/>
      <c r="M237" s="221" t="s">
        <v>19</v>
      </c>
      <c r="N237" s="222" t="s">
        <v>43</v>
      </c>
      <c r="O237" s="86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3">
        <f>S237*H237</f>
        <v>0</v>
      </c>
      <c r="U237" s="224" t="s">
        <v>19</v>
      </c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203</v>
      </c>
      <c r="AT237" s="225" t="s">
        <v>198</v>
      </c>
      <c r="AU237" s="225" t="s">
        <v>81</v>
      </c>
      <c r="AY237" s="19" t="s">
        <v>196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79</v>
      </c>
      <c r="BK237" s="226">
        <f>ROUND(I237*H237,2)</f>
        <v>0</v>
      </c>
      <c r="BL237" s="19" t="s">
        <v>203</v>
      </c>
      <c r="BM237" s="225" t="s">
        <v>4547</v>
      </c>
    </row>
    <row r="238" s="2" customFormat="1">
      <c r="A238" s="40"/>
      <c r="B238" s="41"/>
      <c r="C238" s="42"/>
      <c r="D238" s="227" t="s">
        <v>205</v>
      </c>
      <c r="E238" s="42"/>
      <c r="F238" s="228" t="s">
        <v>4548</v>
      </c>
      <c r="G238" s="42"/>
      <c r="H238" s="42"/>
      <c r="I238" s="229"/>
      <c r="J238" s="42"/>
      <c r="K238" s="42"/>
      <c r="L238" s="46"/>
      <c r="M238" s="230"/>
      <c r="N238" s="231"/>
      <c r="O238" s="86"/>
      <c r="P238" s="86"/>
      <c r="Q238" s="86"/>
      <c r="R238" s="86"/>
      <c r="S238" s="86"/>
      <c r="T238" s="86"/>
      <c r="U238" s="87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205</v>
      </c>
      <c r="AU238" s="19" t="s">
        <v>81</v>
      </c>
    </row>
    <row r="239" s="2" customFormat="1" ht="21.75" customHeight="1">
      <c r="A239" s="40"/>
      <c r="B239" s="41"/>
      <c r="C239" s="214" t="s">
        <v>666</v>
      </c>
      <c r="D239" s="214" t="s">
        <v>198</v>
      </c>
      <c r="E239" s="215" t="s">
        <v>4549</v>
      </c>
      <c r="F239" s="216" t="s">
        <v>4550</v>
      </c>
      <c r="G239" s="217" t="s">
        <v>201</v>
      </c>
      <c r="H239" s="218">
        <v>2.7000000000000002</v>
      </c>
      <c r="I239" s="219"/>
      <c r="J239" s="220">
        <f>ROUND(I239*H239,2)</f>
        <v>0</v>
      </c>
      <c r="K239" s="216" t="s">
        <v>202</v>
      </c>
      <c r="L239" s="46"/>
      <c r="M239" s="221" t="s">
        <v>19</v>
      </c>
      <c r="N239" s="222" t="s">
        <v>43</v>
      </c>
      <c r="O239" s="86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3">
        <f>S239*H239</f>
        <v>0</v>
      </c>
      <c r="U239" s="224" t="s">
        <v>19</v>
      </c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203</v>
      </c>
      <c r="AT239" s="225" t="s">
        <v>198</v>
      </c>
      <c r="AU239" s="225" t="s">
        <v>81</v>
      </c>
      <c r="AY239" s="19" t="s">
        <v>196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79</v>
      </c>
      <c r="BK239" s="226">
        <f>ROUND(I239*H239,2)</f>
        <v>0</v>
      </c>
      <c r="BL239" s="19" t="s">
        <v>203</v>
      </c>
      <c r="BM239" s="225" t="s">
        <v>4551</v>
      </c>
    </row>
    <row r="240" s="2" customFormat="1">
      <c r="A240" s="40"/>
      <c r="B240" s="41"/>
      <c r="C240" s="42"/>
      <c r="D240" s="227" t="s">
        <v>205</v>
      </c>
      <c r="E240" s="42"/>
      <c r="F240" s="228" t="s">
        <v>4552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6"/>
      <c r="U240" s="87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205</v>
      </c>
      <c r="AU240" s="19" t="s">
        <v>81</v>
      </c>
    </row>
    <row r="241" s="15" customFormat="1">
      <c r="A241" s="15"/>
      <c r="B241" s="268"/>
      <c r="C241" s="269"/>
      <c r="D241" s="234" t="s">
        <v>212</v>
      </c>
      <c r="E241" s="270" t="s">
        <v>19</v>
      </c>
      <c r="F241" s="271" t="s">
        <v>4553</v>
      </c>
      <c r="G241" s="269"/>
      <c r="H241" s="270" t="s">
        <v>19</v>
      </c>
      <c r="I241" s="272"/>
      <c r="J241" s="269"/>
      <c r="K241" s="269"/>
      <c r="L241" s="273"/>
      <c r="M241" s="274"/>
      <c r="N241" s="275"/>
      <c r="O241" s="275"/>
      <c r="P241" s="275"/>
      <c r="Q241" s="275"/>
      <c r="R241" s="275"/>
      <c r="S241" s="275"/>
      <c r="T241" s="275"/>
      <c r="U241" s="276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7" t="s">
        <v>212</v>
      </c>
      <c r="AU241" s="277" t="s">
        <v>81</v>
      </c>
      <c r="AV241" s="15" t="s">
        <v>79</v>
      </c>
      <c r="AW241" s="15" t="s">
        <v>33</v>
      </c>
      <c r="AX241" s="15" t="s">
        <v>72</v>
      </c>
      <c r="AY241" s="277" t="s">
        <v>196</v>
      </c>
    </row>
    <row r="242" s="13" customFormat="1">
      <c r="A242" s="13"/>
      <c r="B242" s="232"/>
      <c r="C242" s="233"/>
      <c r="D242" s="234" t="s">
        <v>212</v>
      </c>
      <c r="E242" s="235" t="s">
        <v>19</v>
      </c>
      <c r="F242" s="236" t="s">
        <v>4554</v>
      </c>
      <c r="G242" s="233"/>
      <c r="H242" s="237">
        <v>2.7000000000000002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1"/>
      <c r="U242" s="242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212</v>
      </c>
      <c r="AU242" s="243" t="s">
        <v>81</v>
      </c>
      <c r="AV242" s="13" t="s">
        <v>81</v>
      </c>
      <c r="AW242" s="13" t="s">
        <v>33</v>
      </c>
      <c r="AX242" s="13" t="s">
        <v>79</v>
      </c>
      <c r="AY242" s="243" t="s">
        <v>196</v>
      </c>
    </row>
    <row r="243" s="2" customFormat="1" ht="21.75" customHeight="1">
      <c r="A243" s="40"/>
      <c r="B243" s="41"/>
      <c r="C243" s="214" t="s">
        <v>672</v>
      </c>
      <c r="D243" s="214" t="s">
        <v>198</v>
      </c>
      <c r="E243" s="215" t="s">
        <v>4555</v>
      </c>
      <c r="F243" s="216" t="s">
        <v>4556</v>
      </c>
      <c r="G243" s="217" t="s">
        <v>201</v>
      </c>
      <c r="H243" s="218">
        <v>2.7000000000000002</v>
      </c>
      <c r="I243" s="219"/>
      <c r="J243" s="220">
        <f>ROUND(I243*H243,2)</f>
        <v>0</v>
      </c>
      <c r="K243" s="216" t="s">
        <v>202</v>
      </c>
      <c r="L243" s="46"/>
      <c r="M243" s="221" t="s">
        <v>19</v>
      </c>
      <c r="N243" s="222" t="s">
        <v>43</v>
      </c>
      <c r="O243" s="86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3">
        <f>S243*H243</f>
        <v>0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203</v>
      </c>
      <c r="AT243" s="225" t="s">
        <v>198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203</v>
      </c>
      <c r="BM243" s="225" t="s">
        <v>4557</v>
      </c>
    </row>
    <row r="244" s="2" customFormat="1">
      <c r="A244" s="40"/>
      <c r="B244" s="41"/>
      <c r="C244" s="42"/>
      <c r="D244" s="227" t="s">
        <v>205</v>
      </c>
      <c r="E244" s="42"/>
      <c r="F244" s="228" t="s">
        <v>4558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6"/>
      <c r="U244" s="87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205</v>
      </c>
      <c r="AU244" s="19" t="s">
        <v>81</v>
      </c>
    </row>
    <row r="245" s="15" customFormat="1">
      <c r="A245" s="15"/>
      <c r="B245" s="268"/>
      <c r="C245" s="269"/>
      <c r="D245" s="234" t="s">
        <v>212</v>
      </c>
      <c r="E245" s="270" t="s">
        <v>19</v>
      </c>
      <c r="F245" s="271" t="s">
        <v>4553</v>
      </c>
      <c r="G245" s="269"/>
      <c r="H245" s="270" t="s">
        <v>19</v>
      </c>
      <c r="I245" s="272"/>
      <c r="J245" s="269"/>
      <c r="K245" s="269"/>
      <c r="L245" s="273"/>
      <c r="M245" s="274"/>
      <c r="N245" s="275"/>
      <c r="O245" s="275"/>
      <c r="P245" s="275"/>
      <c r="Q245" s="275"/>
      <c r="R245" s="275"/>
      <c r="S245" s="275"/>
      <c r="T245" s="275"/>
      <c r="U245" s="276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7" t="s">
        <v>212</v>
      </c>
      <c r="AU245" s="277" t="s">
        <v>81</v>
      </c>
      <c r="AV245" s="15" t="s">
        <v>79</v>
      </c>
      <c r="AW245" s="15" t="s">
        <v>33</v>
      </c>
      <c r="AX245" s="15" t="s">
        <v>72</v>
      </c>
      <c r="AY245" s="277" t="s">
        <v>196</v>
      </c>
    </row>
    <row r="246" s="13" customFormat="1">
      <c r="A246" s="13"/>
      <c r="B246" s="232"/>
      <c r="C246" s="233"/>
      <c r="D246" s="234" t="s">
        <v>212</v>
      </c>
      <c r="E246" s="235" t="s">
        <v>19</v>
      </c>
      <c r="F246" s="236" t="s">
        <v>4554</v>
      </c>
      <c r="G246" s="233"/>
      <c r="H246" s="237">
        <v>2.7000000000000002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1"/>
      <c r="U246" s="242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212</v>
      </c>
      <c r="AU246" s="243" t="s">
        <v>81</v>
      </c>
      <c r="AV246" s="13" t="s">
        <v>81</v>
      </c>
      <c r="AW246" s="13" t="s">
        <v>33</v>
      </c>
      <c r="AX246" s="13" t="s">
        <v>79</v>
      </c>
      <c r="AY246" s="243" t="s">
        <v>196</v>
      </c>
    </row>
    <row r="247" s="12" customFormat="1" ht="22.8" customHeight="1">
      <c r="A247" s="12"/>
      <c r="B247" s="198"/>
      <c r="C247" s="199"/>
      <c r="D247" s="200" t="s">
        <v>71</v>
      </c>
      <c r="E247" s="212" t="s">
        <v>252</v>
      </c>
      <c r="F247" s="212" t="s">
        <v>253</v>
      </c>
      <c r="G247" s="199"/>
      <c r="H247" s="199"/>
      <c r="I247" s="202"/>
      <c r="J247" s="213">
        <f>BK247</f>
        <v>0</v>
      </c>
      <c r="K247" s="199"/>
      <c r="L247" s="204"/>
      <c r="M247" s="205"/>
      <c r="N247" s="206"/>
      <c r="O247" s="206"/>
      <c r="P247" s="207">
        <f>SUM(P248:P249)</f>
        <v>0</v>
      </c>
      <c r="Q247" s="206"/>
      <c r="R247" s="207">
        <f>SUM(R248:R249)</f>
        <v>0</v>
      </c>
      <c r="S247" s="206"/>
      <c r="T247" s="207">
        <f>SUM(T248:T249)</f>
        <v>0</v>
      </c>
      <c r="U247" s="208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79</v>
      </c>
      <c r="AT247" s="210" t="s">
        <v>71</v>
      </c>
      <c r="AU247" s="210" t="s">
        <v>79</v>
      </c>
      <c r="AY247" s="209" t="s">
        <v>196</v>
      </c>
      <c r="BK247" s="211">
        <f>SUM(BK248:BK249)</f>
        <v>0</v>
      </c>
    </row>
    <row r="248" s="2" customFormat="1" ht="24.15" customHeight="1">
      <c r="A248" s="40"/>
      <c r="B248" s="41"/>
      <c r="C248" s="214" t="s">
        <v>677</v>
      </c>
      <c r="D248" s="214" t="s">
        <v>198</v>
      </c>
      <c r="E248" s="215" t="s">
        <v>4290</v>
      </c>
      <c r="F248" s="216" t="s">
        <v>4291</v>
      </c>
      <c r="G248" s="217" t="s">
        <v>237</v>
      </c>
      <c r="H248" s="218">
        <v>2.21</v>
      </c>
      <c r="I248" s="219"/>
      <c r="J248" s="220">
        <f>ROUND(I248*H248,2)</f>
        <v>0</v>
      </c>
      <c r="K248" s="216" t="s">
        <v>202</v>
      </c>
      <c r="L248" s="46"/>
      <c r="M248" s="221" t="s">
        <v>19</v>
      </c>
      <c r="N248" s="222" t="s">
        <v>43</v>
      </c>
      <c r="O248" s="86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3">
        <f>S248*H248</f>
        <v>0</v>
      </c>
      <c r="U248" s="224" t="s">
        <v>19</v>
      </c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203</v>
      </c>
      <c r="AT248" s="225" t="s">
        <v>198</v>
      </c>
      <c r="AU248" s="225" t="s">
        <v>81</v>
      </c>
      <c r="AY248" s="19" t="s">
        <v>196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79</v>
      </c>
      <c r="BK248" s="226">
        <f>ROUND(I248*H248,2)</f>
        <v>0</v>
      </c>
      <c r="BL248" s="19" t="s">
        <v>203</v>
      </c>
      <c r="BM248" s="225" t="s">
        <v>4559</v>
      </c>
    </row>
    <row r="249" s="2" customFormat="1">
      <c r="A249" s="40"/>
      <c r="B249" s="41"/>
      <c r="C249" s="42"/>
      <c r="D249" s="227" t="s">
        <v>205</v>
      </c>
      <c r="E249" s="42"/>
      <c r="F249" s="228" t="s">
        <v>4293</v>
      </c>
      <c r="G249" s="42"/>
      <c r="H249" s="42"/>
      <c r="I249" s="229"/>
      <c r="J249" s="42"/>
      <c r="K249" s="42"/>
      <c r="L249" s="46"/>
      <c r="M249" s="285"/>
      <c r="N249" s="286"/>
      <c r="O249" s="281"/>
      <c r="P249" s="281"/>
      <c r="Q249" s="281"/>
      <c r="R249" s="281"/>
      <c r="S249" s="281"/>
      <c r="T249" s="281"/>
      <c r="U249" s="287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205</v>
      </c>
      <c r="AU249" s="19" t="s">
        <v>81</v>
      </c>
    </row>
    <row r="250" s="2" customFormat="1" ht="6.96" customHeight="1">
      <c r="A250" s="40"/>
      <c r="B250" s="61"/>
      <c r="C250" s="62"/>
      <c r="D250" s="62"/>
      <c r="E250" s="62"/>
      <c r="F250" s="62"/>
      <c r="G250" s="62"/>
      <c r="H250" s="62"/>
      <c r="I250" s="62"/>
      <c r="J250" s="62"/>
      <c r="K250" s="62"/>
      <c r="L250" s="46"/>
      <c r="M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</sheetData>
  <sheetProtection sheet="1" autoFilter="0" formatColumns="0" formatRows="0" objects="1" scenarios="1" spinCount="100000" saltValue="hdnxYdkSztLY7efIENcHoJmRgBITweJafJ5dooo8f5aiGmpcvRntGmCZoIp1gvFzbU9jLj9v2btQBNaE5SmayQ==" hashValue="Vp0Fz05h6VpvpEp/CTqSnEUD3OVK/V8AVipFnQYUhbyUtiKOqgzQ4gcd2fUIIg9DzbKI1H7b+kuoAAI87Y062Q==" algorithmName="SHA-512" password="CC35"/>
  <autoFilter ref="C87:K24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2/112151013"/>
    <hyperlink ref="F95" r:id="rId2" display="https://podminky.urs.cz/item/CS_URS_2025_02/112151014"/>
    <hyperlink ref="F98" r:id="rId3" display="https://podminky.urs.cz/item/CS_URS_2025_02/112151351"/>
    <hyperlink ref="F101" r:id="rId4" display="https://podminky.urs.cz/item/CS_URS_2025_02/112155115"/>
    <hyperlink ref="F103" r:id="rId5" display="https://podminky.urs.cz/item/CS_URS_2025_02/112155215"/>
    <hyperlink ref="F105" r:id="rId6" display="https://podminky.urs.cz/item/CS_URS_2025_02/112155221"/>
    <hyperlink ref="F107" r:id="rId7" display="https://podminky.urs.cz/item/CS_URS_2025_02/112251211"/>
    <hyperlink ref="F115" r:id="rId8" display="https://podminky.urs.cz/item/CS_URS_2025_02/119005153"/>
    <hyperlink ref="F117" r:id="rId9" display="https://podminky.urs.cz/item/CS_URS_2025_02/122911111"/>
    <hyperlink ref="F119" r:id="rId10" display="https://podminky.urs.cz/item/CS_URS_2025_02/171203111"/>
    <hyperlink ref="F122" r:id="rId11" display="https://podminky.urs.cz/item/CS_URS_2025_02/181111111"/>
    <hyperlink ref="F124" r:id="rId12" display="https://podminky.urs.cz/item/CS_URS_2025_02/181411131"/>
    <hyperlink ref="F128" r:id="rId13" display="https://podminky.urs.cz/item/CS_URS_2025_02/183151115"/>
    <hyperlink ref="F130" r:id="rId14" display="https://podminky.urs.cz/item/CS_URS_2025_02/183911133"/>
    <hyperlink ref="F132" r:id="rId15" display="https://podminky.urs.cz/item/CS_URS_2025_02/184102115"/>
    <hyperlink ref="F156" r:id="rId16" display="https://podminky.urs.cz/item/CS_URS_2025_02/184215132"/>
    <hyperlink ref="F160" r:id="rId17" display="https://podminky.urs.cz/item/CS_URS_2025_02/184215413"/>
    <hyperlink ref="F164" r:id="rId18" display="https://podminky.urs.cz/item/CS_URS_2025_02/184801121"/>
    <hyperlink ref="F166" r:id="rId19" display="https://podminky.urs.cz/item/CS_URS_2025_02/184806153"/>
    <hyperlink ref="F169" r:id="rId20" display="https://podminky.urs.cz/item/CS_URS_2025_02/184806163"/>
    <hyperlink ref="F172" r:id="rId21" display="https://podminky.urs.cz/item/CS_URS_2025_02/184813162"/>
    <hyperlink ref="F180" r:id="rId22" display="https://podminky.urs.cz/item/CS_URS_2025_02/184813163"/>
    <hyperlink ref="F184" r:id="rId23" display="https://podminky.urs.cz/item/CS_URS_2025_02/184813511"/>
    <hyperlink ref="F186" r:id="rId24" display="https://podminky.urs.cz/item/CS_URS_2025_02/184816111"/>
    <hyperlink ref="F190" r:id="rId25" display="https://podminky.urs.cz/item/CS_URS_2025_02/184818312"/>
    <hyperlink ref="F194" r:id="rId26" display="https://podminky.urs.cz/item/CS_URS_2025_02/184851513"/>
    <hyperlink ref="F197" r:id="rId27" display="https://podminky.urs.cz/item/CS_URS_2025_02/184852133"/>
    <hyperlink ref="F200" r:id="rId28" display="https://podminky.urs.cz/item/CS_URS_2025_02/184852233"/>
    <hyperlink ref="F203" r:id="rId29" display="https://podminky.urs.cz/item/CS_URS_2025_02/184852234"/>
    <hyperlink ref="F206" r:id="rId30" display="https://podminky.urs.cz/item/CS_URS_2025_02/184852235"/>
    <hyperlink ref="F209" r:id="rId31" display="https://podminky.urs.cz/item/CS_URS_2025_02/184852238"/>
    <hyperlink ref="F212" r:id="rId32" display="https://podminky.urs.cz/item/CS_URS_2025_02/184852239"/>
    <hyperlink ref="F215" r:id="rId33" display="https://podminky.urs.cz/item/CS_URS_2025_02/184852241"/>
    <hyperlink ref="F218" r:id="rId34" display="https://podminky.urs.cz/item/CS_URS_2025_02/184852244"/>
    <hyperlink ref="F221" r:id="rId35" display="https://podminky.urs.cz/item/CS_URS_2025_02/184852321"/>
    <hyperlink ref="F224" r:id="rId36" display="https://podminky.urs.cz/item/CS_URS_2025_02/184852441"/>
    <hyperlink ref="F227" r:id="rId37" display="https://podminky.urs.cz/item/CS_URS_2025_02/184852444"/>
    <hyperlink ref="F230" r:id="rId38" display="https://podminky.urs.cz/item/CS_URS_2025_02/184852449"/>
    <hyperlink ref="F233" r:id="rId39" display="https://podminky.urs.cz/item/CS_URS_2025_02/184911421"/>
    <hyperlink ref="F238" r:id="rId40" display="https://podminky.urs.cz/item/CS_URS_2025_02/185803111"/>
    <hyperlink ref="F240" r:id="rId41" display="https://podminky.urs.cz/item/CS_URS_2025_02/185804311"/>
    <hyperlink ref="F244" r:id="rId42" display="https://podminky.urs.cz/item/CS_URS_2025_02/185851121"/>
    <hyperlink ref="F249" r:id="rId43" display="https://podminky.urs.cz/item/CS_URS_2025_02/9982313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4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348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ROUND((SUM(BE103:BE460)),  2)</f>
        <v>0</v>
      </c>
      <c r="G35" s="40"/>
      <c r="H35" s="40"/>
      <c r="I35" s="160">
        <v>0.20999999999999999</v>
      </c>
      <c r="J35" s="159">
        <f>ROUND(((SUM(BE103:BE460))*I35),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ROUND((SUM(BF103:BF460)),  2)</f>
        <v>0</v>
      </c>
      <c r="G36" s="40"/>
      <c r="H36" s="40"/>
      <c r="I36" s="160">
        <v>0.12</v>
      </c>
      <c r="J36" s="159">
        <f>ROUND(((SUM(BF103:BF460))*I36),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ROUND((SUM(BG103:BG460)),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ROUND((SUM(BH103:BH460)),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ROUND((SUM(BI103:BI460)),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348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J104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J105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J139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J164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351</v>
      </c>
      <c r="E68" s="185"/>
      <c r="F68" s="185"/>
      <c r="G68" s="185"/>
      <c r="H68" s="185"/>
      <c r="I68" s="185"/>
      <c r="J68" s="186">
        <f>J176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352</v>
      </c>
      <c r="E69" s="185"/>
      <c r="F69" s="185"/>
      <c r="G69" s="185"/>
      <c r="H69" s="185"/>
      <c r="I69" s="185"/>
      <c r="J69" s="186">
        <f>J192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J205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177</v>
      </c>
      <c r="E71" s="180"/>
      <c r="F71" s="180"/>
      <c r="G71" s="180"/>
      <c r="H71" s="180"/>
      <c r="I71" s="180"/>
      <c r="J71" s="181">
        <f>J208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353</v>
      </c>
      <c r="E72" s="185"/>
      <c r="F72" s="185"/>
      <c r="G72" s="185"/>
      <c r="H72" s="185"/>
      <c r="I72" s="185"/>
      <c r="J72" s="186">
        <f>J209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354</v>
      </c>
      <c r="E73" s="185"/>
      <c r="F73" s="185"/>
      <c r="G73" s="185"/>
      <c r="H73" s="185"/>
      <c r="I73" s="185"/>
      <c r="J73" s="186">
        <f>J230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355</v>
      </c>
      <c r="E74" s="185"/>
      <c r="F74" s="185"/>
      <c r="G74" s="185"/>
      <c r="H74" s="185"/>
      <c r="I74" s="185"/>
      <c r="J74" s="186">
        <f>J263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178</v>
      </c>
      <c r="E75" s="185"/>
      <c r="F75" s="185"/>
      <c r="G75" s="185"/>
      <c r="H75" s="185"/>
      <c r="I75" s="185"/>
      <c r="J75" s="186">
        <f>J281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356</v>
      </c>
      <c r="E76" s="185"/>
      <c r="F76" s="185"/>
      <c r="G76" s="185"/>
      <c r="H76" s="185"/>
      <c r="I76" s="185"/>
      <c r="J76" s="186">
        <f>J336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357</v>
      </c>
      <c r="E77" s="185"/>
      <c r="F77" s="185"/>
      <c r="G77" s="185"/>
      <c r="H77" s="185"/>
      <c r="I77" s="185"/>
      <c r="J77" s="186">
        <f>J346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358</v>
      </c>
      <c r="E78" s="185"/>
      <c r="F78" s="185"/>
      <c r="G78" s="185"/>
      <c r="H78" s="185"/>
      <c r="I78" s="185"/>
      <c r="J78" s="186">
        <f>J356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359</v>
      </c>
      <c r="E79" s="185"/>
      <c r="F79" s="185"/>
      <c r="G79" s="185"/>
      <c r="H79" s="185"/>
      <c r="I79" s="185"/>
      <c r="J79" s="186">
        <f>J400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360</v>
      </c>
      <c r="E80" s="185"/>
      <c r="F80" s="185"/>
      <c r="G80" s="185"/>
      <c r="H80" s="185"/>
      <c r="I80" s="185"/>
      <c r="J80" s="186">
        <f>J425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179</v>
      </c>
      <c r="E81" s="185"/>
      <c r="F81" s="185"/>
      <c r="G81" s="185"/>
      <c r="H81" s="185"/>
      <c r="I81" s="185"/>
      <c r="J81" s="186">
        <f>J435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180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Koncepční dořešení lokality Loděnice v parku B.Němcové</v>
      </c>
      <c r="F91" s="34"/>
      <c r="G91" s="34"/>
      <c r="H91" s="34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164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2" t="s">
        <v>348</v>
      </c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166</v>
      </c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E11</f>
        <v>D.1.1 - Stavební část</v>
      </c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F14</f>
        <v>Karviná</v>
      </c>
      <c r="G97" s="42"/>
      <c r="H97" s="42"/>
      <c r="I97" s="34" t="s">
        <v>23</v>
      </c>
      <c r="J97" s="74" t="str">
        <f>IF(J14="","",J14)</f>
        <v>22. 1. 2026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25</v>
      </c>
      <c r="D99" s="42"/>
      <c r="E99" s="42"/>
      <c r="F99" s="29" t="str">
        <f>E17</f>
        <v>Statutární město Karviná</v>
      </c>
      <c r="G99" s="42"/>
      <c r="H99" s="42"/>
      <c r="I99" s="34" t="s">
        <v>31</v>
      </c>
      <c r="J99" s="38" t="str">
        <f>E23</f>
        <v>POLYCHROME</v>
      </c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IF(E20="","",E20)</f>
        <v>Vyplň údaj</v>
      </c>
      <c r="G100" s="42"/>
      <c r="H100" s="42"/>
      <c r="I100" s="34" t="s">
        <v>34</v>
      </c>
      <c r="J100" s="38" t="str">
        <f>E26</f>
        <v xml:space="preserve"> 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8"/>
      <c r="B102" s="189"/>
      <c r="C102" s="190" t="s">
        <v>181</v>
      </c>
      <c r="D102" s="191" t="s">
        <v>57</v>
      </c>
      <c r="E102" s="191" t="s">
        <v>53</v>
      </c>
      <c r="F102" s="191" t="s">
        <v>54</v>
      </c>
      <c r="G102" s="191" t="s">
        <v>182</v>
      </c>
      <c r="H102" s="191" t="s">
        <v>183</v>
      </c>
      <c r="I102" s="191" t="s">
        <v>184</v>
      </c>
      <c r="J102" s="191" t="s">
        <v>171</v>
      </c>
      <c r="K102" s="192" t="s">
        <v>185</v>
      </c>
      <c r="L102" s="193"/>
      <c r="M102" s="94" t="s">
        <v>19</v>
      </c>
      <c r="N102" s="95" t="s">
        <v>42</v>
      </c>
      <c r="O102" s="95" t="s">
        <v>186</v>
      </c>
      <c r="P102" s="95" t="s">
        <v>187</v>
      </c>
      <c r="Q102" s="95" t="s">
        <v>188</v>
      </c>
      <c r="R102" s="95" t="s">
        <v>189</v>
      </c>
      <c r="S102" s="95" t="s">
        <v>190</v>
      </c>
      <c r="T102" s="95" t="s">
        <v>191</v>
      </c>
      <c r="U102" s="96" t="s">
        <v>192</v>
      </c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</row>
    <row r="103" s="2" customFormat="1" ht="22.8" customHeight="1">
      <c r="A103" s="40"/>
      <c r="B103" s="41"/>
      <c r="C103" s="101" t="s">
        <v>193</v>
      </c>
      <c r="D103" s="42"/>
      <c r="E103" s="42"/>
      <c r="F103" s="42"/>
      <c r="G103" s="42"/>
      <c r="H103" s="42"/>
      <c r="I103" s="42"/>
      <c r="J103" s="194">
        <f>BK103</f>
        <v>0</v>
      </c>
      <c r="K103" s="42"/>
      <c r="L103" s="46"/>
      <c r="M103" s="97"/>
      <c r="N103" s="195"/>
      <c r="O103" s="98"/>
      <c r="P103" s="196">
        <f>P104+P208</f>
        <v>0</v>
      </c>
      <c r="Q103" s="98"/>
      <c r="R103" s="196">
        <f>R104+R208</f>
        <v>30.441227089999995</v>
      </c>
      <c r="S103" s="98"/>
      <c r="T103" s="196">
        <f>T104+T208</f>
        <v>0</v>
      </c>
      <c r="U103" s="99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172</v>
      </c>
      <c r="BK103" s="197">
        <f>BK104+BK208</f>
        <v>0</v>
      </c>
    </row>
    <row r="104" s="12" customFormat="1" ht="25.92" customHeight="1">
      <c r="A104" s="12"/>
      <c r="B104" s="198"/>
      <c r="C104" s="199"/>
      <c r="D104" s="200" t="s">
        <v>71</v>
      </c>
      <c r="E104" s="201" t="s">
        <v>194</v>
      </c>
      <c r="F104" s="201" t="s">
        <v>195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P105+P139+P164+P176+P192+P205</f>
        <v>0</v>
      </c>
      <c r="Q104" s="206"/>
      <c r="R104" s="207">
        <f>R105+R139+R164+R176+R192+R205</f>
        <v>26.344314019999995</v>
      </c>
      <c r="S104" s="206"/>
      <c r="T104" s="207">
        <f>T105+T139+T164+T176+T192+T205</f>
        <v>0</v>
      </c>
      <c r="U104" s="208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79</v>
      </c>
      <c r="AT104" s="210" t="s">
        <v>71</v>
      </c>
      <c r="AU104" s="210" t="s">
        <v>72</v>
      </c>
      <c r="AY104" s="209" t="s">
        <v>196</v>
      </c>
      <c r="BK104" s="211">
        <f>BK105+BK139+BK164+BK176+BK192+BK205</f>
        <v>0</v>
      </c>
    </row>
    <row r="105" s="12" customFormat="1" ht="22.8" customHeight="1">
      <c r="A105" s="12"/>
      <c r="B105" s="198"/>
      <c r="C105" s="199"/>
      <c r="D105" s="200" t="s">
        <v>71</v>
      </c>
      <c r="E105" s="212" t="s">
        <v>79</v>
      </c>
      <c r="F105" s="212" t="s">
        <v>361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SUM(P106:P138)</f>
        <v>0</v>
      </c>
      <c r="Q105" s="206"/>
      <c r="R105" s="207">
        <f>SUM(R106:R138)</f>
        <v>3.0000000000000001E-05</v>
      </c>
      <c r="S105" s="206"/>
      <c r="T105" s="207">
        <f>SUM(T106:T138)</f>
        <v>0</v>
      </c>
      <c r="U105" s="208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79</v>
      </c>
      <c r="AT105" s="210" t="s">
        <v>71</v>
      </c>
      <c r="AU105" s="210" t="s">
        <v>79</v>
      </c>
      <c r="AY105" s="209" t="s">
        <v>196</v>
      </c>
      <c r="BK105" s="211">
        <f>SUM(BK106:BK138)</f>
        <v>0</v>
      </c>
    </row>
    <row r="106" s="2" customFormat="1" ht="24.15" customHeight="1">
      <c r="A106" s="40"/>
      <c r="B106" s="41"/>
      <c r="C106" s="214" t="s">
        <v>79</v>
      </c>
      <c r="D106" s="214" t="s">
        <v>198</v>
      </c>
      <c r="E106" s="215" t="s">
        <v>362</v>
      </c>
      <c r="F106" s="216" t="s">
        <v>363</v>
      </c>
      <c r="G106" s="217" t="s">
        <v>364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3.0000000000000001E-05</v>
      </c>
      <c r="R106" s="223">
        <f>Q106*H106</f>
        <v>3.0000000000000001E-05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365</v>
      </c>
    </row>
    <row r="107" s="2" customFormat="1" ht="37.8" customHeight="1">
      <c r="A107" s="40"/>
      <c r="B107" s="41"/>
      <c r="C107" s="214" t="s">
        <v>81</v>
      </c>
      <c r="D107" s="214" t="s">
        <v>198</v>
      </c>
      <c r="E107" s="215" t="s">
        <v>366</v>
      </c>
      <c r="F107" s="216" t="s">
        <v>367</v>
      </c>
      <c r="G107" s="217" t="s">
        <v>368</v>
      </c>
      <c r="H107" s="218">
        <v>5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369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370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2" customFormat="1" ht="24.15" customHeight="1">
      <c r="A109" s="40"/>
      <c r="B109" s="41"/>
      <c r="C109" s="214" t="s">
        <v>155</v>
      </c>
      <c r="D109" s="214" t="s">
        <v>198</v>
      </c>
      <c r="E109" s="215" t="s">
        <v>371</v>
      </c>
      <c r="F109" s="216" t="s">
        <v>372</v>
      </c>
      <c r="G109" s="217" t="s">
        <v>244</v>
      </c>
      <c r="H109" s="218">
        <v>40.542000000000002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373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374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375</v>
      </c>
      <c r="G111" s="233"/>
      <c r="H111" s="237">
        <v>40.542000000000002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79</v>
      </c>
      <c r="AY111" s="243" t="s">
        <v>196</v>
      </c>
    </row>
    <row r="112" s="2" customFormat="1" ht="44.25" customHeight="1">
      <c r="A112" s="40"/>
      <c r="B112" s="41"/>
      <c r="C112" s="214" t="s">
        <v>203</v>
      </c>
      <c r="D112" s="214" t="s">
        <v>198</v>
      </c>
      <c r="E112" s="215" t="s">
        <v>376</v>
      </c>
      <c r="F112" s="216" t="s">
        <v>377</v>
      </c>
      <c r="G112" s="217" t="s">
        <v>201</v>
      </c>
      <c r="H112" s="218">
        <v>5.6219999999999999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378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379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380</v>
      </c>
      <c r="G114" s="233"/>
      <c r="H114" s="237">
        <v>5.6219999999999999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2" customFormat="1" ht="44.25" customHeight="1">
      <c r="A115" s="40"/>
      <c r="B115" s="41"/>
      <c r="C115" s="214" t="s">
        <v>225</v>
      </c>
      <c r="D115" s="214" t="s">
        <v>198</v>
      </c>
      <c r="E115" s="215" t="s">
        <v>381</v>
      </c>
      <c r="F115" s="216" t="s">
        <v>382</v>
      </c>
      <c r="G115" s="217" t="s">
        <v>201</v>
      </c>
      <c r="H115" s="218">
        <v>4.4279999999999999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383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384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13" customFormat="1">
      <c r="A117" s="13"/>
      <c r="B117" s="232"/>
      <c r="C117" s="233"/>
      <c r="D117" s="234" t="s">
        <v>212</v>
      </c>
      <c r="E117" s="235" t="s">
        <v>19</v>
      </c>
      <c r="F117" s="236" t="s">
        <v>385</v>
      </c>
      <c r="G117" s="233"/>
      <c r="H117" s="237">
        <v>4.4279999999999999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33</v>
      </c>
      <c r="AX117" s="13" t="s">
        <v>79</v>
      </c>
      <c r="AY117" s="243" t="s">
        <v>196</v>
      </c>
    </row>
    <row r="118" s="2" customFormat="1" ht="62.7" customHeight="1">
      <c r="A118" s="40"/>
      <c r="B118" s="41"/>
      <c r="C118" s="214" t="s">
        <v>234</v>
      </c>
      <c r="D118" s="214" t="s">
        <v>198</v>
      </c>
      <c r="E118" s="215" t="s">
        <v>386</v>
      </c>
      <c r="F118" s="216" t="s">
        <v>387</v>
      </c>
      <c r="G118" s="217" t="s">
        <v>201</v>
      </c>
      <c r="H118" s="218">
        <v>17.152999999999999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388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389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2" customFormat="1" ht="66.75" customHeight="1">
      <c r="A120" s="40"/>
      <c r="B120" s="41"/>
      <c r="C120" s="214" t="s">
        <v>241</v>
      </c>
      <c r="D120" s="214" t="s">
        <v>198</v>
      </c>
      <c r="E120" s="215" t="s">
        <v>390</v>
      </c>
      <c r="F120" s="216" t="s">
        <v>391</v>
      </c>
      <c r="G120" s="217" t="s">
        <v>201</v>
      </c>
      <c r="H120" s="218">
        <v>17.152999999999999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392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393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44.25" customHeight="1">
      <c r="A122" s="40"/>
      <c r="B122" s="41"/>
      <c r="C122" s="214" t="s">
        <v>217</v>
      </c>
      <c r="D122" s="214" t="s">
        <v>198</v>
      </c>
      <c r="E122" s="215" t="s">
        <v>394</v>
      </c>
      <c r="F122" s="216" t="s">
        <v>395</v>
      </c>
      <c r="G122" s="217" t="s">
        <v>201</v>
      </c>
      <c r="H122" s="218">
        <v>17.152999999999999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396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397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13" customFormat="1">
      <c r="A124" s="13"/>
      <c r="B124" s="232"/>
      <c r="C124" s="233"/>
      <c r="D124" s="234" t="s">
        <v>212</v>
      </c>
      <c r="E124" s="235" t="s">
        <v>19</v>
      </c>
      <c r="F124" s="236" t="s">
        <v>398</v>
      </c>
      <c r="G124" s="233"/>
      <c r="H124" s="237">
        <v>8.1080000000000005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1"/>
      <c r="U124" s="242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212</v>
      </c>
      <c r="AU124" s="243" t="s">
        <v>81</v>
      </c>
      <c r="AV124" s="13" t="s">
        <v>81</v>
      </c>
      <c r="AW124" s="13" t="s">
        <v>33</v>
      </c>
      <c r="AX124" s="13" t="s">
        <v>72</v>
      </c>
      <c r="AY124" s="243" t="s">
        <v>196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399</v>
      </c>
      <c r="G125" s="233"/>
      <c r="H125" s="237">
        <v>9.0449999999999999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72</v>
      </c>
      <c r="AY125" s="243" t="s">
        <v>196</v>
      </c>
    </row>
    <row r="126" s="14" customFormat="1">
      <c r="A126" s="14"/>
      <c r="B126" s="254"/>
      <c r="C126" s="255"/>
      <c r="D126" s="234" t="s">
        <v>212</v>
      </c>
      <c r="E126" s="256" t="s">
        <v>19</v>
      </c>
      <c r="F126" s="257" t="s">
        <v>233</v>
      </c>
      <c r="G126" s="255"/>
      <c r="H126" s="258">
        <v>17.152999999999999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2"/>
      <c r="U126" s="263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4" t="s">
        <v>212</v>
      </c>
      <c r="AU126" s="264" t="s">
        <v>81</v>
      </c>
      <c r="AV126" s="14" t="s">
        <v>203</v>
      </c>
      <c r="AW126" s="14" t="s">
        <v>33</v>
      </c>
      <c r="AX126" s="14" t="s">
        <v>79</v>
      </c>
      <c r="AY126" s="264" t="s">
        <v>196</v>
      </c>
    </row>
    <row r="127" s="2" customFormat="1" ht="44.25" customHeight="1">
      <c r="A127" s="40"/>
      <c r="B127" s="41"/>
      <c r="C127" s="214" t="s">
        <v>254</v>
      </c>
      <c r="D127" s="214" t="s">
        <v>198</v>
      </c>
      <c r="E127" s="215" t="s">
        <v>400</v>
      </c>
      <c r="F127" s="216" t="s">
        <v>401</v>
      </c>
      <c r="G127" s="217" t="s">
        <v>237</v>
      </c>
      <c r="H127" s="218">
        <v>29.16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402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403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13" customFormat="1">
      <c r="A129" s="13"/>
      <c r="B129" s="232"/>
      <c r="C129" s="233"/>
      <c r="D129" s="234" t="s">
        <v>212</v>
      </c>
      <c r="E129" s="233"/>
      <c r="F129" s="236" t="s">
        <v>404</v>
      </c>
      <c r="G129" s="233"/>
      <c r="H129" s="237">
        <v>29.16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1"/>
      <c r="U129" s="242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212</v>
      </c>
      <c r="AU129" s="243" t="s">
        <v>81</v>
      </c>
      <c r="AV129" s="13" t="s">
        <v>81</v>
      </c>
      <c r="AW129" s="13" t="s">
        <v>4</v>
      </c>
      <c r="AX129" s="13" t="s">
        <v>79</v>
      </c>
      <c r="AY129" s="243" t="s">
        <v>196</v>
      </c>
    </row>
    <row r="130" s="2" customFormat="1" ht="37.8" customHeight="1">
      <c r="A130" s="40"/>
      <c r="B130" s="41"/>
      <c r="C130" s="214" t="s">
        <v>263</v>
      </c>
      <c r="D130" s="214" t="s">
        <v>198</v>
      </c>
      <c r="E130" s="215" t="s">
        <v>405</v>
      </c>
      <c r="F130" s="216" t="s">
        <v>406</v>
      </c>
      <c r="G130" s="217" t="s">
        <v>201</v>
      </c>
      <c r="H130" s="218">
        <v>17.152999999999999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407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408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44.25" customHeight="1">
      <c r="A132" s="40"/>
      <c r="B132" s="41"/>
      <c r="C132" s="214" t="s">
        <v>269</v>
      </c>
      <c r="D132" s="214" t="s">
        <v>198</v>
      </c>
      <c r="E132" s="215" t="s">
        <v>409</v>
      </c>
      <c r="F132" s="216" t="s">
        <v>410</v>
      </c>
      <c r="G132" s="217" t="s">
        <v>201</v>
      </c>
      <c r="H132" s="218">
        <v>1.0049999999999999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203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203</v>
      </c>
      <c r="BM132" s="225" t="s">
        <v>411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412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15" customFormat="1">
      <c r="A134" s="15"/>
      <c r="B134" s="268"/>
      <c r="C134" s="269"/>
      <c r="D134" s="234" t="s">
        <v>212</v>
      </c>
      <c r="E134" s="270" t="s">
        <v>19</v>
      </c>
      <c r="F134" s="271" t="s">
        <v>413</v>
      </c>
      <c r="G134" s="269"/>
      <c r="H134" s="270" t="s">
        <v>19</v>
      </c>
      <c r="I134" s="272"/>
      <c r="J134" s="269"/>
      <c r="K134" s="269"/>
      <c r="L134" s="273"/>
      <c r="M134" s="274"/>
      <c r="N134" s="275"/>
      <c r="O134" s="275"/>
      <c r="P134" s="275"/>
      <c r="Q134" s="275"/>
      <c r="R134" s="275"/>
      <c r="S134" s="275"/>
      <c r="T134" s="275"/>
      <c r="U134" s="276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212</v>
      </c>
      <c r="AU134" s="277" t="s">
        <v>81</v>
      </c>
      <c r="AV134" s="15" t="s">
        <v>79</v>
      </c>
      <c r="AW134" s="15" t="s">
        <v>33</v>
      </c>
      <c r="AX134" s="15" t="s">
        <v>72</v>
      </c>
      <c r="AY134" s="277" t="s">
        <v>196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414</v>
      </c>
      <c r="G135" s="233"/>
      <c r="H135" s="237">
        <v>1.0049999999999999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33" customHeight="1">
      <c r="A136" s="40"/>
      <c r="B136" s="41"/>
      <c r="C136" s="214" t="s">
        <v>8</v>
      </c>
      <c r="D136" s="214" t="s">
        <v>198</v>
      </c>
      <c r="E136" s="215" t="s">
        <v>415</v>
      </c>
      <c r="F136" s="216" t="s">
        <v>416</v>
      </c>
      <c r="G136" s="217" t="s">
        <v>244</v>
      </c>
      <c r="H136" s="218">
        <v>18.210999999999999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203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203</v>
      </c>
      <c r="BM136" s="225" t="s">
        <v>417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418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419</v>
      </c>
      <c r="G138" s="233"/>
      <c r="H138" s="237">
        <v>18.210999999999999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79</v>
      </c>
      <c r="AY138" s="243" t="s">
        <v>196</v>
      </c>
    </row>
    <row r="139" s="12" customFormat="1" ht="22.8" customHeight="1">
      <c r="A139" s="12"/>
      <c r="B139" s="198"/>
      <c r="C139" s="199"/>
      <c r="D139" s="200" t="s">
        <v>71</v>
      </c>
      <c r="E139" s="212" t="s">
        <v>81</v>
      </c>
      <c r="F139" s="212" t="s">
        <v>197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SUM(P140:P163)</f>
        <v>0</v>
      </c>
      <c r="Q139" s="206"/>
      <c r="R139" s="207">
        <f>SUM(R140:R163)</f>
        <v>22.514476289999998</v>
      </c>
      <c r="S139" s="206"/>
      <c r="T139" s="207">
        <f>SUM(T140:T163)</f>
        <v>0</v>
      </c>
      <c r="U139" s="208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79</v>
      </c>
      <c r="AT139" s="210" t="s">
        <v>71</v>
      </c>
      <c r="AU139" s="210" t="s">
        <v>79</v>
      </c>
      <c r="AY139" s="209" t="s">
        <v>196</v>
      </c>
      <c r="BK139" s="211">
        <f>SUM(BK140:BK163)</f>
        <v>0</v>
      </c>
    </row>
    <row r="140" s="2" customFormat="1" ht="37.8" customHeight="1">
      <c r="A140" s="40"/>
      <c r="B140" s="41"/>
      <c r="C140" s="214" t="s">
        <v>282</v>
      </c>
      <c r="D140" s="214" t="s">
        <v>198</v>
      </c>
      <c r="E140" s="215" t="s">
        <v>420</v>
      </c>
      <c r="F140" s="216" t="s">
        <v>421</v>
      </c>
      <c r="G140" s="217" t="s">
        <v>201</v>
      </c>
      <c r="H140" s="218">
        <v>3.044</v>
      </c>
      <c r="I140" s="219"/>
      <c r="J140" s="220">
        <f>ROUND(I140*H140,2)</f>
        <v>0</v>
      </c>
      <c r="K140" s="216" t="s">
        <v>202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2.1600000000000001</v>
      </c>
      <c r="R140" s="223">
        <f>Q140*H140</f>
        <v>6.5750400000000004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422</v>
      </c>
    </row>
    <row r="141" s="2" customFormat="1">
      <c r="A141" s="40"/>
      <c r="B141" s="41"/>
      <c r="C141" s="42"/>
      <c r="D141" s="227" t="s">
        <v>205</v>
      </c>
      <c r="E141" s="42"/>
      <c r="F141" s="228" t="s">
        <v>423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6"/>
      <c r="U141" s="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81</v>
      </c>
    </row>
    <row r="142" s="13" customFormat="1">
      <c r="A142" s="13"/>
      <c r="B142" s="232"/>
      <c r="C142" s="233"/>
      <c r="D142" s="234" t="s">
        <v>212</v>
      </c>
      <c r="E142" s="235" t="s">
        <v>19</v>
      </c>
      <c r="F142" s="236" t="s">
        <v>424</v>
      </c>
      <c r="G142" s="233"/>
      <c r="H142" s="237">
        <v>3.044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1"/>
      <c r="U142" s="242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212</v>
      </c>
      <c r="AU142" s="243" t="s">
        <v>81</v>
      </c>
      <c r="AV142" s="13" t="s">
        <v>81</v>
      </c>
      <c r="AW142" s="13" t="s">
        <v>33</v>
      </c>
      <c r="AX142" s="13" t="s">
        <v>79</v>
      </c>
      <c r="AY142" s="243" t="s">
        <v>196</v>
      </c>
    </row>
    <row r="143" s="2" customFormat="1" ht="33" customHeight="1">
      <c r="A143" s="40"/>
      <c r="B143" s="41"/>
      <c r="C143" s="214" t="s">
        <v>288</v>
      </c>
      <c r="D143" s="214" t="s">
        <v>198</v>
      </c>
      <c r="E143" s="215" t="s">
        <v>425</v>
      </c>
      <c r="F143" s="216" t="s">
        <v>426</v>
      </c>
      <c r="G143" s="217" t="s">
        <v>201</v>
      </c>
      <c r="H143" s="218">
        <v>2.5339999999999998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2.5018699999999998</v>
      </c>
      <c r="R143" s="223">
        <f>Q143*H143</f>
        <v>6.3397385799999988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427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428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429</v>
      </c>
      <c r="G145" s="233"/>
      <c r="H145" s="237">
        <v>2.5339999999999998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79</v>
      </c>
      <c r="AY145" s="243" t="s">
        <v>196</v>
      </c>
    </row>
    <row r="146" s="2" customFormat="1" ht="16.5" customHeight="1">
      <c r="A146" s="40"/>
      <c r="B146" s="41"/>
      <c r="C146" s="214" t="s">
        <v>294</v>
      </c>
      <c r="D146" s="214" t="s">
        <v>198</v>
      </c>
      <c r="E146" s="215" t="s">
        <v>430</v>
      </c>
      <c r="F146" s="216" t="s">
        <v>431</v>
      </c>
      <c r="G146" s="217" t="s">
        <v>244</v>
      </c>
      <c r="H146" s="218">
        <v>2.5379999999999998</v>
      </c>
      <c r="I146" s="219"/>
      <c r="J146" s="220">
        <f>ROUND(I146*H146,2)</f>
        <v>0</v>
      </c>
      <c r="K146" s="216" t="s">
        <v>202</v>
      </c>
      <c r="L146" s="46"/>
      <c r="M146" s="221" t="s">
        <v>19</v>
      </c>
      <c r="N146" s="222" t="s">
        <v>43</v>
      </c>
      <c r="O146" s="86"/>
      <c r="P146" s="223">
        <f>O146*H146</f>
        <v>0</v>
      </c>
      <c r="Q146" s="223">
        <v>0.0029399999999999999</v>
      </c>
      <c r="R146" s="223">
        <f>Q146*H146</f>
        <v>0.0074617199999999989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203</v>
      </c>
      <c r="AT146" s="225" t="s">
        <v>198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203</v>
      </c>
      <c r="BM146" s="225" t="s">
        <v>432</v>
      </c>
    </row>
    <row r="147" s="2" customFormat="1">
      <c r="A147" s="40"/>
      <c r="B147" s="41"/>
      <c r="C147" s="42"/>
      <c r="D147" s="227" t="s">
        <v>205</v>
      </c>
      <c r="E147" s="42"/>
      <c r="F147" s="228" t="s">
        <v>433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6"/>
      <c r="U147" s="87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81</v>
      </c>
    </row>
    <row r="148" s="13" customFormat="1">
      <c r="A148" s="13"/>
      <c r="B148" s="232"/>
      <c r="C148" s="233"/>
      <c r="D148" s="234" t="s">
        <v>212</v>
      </c>
      <c r="E148" s="235" t="s">
        <v>19</v>
      </c>
      <c r="F148" s="236" t="s">
        <v>434</v>
      </c>
      <c r="G148" s="233"/>
      <c r="H148" s="237">
        <v>2.5379999999999998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1"/>
      <c r="U148" s="242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212</v>
      </c>
      <c r="AU148" s="243" t="s">
        <v>81</v>
      </c>
      <c r="AV148" s="13" t="s">
        <v>81</v>
      </c>
      <c r="AW148" s="13" t="s">
        <v>33</v>
      </c>
      <c r="AX148" s="13" t="s">
        <v>79</v>
      </c>
      <c r="AY148" s="243" t="s">
        <v>196</v>
      </c>
    </row>
    <row r="149" s="2" customFormat="1" ht="16.5" customHeight="1">
      <c r="A149" s="40"/>
      <c r="B149" s="41"/>
      <c r="C149" s="214" t="s">
        <v>266</v>
      </c>
      <c r="D149" s="214" t="s">
        <v>198</v>
      </c>
      <c r="E149" s="215" t="s">
        <v>435</v>
      </c>
      <c r="F149" s="216" t="s">
        <v>436</v>
      </c>
      <c r="G149" s="217" t="s">
        <v>244</v>
      </c>
      <c r="H149" s="218">
        <v>2.5379999999999998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437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438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2" customFormat="1" ht="24.15" customHeight="1">
      <c r="A151" s="40"/>
      <c r="B151" s="41"/>
      <c r="C151" s="214" t="s">
        <v>307</v>
      </c>
      <c r="D151" s="214" t="s">
        <v>198</v>
      </c>
      <c r="E151" s="215" t="s">
        <v>439</v>
      </c>
      <c r="F151" s="216" t="s">
        <v>440</v>
      </c>
      <c r="G151" s="217" t="s">
        <v>237</v>
      </c>
      <c r="H151" s="218">
        <v>0.080000000000000002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1.06277</v>
      </c>
      <c r="R151" s="223">
        <f>Q151*H151</f>
        <v>0.085021600000000003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203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441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442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15" customFormat="1">
      <c r="A153" s="15"/>
      <c r="B153" s="268"/>
      <c r="C153" s="269"/>
      <c r="D153" s="234" t="s">
        <v>212</v>
      </c>
      <c r="E153" s="270" t="s">
        <v>19</v>
      </c>
      <c r="F153" s="271" t="s">
        <v>443</v>
      </c>
      <c r="G153" s="269"/>
      <c r="H153" s="270" t="s">
        <v>19</v>
      </c>
      <c r="I153" s="272"/>
      <c r="J153" s="269"/>
      <c r="K153" s="269"/>
      <c r="L153" s="273"/>
      <c r="M153" s="274"/>
      <c r="N153" s="275"/>
      <c r="O153" s="275"/>
      <c r="P153" s="275"/>
      <c r="Q153" s="275"/>
      <c r="R153" s="275"/>
      <c r="S153" s="275"/>
      <c r="T153" s="275"/>
      <c r="U153" s="276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7" t="s">
        <v>212</v>
      </c>
      <c r="AU153" s="277" t="s">
        <v>81</v>
      </c>
      <c r="AV153" s="15" t="s">
        <v>79</v>
      </c>
      <c r="AW153" s="15" t="s">
        <v>33</v>
      </c>
      <c r="AX153" s="15" t="s">
        <v>72</v>
      </c>
      <c r="AY153" s="277" t="s">
        <v>196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444</v>
      </c>
      <c r="G154" s="233"/>
      <c r="H154" s="237">
        <v>0.067000000000000004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79</v>
      </c>
      <c r="AY154" s="243" t="s">
        <v>196</v>
      </c>
    </row>
    <row r="155" s="13" customFormat="1">
      <c r="A155" s="13"/>
      <c r="B155" s="232"/>
      <c r="C155" s="233"/>
      <c r="D155" s="234" t="s">
        <v>212</v>
      </c>
      <c r="E155" s="233"/>
      <c r="F155" s="236" t="s">
        <v>445</v>
      </c>
      <c r="G155" s="233"/>
      <c r="H155" s="237">
        <v>0.080000000000000002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4</v>
      </c>
      <c r="AX155" s="13" t="s">
        <v>79</v>
      </c>
      <c r="AY155" s="243" t="s">
        <v>196</v>
      </c>
    </row>
    <row r="156" s="2" customFormat="1" ht="24.15" customHeight="1">
      <c r="A156" s="40"/>
      <c r="B156" s="41"/>
      <c r="C156" s="214" t="s">
        <v>313</v>
      </c>
      <c r="D156" s="214" t="s">
        <v>198</v>
      </c>
      <c r="E156" s="215" t="s">
        <v>446</v>
      </c>
      <c r="F156" s="216" t="s">
        <v>447</v>
      </c>
      <c r="G156" s="217" t="s">
        <v>201</v>
      </c>
      <c r="H156" s="218">
        <v>3.7730000000000001</v>
      </c>
      <c r="I156" s="219"/>
      <c r="J156" s="220">
        <f>ROUND(I156*H156,2)</f>
        <v>0</v>
      </c>
      <c r="K156" s="216" t="s">
        <v>202</v>
      </c>
      <c r="L156" s="46"/>
      <c r="M156" s="221" t="s">
        <v>19</v>
      </c>
      <c r="N156" s="222" t="s">
        <v>43</v>
      </c>
      <c r="O156" s="86"/>
      <c r="P156" s="223">
        <f>O156*H156</f>
        <v>0</v>
      </c>
      <c r="Q156" s="223">
        <v>2.5018699999999998</v>
      </c>
      <c r="R156" s="223">
        <f>Q156*H156</f>
        <v>9.4395555099999999</v>
      </c>
      <c r="S156" s="223">
        <v>0</v>
      </c>
      <c r="T156" s="223">
        <f>S156*H156</f>
        <v>0</v>
      </c>
      <c r="U156" s="224" t="s">
        <v>19</v>
      </c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203</v>
      </c>
      <c r="AT156" s="225" t="s">
        <v>198</v>
      </c>
      <c r="AU156" s="225" t="s">
        <v>81</v>
      </c>
      <c r="AY156" s="19" t="s">
        <v>196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79</v>
      </c>
      <c r="BK156" s="226">
        <f>ROUND(I156*H156,2)</f>
        <v>0</v>
      </c>
      <c r="BL156" s="19" t="s">
        <v>203</v>
      </c>
      <c r="BM156" s="225" t="s">
        <v>448</v>
      </c>
    </row>
    <row r="157" s="2" customFormat="1">
      <c r="A157" s="40"/>
      <c r="B157" s="41"/>
      <c r="C157" s="42"/>
      <c r="D157" s="227" t="s">
        <v>205</v>
      </c>
      <c r="E157" s="42"/>
      <c r="F157" s="228" t="s">
        <v>449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6"/>
      <c r="U157" s="87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205</v>
      </c>
      <c r="AU157" s="19" t="s">
        <v>81</v>
      </c>
    </row>
    <row r="158" s="13" customFormat="1">
      <c r="A158" s="13"/>
      <c r="B158" s="232"/>
      <c r="C158" s="233"/>
      <c r="D158" s="234" t="s">
        <v>212</v>
      </c>
      <c r="E158" s="235" t="s">
        <v>19</v>
      </c>
      <c r="F158" s="236" t="s">
        <v>450</v>
      </c>
      <c r="G158" s="233"/>
      <c r="H158" s="237">
        <v>3.7730000000000001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33</v>
      </c>
      <c r="AX158" s="13" t="s">
        <v>79</v>
      </c>
      <c r="AY158" s="243" t="s">
        <v>196</v>
      </c>
    </row>
    <row r="159" s="2" customFormat="1" ht="16.5" customHeight="1">
      <c r="A159" s="40"/>
      <c r="B159" s="41"/>
      <c r="C159" s="214" t="s">
        <v>320</v>
      </c>
      <c r="D159" s="214" t="s">
        <v>198</v>
      </c>
      <c r="E159" s="215" t="s">
        <v>451</v>
      </c>
      <c r="F159" s="216" t="s">
        <v>452</v>
      </c>
      <c r="G159" s="217" t="s">
        <v>244</v>
      </c>
      <c r="H159" s="218">
        <v>25.152000000000001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0.0026900000000000001</v>
      </c>
      <c r="R159" s="223">
        <f>Q159*H159</f>
        <v>0.067658880000000005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453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454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13" customFormat="1">
      <c r="A161" s="13"/>
      <c r="B161" s="232"/>
      <c r="C161" s="233"/>
      <c r="D161" s="234" t="s">
        <v>212</v>
      </c>
      <c r="E161" s="235" t="s">
        <v>19</v>
      </c>
      <c r="F161" s="236" t="s">
        <v>455</v>
      </c>
      <c r="G161" s="233"/>
      <c r="H161" s="237">
        <v>25.152000000000001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1"/>
      <c r="U161" s="242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212</v>
      </c>
      <c r="AU161" s="243" t="s">
        <v>81</v>
      </c>
      <c r="AV161" s="13" t="s">
        <v>81</v>
      </c>
      <c r="AW161" s="13" t="s">
        <v>33</v>
      </c>
      <c r="AX161" s="13" t="s">
        <v>79</v>
      </c>
      <c r="AY161" s="243" t="s">
        <v>196</v>
      </c>
    </row>
    <row r="162" s="2" customFormat="1" ht="16.5" customHeight="1">
      <c r="A162" s="40"/>
      <c r="B162" s="41"/>
      <c r="C162" s="214" t="s">
        <v>325</v>
      </c>
      <c r="D162" s="214" t="s">
        <v>198</v>
      </c>
      <c r="E162" s="215" t="s">
        <v>456</v>
      </c>
      <c r="F162" s="216" t="s">
        <v>457</v>
      </c>
      <c r="G162" s="217" t="s">
        <v>244</v>
      </c>
      <c r="H162" s="218">
        <v>25.152000000000001</v>
      </c>
      <c r="I162" s="219"/>
      <c r="J162" s="220">
        <f>ROUND(I162*H162,2)</f>
        <v>0</v>
      </c>
      <c r="K162" s="216" t="s">
        <v>202</v>
      </c>
      <c r="L162" s="46"/>
      <c r="M162" s="221" t="s">
        <v>19</v>
      </c>
      <c r="N162" s="222" t="s">
        <v>43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3">
        <f>S162*H162</f>
        <v>0</v>
      </c>
      <c r="U162" s="224" t="s">
        <v>19</v>
      </c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203</v>
      </c>
      <c r="AT162" s="225" t="s">
        <v>198</v>
      </c>
      <c r="AU162" s="225" t="s">
        <v>81</v>
      </c>
      <c r="AY162" s="19" t="s">
        <v>196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79</v>
      </c>
      <c r="BK162" s="226">
        <f>ROUND(I162*H162,2)</f>
        <v>0</v>
      </c>
      <c r="BL162" s="19" t="s">
        <v>203</v>
      </c>
      <c r="BM162" s="225" t="s">
        <v>458</v>
      </c>
    </row>
    <row r="163" s="2" customFormat="1">
      <c r="A163" s="40"/>
      <c r="B163" s="41"/>
      <c r="C163" s="42"/>
      <c r="D163" s="227" t="s">
        <v>205</v>
      </c>
      <c r="E163" s="42"/>
      <c r="F163" s="228" t="s">
        <v>459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6"/>
      <c r="U163" s="87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205</v>
      </c>
      <c r="AU163" s="19" t="s">
        <v>81</v>
      </c>
    </row>
    <row r="164" s="12" customFormat="1" ht="22.8" customHeight="1">
      <c r="A164" s="12"/>
      <c r="B164" s="198"/>
      <c r="C164" s="199"/>
      <c r="D164" s="200" t="s">
        <v>71</v>
      </c>
      <c r="E164" s="212" t="s">
        <v>155</v>
      </c>
      <c r="F164" s="212" t="s">
        <v>460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SUM(P165:P175)</f>
        <v>0</v>
      </c>
      <c r="Q164" s="206"/>
      <c r="R164" s="207">
        <f>SUM(R165:R175)</f>
        <v>1.65693891</v>
      </c>
      <c r="S164" s="206"/>
      <c r="T164" s="207">
        <f>SUM(T165:T175)</f>
        <v>0</v>
      </c>
      <c r="U164" s="208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79</v>
      </c>
      <c r="AT164" s="210" t="s">
        <v>71</v>
      </c>
      <c r="AU164" s="210" t="s">
        <v>79</v>
      </c>
      <c r="AY164" s="209" t="s">
        <v>196</v>
      </c>
      <c r="BK164" s="211">
        <f>SUM(BK165:BK175)</f>
        <v>0</v>
      </c>
    </row>
    <row r="165" s="2" customFormat="1" ht="33" customHeight="1">
      <c r="A165" s="40"/>
      <c r="B165" s="41"/>
      <c r="C165" s="214" t="s">
        <v>7</v>
      </c>
      <c r="D165" s="214" t="s">
        <v>198</v>
      </c>
      <c r="E165" s="215" t="s">
        <v>461</v>
      </c>
      <c r="F165" s="216" t="s">
        <v>462</v>
      </c>
      <c r="G165" s="217" t="s">
        <v>201</v>
      </c>
      <c r="H165" s="218">
        <v>0.53300000000000003</v>
      </c>
      <c r="I165" s="219"/>
      <c r="J165" s="220">
        <f>ROUND(I165*H165,2)</f>
        <v>0</v>
      </c>
      <c r="K165" s="216" t="s">
        <v>202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2.5018699999999998</v>
      </c>
      <c r="R165" s="223">
        <f>Q165*H165</f>
        <v>1.3334967099999999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203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203</v>
      </c>
      <c r="BM165" s="225" t="s">
        <v>463</v>
      </c>
    </row>
    <row r="166" s="2" customFormat="1">
      <c r="A166" s="40"/>
      <c r="B166" s="41"/>
      <c r="C166" s="42"/>
      <c r="D166" s="227" t="s">
        <v>205</v>
      </c>
      <c r="E166" s="42"/>
      <c r="F166" s="228" t="s">
        <v>464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81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465</v>
      </c>
      <c r="G167" s="233"/>
      <c r="H167" s="237">
        <v>0.53300000000000003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79</v>
      </c>
      <c r="AY167" s="243" t="s">
        <v>196</v>
      </c>
    </row>
    <row r="168" s="2" customFormat="1" ht="24.15" customHeight="1">
      <c r="A168" s="40"/>
      <c r="B168" s="41"/>
      <c r="C168" s="214" t="s">
        <v>334</v>
      </c>
      <c r="D168" s="214" t="s">
        <v>198</v>
      </c>
      <c r="E168" s="215" t="s">
        <v>466</v>
      </c>
      <c r="F168" s="216" t="s">
        <v>467</v>
      </c>
      <c r="G168" s="217" t="s">
        <v>244</v>
      </c>
      <c r="H168" s="218">
        <v>8.8780000000000001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0.0027499999999999998</v>
      </c>
      <c r="R168" s="223">
        <f>Q168*H168</f>
        <v>0.024414499999999999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468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469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6"/>
      <c r="U169" s="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13" customFormat="1">
      <c r="A170" s="13"/>
      <c r="B170" s="232"/>
      <c r="C170" s="233"/>
      <c r="D170" s="234" t="s">
        <v>212</v>
      </c>
      <c r="E170" s="235" t="s">
        <v>19</v>
      </c>
      <c r="F170" s="236" t="s">
        <v>470</v>
      </c>
      <c r="G170" s="233"/>
      <c r="H170" s="237">
        <v>8.8780000000000001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1"/>
      <c r="U170" s="242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212</v>
      </c>
      <c r="AU170" s="243" t="s">
        <v>81</v>
      </c>
      <c r="AV170" s="13" t="s">
        <v>81</v>
      </c>
      <c r="AW170" s="13" t="s">
        <v>33</v>
      </c>
      <c r="AX170" s="13" t="s">
        <v>79</v>
      </c>
      <c r="AY170" s="243" t="s">
        <v>196</v>
      </c>
    </row>
    <row r="171" s="2" customFormat="1" ht="24.15" customHeight="1">
      <c r="A171" s="40"/>
      <c r="B171" s="41"/>
      <c r="C171" s="214" t="s">
        <v>339</v>
      </c>
      <c r="D171" s="214" t="s">
        <v>198</v>
      </c>
      <c r="E171" s="215" t="s">
        <v>471</v>
      </c>
      <c r="F171" s="216" t="s">
        <v>472</v>
      </c>
      <c r="G171" s="217" t="s">
        <v>244</v>
      </c>
      <c r="H171" s="218">
        <v>8.8780000000000001</v>
      </c>
      <c r="I171" s="219"/>
      <c r="J171" s="220">
        <f>ROUND(I171*H171,2)</f>
        <v>0</v>
      </c>
      <c r="K171" s="216" t="s">
        <v>202</v>
      </c>
      <c r="L171" s="46"/>
      <c r="M171" s="221" t="s">
        <v>19</v>
      </c>
      <c r="N171" s="222" t="s">
        <v>43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3">
        <f>S171*H171</f>
        <v>0</v>
      </c>
      <c r="U171" s="224" t="s">
        <v>19</v>
      </c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203</v>
      </c>
      <c r="AT171" s="225" t="s">
        <v>198</v>
      </c>
      <c r="AU171" s="225" t="s">
        <v>81</v>
      </c>
      <c r="AY171" s="19" t="s">
        <v>196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79</v>
      </c>
      <c r="BK171" s="226">
        <f>ROUND(I171*H171,2)</f>
        <v>0</v>
      </c>
      <c r="BL171" s="19" t="s">
        <v>203</v>
      </c>
      <c r="BM171" s="225" t="s">
        <v>473</v>
      </c>
    </row>
    <row r="172" s="2" customFormat="1">
      <c r="A172" s="40"/>
      <c r="B172" s="41"/>
      <c r="C172" s="42"/>
      <c r="D172" s="227" t="s">
        <v>205</v>
      </c>
      <c r="E172" s="42"/>
      <c r="F172" s="228" t="s">
        <v>474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6"/>
      <c r="U172" s="87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81</v>
      </c>
    </row>
    <row r="173" s="2" customFormat="1" ht="37.8" customHeight="1">
      <c r="A173" s="40"/>
      <c r="B173" s="41"/>
      <c r="C173" s="214" t="s">
        <v>475</v>
      </c>
      <c r="D173" s="214" t="s">
        <v>198</v>
      </c>
      <c r="E173" s="215" t="s">
        <v>476</v>
      </c>
      <c r="F173" s="216" t="s">
        <v>477</v>
      </c>
      <c r="G173" s="217" t="s">
        <v>237</v>
      </c>
      <c r="H173" s="218">
        <v>0.28499999999999998</v>
      </c>
      <c r="I173" s="219"/>
      <c r="J173" s="220">
        <f>ROUND(I173*H173,2)</f>
        <v>0</v>
      </c>
      <c r="K173" s="216" t="s">
        <v>202</v>
      </c>
      <c r="L173" s="46"/>
      <c r="M173" s="221" t="s">
        <v>19</v>
      </c>
      <c r="N173" s="222" t="s">
        <v>43</v>
      </c>
      <c r="O173" s="86"/>
      <c r="P173" s="223">
        <f>O173*H173</f>
        <v>0</v>
      </c>
      <c r="Q173" s="223">
        <v>1.04922</v>
      </c>
      <c r="R173" s="223">
        <f>Q173*H173</f>
        <v>0.29902770000000001</v>
      </c>
      <c r="S173" s="223">
        <v>0</v>
      </c>
      <c r="T173" s="223">
        <f>S173*H173</f>
        <v>0</v>
      </c>
      <c r="U173" s="224" t="s">
        <v>19</v>
      </c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203</v>
      </c>
      <c r="AT173" s="225" t="s">
        <v>198</v>
      </c>
      <c r="AU173" s="225" t="s">
        <v>81</v>
      </c>
      <c r="AY173" s="19" t="s">
        <v>196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79</v>
      </c>
      <c r="BK173" s="226">
        <f>ROUND(I173*H173,2)</f>
        <v>0</v>
      </c>
      <c r="BL173" s="19" t="s">
        <v>203</v>
      </c>
      <c r="BM173" s="225" t="s">
        <v>478</v>
      </c>
    </row>
    <row r="174" s="2" customFormat="1">
      <c r="A174" s="40"/>
      <c r="B174" s="41"/>
      <c r="C174" s="42"/>
      <c r="D174" s="227" t="s">
        <v>205</v>
      </c>
      <c r="E174" s="42"/>
      <c r="F174" s="228" t="s">
        <v>479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6"/>
      <c r="U174" s="87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205</v>
      </c>
      <c r="AU174" s="19" t="s">
        <v>81</v>
      </c>
    </row>
    <row r="175" s="13" customFormat="1">
      <c r="A175" s="13"/>
      <c r="B175" s="232"/>
      <c r="C175" s="233"/>
      <c r="D175" s="234" t="s">
        <v>212</v>
      </c>
      <c r="E175" s="235" t="s">
        <v>19</v>
      </c>
      <c r="F175" s="236" t="s">
        <v>480</v>
      </c>
      <c r="G175" s="233"/>
      <c r="H175" s="237">
        <v>0.28499999999999998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1"/>
      <c r="U175" s="242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212</v>
      </c>
      <c r="AU175" s="243" t="s">
        <v>81</v>
      </c>
      <c r="AV175" s="13" t="s">
        <v>81</v>
      </c>
      <c r="AW175" s="13" t="s">
        <v>33</v>
      </c>
      <c r="AX175" s="13" t="s">
        <v>79</v>
      </c>
      <c r="AY175" s="243" t="s">
        <v>196</v>
      </c>
    </row>
    <row r="176" s="12" customFormat="1" ht="22.8" customHeight="1">
      <c r="A176" s="12"/>
      <c r="B176" s="198"/>
      <c r="C176" s="199"/>
      <c r="D176" s="200" t="s">
        <v>71</v>
      </c>
      <c r="E176" s="212" t="s">
        <v>234</v>
      </c>
      <c r="F176" s="212" t="s">
        <v>481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SUM(P177:P191)</f>
        <v>0</v>
      </c>
      <c r="Q176" s="206"/>
      <c r="R176" s="207">
        <f>SUM(R177:R191)</f>
        <v>2.15765882</v>
      </c>
      <c r="S176" s="206"/>
      <c r="T176" s="207">
        <f>SUM(T177:T191)</f>
        <v>0</v>
      </c>
      <c r="U176" s="208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79</v>
      </c>
      <c r="AT176" s="210" t="s">
        <v>71</v>
      </c>
      <c r="AU176" s="210" t="s">
        <v>79</v>
      </c>
      <c r="AY176" s="209" t="s">
        <v>196</v>
      </c>
      <c r="BK176" s="211">
        <f>SUM(BK177:BK191)</f>
        <v>0</v>
      </c>
    </row>
    <row r="177" s="2" customFormat="1" ht="24.15" customHeight="1">
      <c r="A177" s="40"/>
      <c r="B177" s="41"/>
      <c r="C177" s="214" t="s">
        <v>482</v>
      </c>
      <c r="D177" s="214" t="s">
        <v>198</v>
      </c>
      <c r="E177" s="215" t="s">
        <v>483</v>
      </c>
      <c r="F177" s="216" t="s">
        <v>484</v>
      </c>
      <c r="G177" s="217" t="s">
        <v>244</v>
      </c>
      <c r="H177" s="218">
        <v>2.4580000000000002</v>
      </c>
      <c r="I177" s="219"/>
      <c r="J177" s="220">
        <f>ROUND(I177*H177,2)</f>
        <v>0</v>
      </c>
      <c r="K177" s="216" t="s">
        <v>202</v>
      </c>
      <c r="L177" s="46"/>
      <c r="M177" s="221" t="s">
        <v>19</v>
      </c>
      <c r="N177" s="222" t="s">
        <v>43</v>
      </c>
      <c r="O177" s="86"/>
      <c r="P177" s="223">
        <f>O177*H177</f>
        <v>0</v>
      </c>
      <c r="Q177" s="223">
        <v>0.00025999999999999998</v>
      </c>
      <c r="R177" s="223">
        <f>Q177*H177</f>
        <v>0.00063907999999999999</v>
      </c>
      <c r="S177" s="223">
        <v>0</v>
      </c>
      <c r="T177" s="223">
        <f>S177*H177</f>
        <v>0</v>
      </c>
      <c r="U177" s="224" t="s">
        <v>19</v>
      </c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203</v>
      </c>
      <c r="AT177" s="225" t="s">
        <v>198</v>
      </c>
      <c r="AU177" s="225" t="s">
        <v>81</v>
      </c>
      <c r="AY177" s="19" t="s">
        <v>196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79</v>
      </c>
      <c r="BK177" s="226">
        <f>ROUND(I177*H177,2)</f>
        <v>0</v>
      </c>
      <c r="BL177" s="19" t="s">
        <v>203</v>
      </c>
      <c r="BM177" s="225" t="s">
        <v>485</v>
      </c>
    </row>
    <row r="178" s="2" customFormat="1">
      <c r="A178" s="40"/>
      <c r="B178" s="41"/>
      <c r="C178" s="42"/>
      <c r="D178" s="227" t="s">
        <v>205</v>
      </c>
      <c r="E178" s="42"/>
      <c r="F178" s="228" t="s">
        <v>486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6"/>
      <c r="U178" s="87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205</v>
      </c>
      <c r="AU178" s="19" t="s">
        <v>81</v>
      </c>
    </row>
    <row r="179" s="2" customFormat="1" ht="33" customHeight="1">
      <c r="A179" s="40"/>
      <c r="B179" s="41"/>
      <c r="C179" s="214" t="s">
        <v>487</v>
      </c>
      <c r="D179" s="214" t="s">
        <v>198</v>
      </c>
      <c r="E179" s="215" t="s">
        <v>488</v>
      </c>
      <c r="F179" s="216" t="s">
        <v>489</v>
      </c>
      <c r="G179" s="217" t="s">
        <v>244</v>
      </c>
      <c r="H179" s="218">
        <v>2.4580000000000002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0.0043800000000000002</v>
      </c>
      <c r="R179" s="223">
        <f>Q179*H179</f>
        <v>0.010766040000000001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203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203</v>
      </c>
      <c r="BM179" s="225" t="s">
        <v>490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491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13" customFormat="1">
      <c r="A181" s="13"/>
      <c r="B181" s="232"/>
      <c r="C181" s="233"/>
      <c r="D181" s="234" t="s">
        <v>212</v>
      </c>
      <c r="E181" s="235" t="s">
        <v>19</v>
      </c>
      <c r="F181" s="236" t="s">
        <v>492</v>
      </c>
      <c r="G181" s="233"/>
      <c r="H181" s="237">
        <v>2.4580000000000002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1"/>
      <c r="U181" s="242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212</v>
      </c>
      <c r="AU181" s="243" t="s">
        <v>81</v>
      </c>
      <c r="AV181" s="13" t="s">
        <v>81</v>
      </c>
      <c r="AW181" s="13" t="s">
        <v>33</v>
      </c>
      <c r="AX181" s="13" t="s">
        <v>79</v>
      </c>
      <c r="AY181" s="243" t="s">
        <v>196</v>
      </c>
    </row>
    <row r="182" s="2" customFormat="1" ht="24.15" customHeight="1">
      <c r="A182" s="40"/>
      <c r="B182" s="41"/>
      <c r="C182" s="214" t="s">
        <v>493</v>
      </c>
      <c r="D182" s="214" t="s">
        <v>198</v>
      </c>
      <c r="E182" s="215" t="s">
        <v>494</v>
      </c>
      <c r="F182" s="216" t="s">
        <v>495</v>
      </c>
      <c r="G182" s="217" t="s">
        <v>244</v>
      </c>
      <c r="H182" s="218">
        <v>2.4580000000000002</v>
      </c>
      <c r="I182" s="219"/>
      <c r="J182" s="220">
        <f>ROUND(I182*H182,2)</f>
        <v>0</v>
      </c>
      <c r="K182" s="216" t="s">
        <v>19</v>
      </c>
      <c r="L182" s="46"/>
      <c r="M182" s="221" t="s">
        <v>19</v>
      </c>
      <c r="N182" s="222" t="s">
        <v>43</v>
      </c>
      <c r="O182" s="86"/>
      <c r="P182" s="223">
        <f>O182*H182</f>
        <v>0</v>
      </c>
      <c r="Q182" s="223">
        <v>0.035200000000000002</v>
      </c>
      <c r="R182" s="223">
        <f>Q182*H182</f>
        <v>0.086521600000000018</v>
      </c>
      <c r="S182" s="223">
        <v>0</v>
      </c>
      <c r="T182" s="223">
        <f>S182*H182</f>
        <v>0</v>
      </c>
      <c r="U182" s="224" t="s">
        <v>19</v>
      </c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203</v>
      </c>
      <c r="AT182" s="225" t="s">
        <v>198</v>
      </c>
      <c r="AU182" s="225" t="s">
        <v>81</v>
      </c>
      <c r="AY182" s="19" t="s">
        <v>196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79</v>
      </c>
      <c r="BK182" s="226">
        <f>ROUND(I182*H182,2)</f>
        <v>0</v>
      </c>
      <c r="BL182" s="19" t="s">
        <v>203</v>
      </c>
      <c r="BM182" s="225" t="s">
        <v>496</v>
      </c>
    </row>
    <row r="183" s="13" customFormat="1">
      <c r="A183" s="13"/>
      <c r="B183" s="232"/>
      <c r="C183" s="233"/>
      <c r="D183" s="234" t="s">
        <v>212</v>
      </c>
      <c r="E183" s="235" t="s">
        <v>19</v>
      </c>
      <c r="F183" s="236" t="s">
        <v>492</v>
      </c>
      <c r="G183" s="233"/>
      <c r="H183" s="237">
        <v>2.4580000000000002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1"/>
      <c r="U183" s="242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212</v>
      </c>
      <c r="AU183" s="243" t="s">
        <v>81</v>
      </c>
      <c r="AV183" s="13" t="s">
        <v>81</v>
      </c>
      <c r="AW183" s="13" t="s">
        <v>33</v>
      </c>
      <c r="AX183" s="13" t="s">
        <v>79</v>
      </c>
      <c r="AY183" s="243" t="s">
        <v>196</v>
      </c>
    </row>
    <row r="184" s="2" customFormat="1" ht="33" customHeight="1">
      <c r="A184" s="40"/>
      <c r="B184" s="41"/>
      <c r="C184" s="214" t="s">
        <v>497</v>
      </c>
      <c r="D184" s="214" t="s">
        <v>198</v>
      </c>
      <c r="E184" s="215" t="s">
        <v>498</v>
      </c>
      <c r="F184" s="216" t="s">
        <v>499</v>
      </c>
      <c r="G184" s="217" t="s">
        <v>201</v>
      </c>
      <c r="H184" s="218">
        <v>0.89500000000000002</v>
      </c>
      <c r="I184" s="219"/>
      <c r="J184" s="220">
        <f>ROUND(I184*H184,2)</f>
        <v>0</v>
      </c>
      <c r="K184" s="216" t="s">
        <v>202</v>
      </c>
      <c r="L184" s="46"/>
      <c r="M184" s="221" t="s">
        <v>19</v>
      </c>
      <c r="N184" s="222" t="s">
        <v>43</v>
      </c>
      <c r="O184" s="86"/>
      <c r="P184" s="223">
        <f>O184*H184</f>
        <v>0</v>
      </c>
      <c r="Q184" s="223">
        <v>2.3010199999999998</v>
      </c>
      <c r="R184" s="223">
        <f>Q184*H184</f>
        <v>2.0594128999999999</v>
      </c>
      <c r="S184" s="223">
        <v>0</v>
      </c>
      <c r="T184" s="223">
        <f>S184*H184</f>
        <v>0</v>
      </c>
      <c r="U184" s="224" t="s">
        <v>19</v>
      </c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203</v>
      </c>
      <c r="AT184" s="225" t="s">
        <v>198</v>
      </c>
      <c r="AU184" s="225" t="s">
        <v>81</v>
      </c>
      <c r="AY184" s="19" t="s">
        <v>196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79</v>
      </c>
      <c r="BK184" s="226">
        <f>ROUND(I184*H184,2)</f>
        <v>0</v>
      </c>
      <c r="BL184" s="19" t="s">
        <v>203</v>
      </c>
      <c r="BM184" s="225" t="s">
        <v>500</v>
      </c>
    </row>
    <row r="185" s="2" customFormat="1">
      <c r="A185" s="40"/>
      <c r="B185" s="41"/>
      <c r="C185" s="42"/>
      <c r="D185" s="227" t="s">
        <v>205</v>
      </c>
      <c r="E185" s="42"/>
      <c r="F185" s="228" t="s">
        <v>501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6"/>
      <c r="U185" s="87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205</v>
      </c>
      <c r="AU185" s="19" t="s">
        <v>81</v>
      </c>
    </row>
    <row r="186" s="13" customFormat="1">
      <c r="A186" s="13"/>
      <c r="B186" s="232"/>
      <c r="C186" s="233"/>
      <c r="D186" s="234" t="s">
        <v>212</v>
      </c>
      <c r="E186" s="235" t="s">
        <v>19</v>
      </c>
      <c r="F186" s="236" t="s">
        <v>502</v>
      </c>
      <c r="G186" s="233"/>
      <c r="H186" s="237">
        <v>0.89500000000000002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1"/>
      <c r="U186" s="242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212</v>
      </c>
      <c r="AU186" s="243" t="s">
        <v>81</v>
      </c>
      <c r="AV186" s="13" t="s">
        <v>81</v>
      </c>
      <c r="AW186" s="13" t="s">
        <v>33</v>
      </c>
      <c r="AX186" s="13" t="s">
        <v>79</v>
      </c>
      <c r="AY186" s="243" t="s">
        <v>196</v>
      </c>
    </row>
    <row r="187" s="2" customFormat="1" ht="33" customHeight="1">
      <c r="A187" s="40"/>
      <c r="B187" s="41"/>
      <c r="C187" s="214" t="s">
        <v>503</v>
      </c>
      <c r="D187" s="214" t="s">
        <v>198</v>
      </c>
      <c r="E187" s="215" t="s">
        <v>504</v>
      </c>
      <c r="F187" s="216" t="s">
        <v>505</v>
      </c>
      <c r="G187" s="217" t="s">
        <v>201</v>
      </c>
      <c r="H187" s="218">
        <v>0.89500000000000002</v>
      </c>
      <c r="I187" s="219"/>
      <c r="J187" s="220">
        <f>ROUND(I187*H187,2)</f>
        <v>0</v>
      </c>
      <c r="K187" s="216" t="s">
        <v>202</v>
      </c>
      <c r="L187" s="46"/>
      <c r="M187" s="221" t="s">
        <v>19</v>
      </c>
      <c r="N187" s="222" t="s">
        <v>43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3">
        <f>S187*H187</f>
        <v>0</v>
      </c>
      <c r="U187" s="224" t="s">
        <v>19</v>
      </c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203</v>
      </c>
      <c r="AT187" s="225" t="s">
        <v>198</v>
      </c>
      <c r="AU187" s="225" t="s">
        <v>81</v>
      </c>
      <c r="AY187" s="19" t="s">
        <v>196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79</v>
      </c>
      <c r="BK187" s="226">
        <f>ROUND(I187*H187,2)</f>
        <v>0</v>
      </c>
      <c r="BL187" s="19" t="s">
        <v>203</v>
      </c>
      <c r="BM187" s="225" t="s">
        <v>506</v>
      </c>
    </row>
    <row r="188" s="2" customFormat="1">
      <c r="A188" s="40"/>
      <c r="B188" s="41"/>
      <c r="C188" s="42"/>
      <c r="D188" s="227" t="s">
        <v>205</v>
      </c>
      <c r="E188" s="42"/>
      <c r="F188" s="228" t="s">
        <v>507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6"/>
      <c r="U188" s="87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81</v>
      </c>
    </row>
    <row r="189" s="2" customFormat="1" ht="37.8" customHeight="1">
      <c r="A189" s="40"/>
      <c r="B189" s="41"/>
      <c r="C189" s="214" t="s">
        <v>508</v>
      </c>
      <c r="D189" s="214" t="s">
        <v>198</v>
      </c>
      <c r="E189" s="215" t="s">
        <v>509</v>
      </c>
      <c r="F189" s="216" t="s">
        <v>510</v>
      </c>
      <c r="G189" s="217" t="s">
        <v>209</v>
      </c>
      <c r="H189" s="218">
        <v>15.960000000000001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2.0000000000000002E-05</v>
      </c>
      <c r="R189" s="223">
        <f>Q189*H189</f>
        <v>0.00031920000000000006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203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203</v>
      </c>
      <c r="BM189" s="225" t="s">
        <v>511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512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13" customFormat="1">
      <c r="A191" s="13"/>
      <c r="B191" s="232"/>
      <c r="C191" s="233"/>
      <c r="D191" s="234" t="s">
        <v>212</v>
      </c>
      <c r="E191" s="235" t="s">
        <v>19</v>
      </c>
      <c r="F191" s="236" t="s">
        <v>513</v>
      </c>
      <c r="G191" s="233"/>
      <c r="H191" s="237">
        <v>15.960000000000001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1"/>
      <c r="U191" s="242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212</v>
      </c>
      <c r="AU191" s="243" t="s">
        <v>81</v>
      </c>
      <c r="AV191" s="13" t="s">
        <v>81</v>
      </c>
      <c r="AW191" s="13" t="s">
        <v>33</v>
      </c>
      <c r="AX191" s="13" t="s">
        <v>79</v>
      </c>
      <c r="AY191" s="243" t="s">
        <v>196</v>
      </c>
    </row>
    <row r="192" s="12" customFormat="1" ht="22.8" customHeight="1">
      <c r="A192" s="12"/>
      <c r="B192" s="198"/>
      <c r="C192" s="199"/>
      <c r="D192" s="200" t="s">
        <v>71</v>
      </c>
      <c r="E192" s="212" t="s">
        <v>254</v>
      </c>
      <c r="F192" s="212" t="s">
        <v>514</v>
      </c>
      <c r="G192" s="199"/>
      <c r="H192" s="199"/>
      <c r="I192" s="202"/>
      <c r="J192" s="213">
        <f>BK192</f>
        <v>0</v>
      </c>
      <c r="K192" s="199"/>
      <c r="L192" s="204"/>
      <c r="M192" s="205"/>
      <c r="N192" s="206"/>
      <c r="O192" s="206"/>
      <c r="P192" s="207">
        <f>SUM(P193:P204)</f>
        <v>0</v>
      </c>
      <c r="Q192" s="206"/>
      <c r="R192" s="207">
        <f>SUM(R193:R204)</f>
        <v>0.015210000000000001</v>
      </c>
      <c r="S192" s="206"/>
      <c r="T192" s="207">
        <f>SUM(T193:T204)</f>
        <v>0</v>
      </c>
      <c r="U192" s="208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9" t="s">
        <v>79</v>
      </c>
      <c r="AT192" s="210" t="s">
        <v>71</v>
      </c>
      <c r="AU192" s="210" t="s">
        <v>79</v>
      </c>
      <c r="AY192" s="209" t="s">
        <v>196</v>
      </c>
      <c r="BK192" s="211">
        <f>SUM(BK193:BK204)</f>
        <v>0</v>
      </c>
    </row>
    <row r="193" s="2" customFormat="1" ht="37.8" customHeight="1">
      <c r="A193" s="40"/>
      <c r="B193" s="41"/>
      <c r="C193" s="214" t="s">
        <v>515</v>
      </c>
      <c r="D193" s="214" t="s">
        <v>198</v>
      </c>
      <c r="E193" s="215" t="s">
        <v>516</v>
      </c>
      <c r="F193" s="216" t="s">
        <v>517</v>
      </c>
      <c r="G193" s="217" t="s">
        <v>244</v>
      </c>
      <c r="H193" s="218">
        <v>36.479999999999997</v>
      </c>
      <c r="I193" s="219"/>
      <c r="J193" s="220">
        <f>ROUND(I193*H193,2)</f>
        <v>0</v>
      </c>
      <c r="K193" s="216" t="s">
        <v>202</v>
      </c>
      <c r="L193" s="46"/>
      <c r="M193" s="221" t="s">
        <v>19</v>
      </c>
      <c r="N193" s="222" t="s">
        <v>43</v>
      </c>
      <c r="O193" s="86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3">
        <f>S193*H193</f>
        <v>0</v>
      </c>
      <c r="U193" s="224" t="s">
        <v>19</v>
      </c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203</v>
      </c>
      <c r="AT193" s="225" t="s">
        <v>198</v>
      </c>
      <c r="AU193" s="225" t="s">
        <v>81</v>
      </c>
      <c r="AY193" s="19" t="s">
        <v>196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79</v>
      </c>
      <c r="BK193" s="226">
        <f>ROUND(I193*H193,2)</f>
        <v>0</v>
      </c>
      <c r="BL193" s="19" t="s">
        <v>203</v>
      </c>
      <c r="BM193" s="225" t="s">
        <v>518</v>
      </c>
    </row>
    <row r="194" s="2" customFormat="1">
      <c r="A194" s="40"/>
      <c r="B194" s="41"/>
      <c r="C194" s="42"/>
      <c r="D194" s="227" t="s">
        <v>205</v>
      </c>
      <c r="E194" s="42"/>
      <c r="F194" s="228" t="s">
        <v>519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6"/>
      <c r="U194" s="87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205</v>
      </c>
      <c r="AU194" s="19" t="s">
        <v>81</v>
      </c>
    </row>
    <row r="195" s="13" customFormat="1">
      <c r="A195" s="13"/>
      <c r="B195" s="232"/>
      <c r="C195" s="233"/>
      <c r="D195" s="234" t="s">
        <v>212</v>
      </c>
      <c r="E195" s="235" t="s">
        <v>19</v>
      </c>
      <c r="F195" s="236" t="s">
        <v>520</v>
      </c>
      <c r="G195" s="233"/>
      <c r="H195" s="237">
        <v>14.68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1"/>
      <c r="U195" s="242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212</v>
      </c>
      <c r="AU195" s="243" t="s">
        <v>81</v>
      </c>
      <c r="AV195" s="13" t="s">
        <v>81</v>
      </c>
      <c r="AW195" s="13" t="s">
        <v>33</v>
      </c>
      <c r="AX195" s="13" t="s">
        <v>72</v>
      </c>
      <c r="AY195" s="243" t="s">
        <v>196</v>
      </c>
    </row>
    <row r="196" s="13" customFormat="1">
      <c r="A196" s="13"/>
      <c r="B196" s="232"/>
      <c r="C196" s="233"/>
      <c r="D196" s="234" t="s">
        <v>212</v>
      </c>
      <c r="E196" s="235" t="s">
        <v>19</v>
      </c>
      <c r="F196" s="236" t="s">
        <v>521</v>
      </c>
      <c r="G196" s="233"/>
      <c r="H196" s="237">
        <v>21.800000000000001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1"/>
      <c r="U196" s="242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212</v>
      </c>
      <c r="AU196" s="243" t="s">
        <v>81</v>
      </c>
      <c r="AV196" s="13" t="s">
        <v>81</v>
      </c>
      <c r="AW196" s="13" t="s">
        <v>33</v>
      </c>
      <c r="AX196" s="13" t="s">
        <v>72</v>
      </c>
      <c r="AY196" s="243" t="s">
        <v>196</v>
      </c>
    </row>
    <row r="197" s="14" customFormat="1">
      <c r="A197" s="14"/>
      <c r="B197" s="254"/>
      <c r="C197" s="255"/>
      <c r="D197" s="234" t="s">
        <v>212</v>
      </c>
      <c r="E197" s="256" t="s">
        <v>19</v>
      </c>
      <c r="F197" s="257" t="s">
        <v>233</v>
      </c>
      <c r="G197" s="255"/>
      <c r="H197" s="258">
        <v>36.479999999999997</v>
      </c>
      <c r="I197" s="259"/>
      <c r="J197" s="255"/>
      <c r="K197" s="255"/>
      <c r="L197" s="260"/>
      <c r="M197" s="261"/>
      <c r="N197" s="262"/>
      <c r="O197" s="262"/>
      <c r="P197" s="262"/>
      <c r="Q197" s="262"/>
      <c r="R197" s="262"/>
      <c r="S197" s="262"/>
      <c r="T197" s="262"/>
      <c r="U197" s="263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4" t="s">
        <v>212</v>
      </c>
      <c r="AU197" s="264" t="s">
        <v>81</v>
      </c>
      <c r="AV197" s="14" t="s">
        <v>203</v>
      </c>
      <c r="AW197" s="14" t="s">
        <v>33</v>
      </c>
      <c r="AX197" s="14" t="s">
        <v>79</v>
      </c>
      <c r="AY197" s="264" t="s">
        <v>196</v>
      </c>
    </row>
    <row r="198" s="2" customFormat="1" ht="24.15" customHeight="1">
      <c r="A198" s="40"/>
      <c r="B198" s="41"/>
      <c r="C198" s="214" t="s">
        <v>278</v>
      </c>
      <c r="D198" s="214" t="s">
        <v>198</v>
      </c>
      <c r="E198" s="215" t="s">
        <v>522</v>
      </c>
      <c r="F198" s="216" t="s">
        <v>523</v>
      </c>
      <c r="G198" s="217" t="s">
        <v>222</v>
      </c>
      <c r="H198" s="218">
        <v>1</v>
      </c>
      <c r="I198" s="219"/>
      <c r="J198" s="220">
        <f>ROUND(I198*H198,2)</f>
        <v>0</v>
      </c>
      <c r="K198" s="216" t="s">
        <v>202</v>
      </c>
      <c r="L198" s="46"/>
      <c r="M198" s="221" t="s">
        <v>19</v>
      </c>
      <c r="N198" s="222" t="s">
        <v>43</v>
      </c>
      <c r="O198" s="86"/>
      <c r="P198" s="223">
        <f>O198*H198</f>
        <v>0</v>
      </c>
      <c r="Q198" s="223">
        <v>0.00011</v>
      </c>
      <c r="R198" s="223">
        <f>Q198*H198</f>
        <v>0.00011</v>
      </c>
      <c r="S198" s="223">
        <v>0</v>
      </c>
      <c r="T198" s="223">
        <f>S198*H198</f>
        <v>0</v>
      </c>
      <c r="U198" s="224" t="s">
        <v>19</v>
      </c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203</v>
      </c>
      <c r="AT198" s="225" t="s">
        <v>198</v>
      </c>
      <c r="AU198" s="225" t="s">
        <v>81</v>
      </c>
      <c r="AY198" s="19" t="s">
        <v>196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79</v>
      </c>
      <c r="BK198" s="226">
        <f>ROUND(I198*H198,2)</f>
        <v>0</v>
      </c>
      <c r="BL198" s="19" t="s">
        <v>203</v>
      </c>
      <c r="BM198" s="225" t="s">
        <v>524</v>
      </c>
    </row>
    <row r="199" s="2" customFormat="1">
      <c r="A199" s="40"/>
      <c r="B199" s="41"/>
      <c r="C199" s="42"/>
      <c r="D199" s="227" t="s">
        <v>205</v>
      </c>
      <c r="E199" s="42"/>
      <c r="F199" s="228" t="s">
        <v>525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6"/>
      <c r="U199" s="87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205</v>
      </c>
      <c r="AU199" s="19" t="s">
        <v>81</v>
      </c>
    </row>
    <row r="200" s="2" customFormat="1" ht="24.15" customHeight="1">
      <c r="A200" s="40"/>
      <c r="B200" s="41"/>
      <c r="C200" s="244" t="s">
        <v>526</v>
      </c>
      <c r="D200" s="244" t="s">
        <v>214</v>
      </c>
      <c r="E200" s="245" t="s">
        <v>527</v>
      </c>
      <c r="F200" s="246" t="s">
        <v>528</v>
      </c>
      <c r="G200" s="247" t="s">
        <v>222</v>
      </c>
      <c r="H200" s="248">
        <v>1</v>
      </c>
      <c r="I200" s="249"/>
      <c r="J200" s="250">
        <f>ROUND(I200*H200,2)</f>
        <v>0</v>
      </c>
      <c r="K200" s="246" t="s">
        <v>202</v>
      </c>
      <c r="L200" s="251"/>
      <c r="M200" s="252" t="s">
        <v>19</v>
      </c>
      <c r="N200" s="253" t="s">
        <v>43</v>
      </c>
      <c r="O200" s="86"/>
      <c r="P200" s="223">
        <f>O200*H200</f>
        <v>0</v>
      </c>
      <c r="Q200" s="223">
        <v>0.012500000000000001</v>
      </c>
      <c r="R200" s="223">
        <f>Q200*H200</f>
        <v>0.012500000000000001</v>
      </c>
      <c r="S200" s="223">
        <v>0</v>
      </c>
      <c r="T200" s="223">
        <f>S200*H200</f>
        <v>0</v>
      </c>
      <c r="U200" s="224" t="s">
        <v>19</v>
      </c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217</v>
      </c>
      <c r="AT200" s="225" t="s">
        <v>214</v>
      </c>
      <c r="AU200" s="225" t="s">
        <v>81</v>
      </c>
      <c r="AY200" s="19" t="s">
        <v>196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79</v>
      </c>
      <c r="BK200" s="226">
        <f>ROUND(I200*H200,2)</f>
        <v>0</v>
      </c>
      <c r="BL200" s="19" t="s">
        <v>203</v>
      </c>
      <c r="BM200" s="225" t="s">
        <v>529</v>
      </c>
    </row>
    <row r="201" s="2" customFormat="1" ht="37.8" customHeight="1">
      <c r="A201" s="40"/>
      <c r="B201" s="41"/>
      <c r="C201" s="214" t="s">
        <v>530</v>
      </c>
      <c r="D201" s="214" t="s">
        <v>198</v>
      </c>
      <c r="E201" s="215" t="s">
        <v>531</v>
      </c>
      <c r="F201" s="216" t="s">
        <v>532</v>
      </c>
      <c r="G201" s="217" t="s">
        <v>222</v>
      </c>
      <c r="H201" s="218">
        <v>20</v>
      </c>
      <c r="I201" s="219"/>
      <c r="J201" s="220">
        <f>ROUND(I201*H201,2)</f>
        <v>0</v>
      </c>
      <c r="K201" s="216" t="s">
        <v>19</v>
      </c>
      <c r="L201" s="46"/>
      <c r="M201" s="221" t="s">
        <v>19</v>
      </c>
      <c r="N201" s="222" t="s">
        <v>43</v>
      </c>
      <c r="O201" s="86"/>
      <c r="P201" s="223">
        <f>O201*H201</f>
        <v>0</v>
      </c>
      <c r="Q201" s="223">
        <v>4.0000000000000003E-05</v>
      </c>
      <c r="R201" s="223">
        <f>Q201*H201</f>
        <v>0.00080000000000000004</v>
      </c>
      <c r="S201" s="223">
        <v>0</v>
      </c>
      <c r="T201" s="223">
        <f>S201*H201</f>
        <v>0</v>
      </c>
      <c r="U201" s="224" t="s">
        <v>19</v>
      </c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203</v>
      </c>
      <c r="AT201" s="225" t="s">
        <v>198</v>
      </c>
      <c r="AU201" s="225" t="s">
        <v>81</v>
      </c>
      <c r="AY201" s="19" t="s">
        <v>196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79</v>
      </c>
      <c r="BK201" s="226">
        <f>ROUND(I201*H201,2)</f>
        <v>0</v>
      </c>
      <c r="BL201" s="19" t="s">
        <v>203</v>
      </c>
      <c r="BM201" s="225" t="s">
        <v>533</v>
      </c>
    </row>
    <row r="202" s="13" customFormat="1">
      <c r="A202" s="13"/>
      <c r="B202" s="232"/>
      <c r="C202" s="233"/>
      <c r="D202" s="234" t="s">
        <v>212</v>
      </c>
      <c r="E202" s="235" t="s">
        <v>19</v>
      </c>
      <c r="F202" s="236" t="s">
        <v>534</v>
      </c>
      <c r="G202" s="233"/>
      <c r="H202" s="237">
        <v>20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1"/>
      <c r="U202" s="242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212</v>
      </c>
      <c r="AU202" s="243" t="s">
        <v>81</v>
      </c>
      <c r="AV202" s="13" t="s">
        <v>81</v>
      </c>
      <c r="AW202" s="13" t="s">
        <v>33</v>
      </c>
      <c r="AX202" s="13" t="s">
        <v>79</v>
      </c>
      <c r="AY202" s="243" t="s">
        <v>196</v>
      </c>
    </row>
    <row r="203" s="2" customFormat="1" ht="33" customHeight="1">
      <c r="A203" s="40"/>
      <c r="B203" s="41"/>
      <c r="C203" s="214" t="s">
        <v>535</v>
      </c>
      <c r="D203" s="214" t="s">
        <v>198</v>
      </c>
      <c r="E203" s="215" t="s">
        <v>536</v>
      </c>
      <c r="F203" s="216" t="s">
        <v>537</v>
      </c>
      <c r="G203" s="217" t="s">
        <v>222</v>
      </c>
      <c r="H203" s="218">
        <v>20</v>
      </c>
      <c r="I203" s="219"/>
      <c r="J203" s="220">
        <f>ROUND(I203*H203,2)</f>
        <v>0</v>
      </c>
      <c r="K203" s="216" t="s">
        <v>202</v>
      </c>
      <c r="L203" s="46"/>
      <c r="M203" s="221" t="s">
        <v>19</v>
      </c>
      <c r="N203" s="222" t="s">
        <v>43</v>
      </c>
      <c r="O203" s="86"/>
      <c r="P203" s="223">
        <f>O203*H203</f>
        <v>0</v>
      </c>
      <c r="Q203" s="223">
        <v>9.0000000000000006E-05</v>
      </c>
      <c r="R203" s="223">
        <f>Q203*H203</f>
        <v>0.0018000000000000002</v>
      </c>
      <c r="S203" s="223">
        <v>0</v>
      </c>
      <c r="T203" s="223">
        <f>S203*H203</f>
        <v>0</v>
      </c>
      <c r="U203" s="224" t="s">
        <v>19</v>
      </c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203</v>
      </c>
      <c r="AT203" s="225" t="s">
        <v>198</v>
      </c>
      <c r="AU203" s="225" t="s">
        <v>81</v>
      </c>
      <c r="AY203" s="19" t="s">
        <v>196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79</v>
      </c>
      <c r="BK203" s="226">
        <f>ROUND(I203*H203,2)</f>
        <v>0</v>
      </c>
      <c r="BL203" s="19" t="s">
        <v>203</v>
      </c>
      <c r="BM203" s="225" t="s">
        <v>538</v>
      </c>
    </row>
    <row r="204" s="2" customFormat="1">
      <c r="A204" s="40"/>
      <c r="B204" s="41"/>
      <c r="C204" s="42"/>
      <c r="D204" s="227" t="s">
        <v>205</v>
      </c>
      <c r="E204" s="42"/>
      <c r="F204" s="228" t="s">
        <v>539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6"/>
      <c r="U204" s="87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205</v>
      </c>
      <c r="AU204" s="19" t="s">
        <v>81</v>
      </c>
    </row>
    <row r="205" s="12" customFormat="1" ht="22.8" customHeight="1">
      <c r="A205" s="12"/>
      <c r="B205" s="198"/>
      <c r="C205" s="199"/>
      <c r="D205" s="200" t="s">
        <v>71</v>
      </c>
      <c r="E205" s="212" t="s">
        <v>252</v>
      </c>
      <c r="F205" s="212" t="s">
        <v>253</v>
      </c>
      <c r="G205" s="199"/>
      <c r="H205" s="199"/>
      <c r="I205" s="202"/>
      <c r="J205" s="213">
        <f>BK205</f>
        <v>0</v>
      </c>
      <c r="K205" s="199"/>
      <c r="L205" s="204"/>
      <c r="M205" s="205"/>
      <c r="N205" s="206"/>
      <c r="O205" s="206"/>
      <c r="P205" s="207">
        <f>SUM(P206:P207)</f>
        <v>0</v>
      </c>
      <c r="Q205" s="206"/>
      <c r="R205" s="207">
        <f>SUM(R206:R207)</f>
        <v>0</v>
      </c>
      <c r="S205" s="206"/>
      <c r="T205" s="207">
        <f>SUM(T206:T207)</f>
        <v>0</v>
      </c>
      <c r="U205" s="208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9" t="s">
        <v>79</v>
      </c>
      <c r="AT205" s="210" t="s">
        <v>71</v>
      </c>
      <c r="AU205" s="210" t="s">
        <v>79</v>
      </c>
      <c r="AY205" s="209" t="s">
        <v>196</v>
      </c>
      <c r="BK205" s="211">
        <f>SUM(BK206:BK207)</f>
        <v>0</v>
      </c>
    </row>
    <row r="206" s="2" customFormat="1" ht="55.5" customHeight="1">
      <c r="A206" s="40"/>
      <c r="B206" s="41"/>
      <c r="C206" s="214" t="s">
        <v>540</v>
      </c>
      <c r="D206" s="214" t="s">
        <v>198</v>
      </c>
      <c r="E206" s="215" t="s">
        <v>541</v>
      </c>
      <c r="F206" s="216" t="s">
        <v>542</v>
      </c>
      <c r="G206" s="217" t="s">
        <v>237</v>
      </c>
      <c r="H206" s="218">
        <v>26.344000000000001</v>
      </c>
      <c r="I206" s="219"/>
      <c r="J206" s="220">
        <f>ROUND(I206*H206,2)</f>
        <v>0</v>
      </c>
      <c r="K206" s="216" t="s">
        <v>202</v>
      </c>
      <c r="L206" s="46"/>
      <c r="M206" s="221" t="s">
        <v>19</v>
      </c>
      <c r="N206" s="222" t="s">
        <v>43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3">
        <f>S206*H206</f>
        <v>0</v>
      </c>
      <c r="U206" s="224" t="s">
        <v>19</v>
      </c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203</v>
      </c>
      <c r="AT206" s="225" t="s">
        <v>198</v>
      </c>
      <c r="AU206" s="225" t="s">
        <v>81</v>
      </c>
      <c r="AY206" s="19" t="s">
        <v>196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79</v>
      </c>
      <c r="BK206" s="226">
        <f>ROUND(I206*H206,2)</f>
        <v>0</v>
      </c>
      <c r="BL206" s="19" t="s">
        <v>203</v>
      </c>
      <c r="BM206" s="225" t="s">
        <v>543</v>
      </c>
    </row>
    <row r="207" s="2" customFormat="1">
      <c r="A207" s="40"/>
      <c r="B207" s="41"/>
      <c r="C207" s="42"/>
      <c r="D207" s="227" t="s">
        <v>205</v>
      </c>
      <c r="E207" s="42"/>
      <c r="F207" s="228" t="s">
        <v>544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6"/>
      <c r="U207" s="87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81</v>
      </c>
    </row>
    <row r="208" s="12" customFormat="1" ht="25.92" customHeight="1">
      <c r="A208" s="12"/>
      <c r="B208" s="198"/>
      <c r="C208" s="199"/>
      <c r="D208" s="200" t="s">
        <v>71</v>
      </c>
      <c r="E208" s="201" t="s">
        <v>259</v>
      </c>
      <c r="F208" s="201" t="s">
        <v>260</v>
      </c>
      <c r="G208" s="199"/>
      <c r="H208" s="199"/>
      <c r="I208" s="202"/>
      <c r="J208" s="203">
        <f>BK208</f>
        <v>0</v>
      </c>
      <c r="K208" s="199"/>
      <c r="L208" s="204"/>
      <c r="M208" s="205"/>
      <c r="N208" s="206"/>
      <c r="O208" s="206"/>
      <c r="P208" s="207">
        <f>P209+P230+P263+P281+P336+P346+P356+P400+P425+P435</f>
        <v>0</v>
      </c>
      <c r="Q208" s="206"/>
      <c r="R208" s="207">
        <f>R209+R230+R263+R281+R336+R346+R356+R400+R425+R435</f>
        <v>4.0969130699999994</v>
      </c>
      <c r="S208" s="206"/>
      <c r="T208" s="207">
        <f>T209+T230+T263+T281+T336+T346+T356+T400+T425+T435</f>
        <v>0</v>
      </c>
      <c r="U208" s="208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09" t="s">
        <v>81</v>
      </c>
      <c r="AT208" s="210" t="s">
        <v>71</v>
      </c>
      <c r="AU208" s="210" t="s">
        <v>72</v>
      </c>
      <c r="AY208" s="209" t="s">
        <v>196</v>
      </c>
      <c r="BK208" s="211">
        <f>BK209+BK230+BK263+BK281+BK336+BK346+BK356+BK400+BK425+BK435</f>
        <v>0</v>
      </c>
    </row>
    <row r="209" s="12" customFormat="1" ht="22.8" customHeight="1">
      <c r="A209" s="12"/>
      <c r="B209" s="198"/>
      <c r="C209" s="199"/>
      <c r="D209" s="200" t="s">
        <v>71</v>
      </c>
      <c r="E209" s="212" t="s">
        <v>545</v>
      </c>
      <c r="F209" s="212" t="s">
        <v>546</v>
      </c>
      <c r="G209" s="199"/>
      <c r="H209" s="199"/>
      <c r="I209" s="202"/>
      <c r="J209" s="213">
        <f>BK209</f>
        <v>0</v>
      </c>
      <c r="K209" s="199"/>
      <c r="L209" s="204"/>
      <c r="M209" s="205"/>
      <c r="N209" s="206"/>
      <c r="O209" s="206"/>
      <c r="P209" s="207">
        <f>SUM(P210:P229)</f>
        <v>0</v>
      </c>
      <c r="Q209" s="206"/>
      <c r="R209" s="207">
        <f>SUM(R210:R229)</f>
        <v>0.19485259999999999</v>
      </c>
      <c r="S209" s="206"/>
      <c r="T209" s="207">
        <f>SUM(T210:T229)</f>
        <v>0</v>
      </c>
      <c r="U209" s="208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09" t="s">
        <v>81</v>
      </c>
      <c r="AT209" s="210" t="s">
        <v>71</v>
      </c>
      <c r="AU209" s="210" t="s">
        <v>79</v>
      </c>
      <c r="AY209" s="209" t="s">
        <v>196</v>
      </c>
      <c r="BK209" s="211">
        <f>SUM(BK210:BK229)</f>
        <v>0</v>
      </c>
    </row>
    <row r="210" s="2" customFormat="1" ht="37.8" customHeight="1">
      <c r="A210" s="40"/>
      <c r="B210" s="41"/>
      <c r="C210" s="214" t="s">
        <v>547</v>
      </c>
      <c r="D210" s="214" t="s">
        <v>198</v>
      </c>
      <c r="E210" s="215" t="s">
        <v>548</v>
      </c>
      <c r="F210" s="216" t="s">
        <v>549</v>
      </c>
      <c r="G210" s="217" t="s">
        <v>244</v>
      </c>
      <c r="H210" s="218">
        <v>16.893000000000001</v>
      </c>
      <c r="I210" s="219"/>
      <c r="J210" s="220">
        <f>ROUND(I210*H210,2)</f>
        <v>0</v>
      </c>
      <c r="K210" s="216" t="s">
        <v>202</v>
      </c>
      <c r="L210" s="46"/>
      <c r="M210" s="221" t="s">
        <v>19</v>
      </c>
      <c r="N210" s="222" t="s">
        <v>43</v>
      </c>
      <c r="O210" s="86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3">
        <f>S210*H210</f>
        <v>0</v>
      </c>
      <c r="U210" s="224" t="s">
        <v>19</v>
      </c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266</v>
      </c>
      <c r="AT210" s="225" t="s">
        <v>198</v>
      </c>
      <c r="AU210" s="225" t="s">
        <v>81</v>
      </c>
      <c r="AY210" s="19" t="s">
        <v>196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79</v>
      </c>
      <c r="BK210" s="226">
        <f>ROUND(I210*H210,2)</f>
        <v>0</v>
      </c>
      <c r="BL210" s="19" t="s">
        <v>266</v>
      </c>
      <c r="BM210" s="225" t="s">
        <v>550</v>
      </c>
    </row>
    <row r="211" s="2" customFormat="1">
      <c r="A211" s="40"/>
      <c r="B211" s="41"/>
      <c r="C211" s="42"/>
      <c r="D211" s="227" t="s">
        <v>205</v>
      </c>
      <c r="E211" s="42"/>
      <c r="F211" s="228" t="s">
        <v>551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6"/>
      <c r="U211" s="87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205</v>
      </c>
      <c r="AU211" s="19" t="s">
        <v>81</v>
      </c>
    </row>
    <row r="212" s="2" customFormat="1" ht="16.5" customHeight="1">
      <c r="A212" s="40"/>
      <c r="B212" s="41"/>
      <c r="C212" s="244" t="s">
        <v>552</v>
      </c>
      <c r="D212" s="244" t="s">
        <v>214</v>
      </c>
      <c r="E212" s="245" t="s">
        <v>553</v>
      </c>
      <c r="F212" s="246" t="s">
        <v>554</v>
      </c>
      <c r="G212" s="247" t="s">
        <v>237</v>
      </c>
      <c r="H212" s="248">
        <v>0.0050000000000000001</v>
      </c>
      <c r="I212" s="249"/>
      <c r="J212" s="250">
        <f>ROUND(I212*H212,2)</f>
        <v>0</v>
      </c>
      <c r="K212" s="246" t="s">
        <v>202</v>
      </c>
      <c r="L212" s="251"/>
      <c r="M212" s="252" t="s">
        <v>19</v>
      </c>
      <c r="N212" s="253" t="s">
        <v>43</v>
      </c>
      <c r="O212" s="86"/>
      <c r="P212" s="223">
        <f>O212*H212</f>
        <v>0</v>
      </c>
      <c r="Q212" s="223">
        <v>1</v>
      </c>
      <c r="R212" s="223">
        <f>Q212*H212</f>
        <v>0.0050000000000000001</v>
      </c>
      <c r="S212" s="223">
        <v>0</v>
      </c>
      <c r="T212" s="223">
        <f>S212*H212</f>
        <v>0</v>
      </c>
      <c r="U212" s="224" t="s">
        <v>19</v>
      </c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278</v>
      </c>
      <c r="AT212" s="225" t="s">
        <v>214</v>
      </c>
      <c r="AU212" s="225" t="s">
        <v>81</v>
      </c>
      <c r="AY212" s="19" t="s">
        <v>196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79</v>
      </c>
      <c r="BK212" s="226">
        <f>ROUND(I212*H212,2)</f>
        <v>0</v>
      </c>
      <c r="BL212" s="19" t="s">
        <v>266</v>
      </c>
      <c r="BM212" s="225" t="s">
        <v>555</v>
      </c>
    </row>
    <row r="213" s="13" customFormat="1">
      <c r="A213" s="13"/>
      <c r="B213" s="232"/>
      <c r="C213" s="233"/>
      <c r="D213" s="234" t="s">
        <v>212</v>
      </c>
      <c r="E213" s="233"/>
      <c r="F213" s="236" t="s">
        <v>556</v>
      </c>
      <c r="G213" s="233"/>
      <c r="H213" s="237">
        <v>0.0050000000000000001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1"/>
      <c r="U213" s="242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212</v>
      </c>
      <c r="AU213" s="243" t="s">
        <v>81</v>
      </c>
      <c r="AV213" s="13" t="s">
        <v>81</v>
      </c>
      <c r="AW213" s="13" t="s">
        <v>4</v>
      </c>
      <c r="AX213" s="13" t="s">
        <v>79</v>
      </c>
      <c r="AY213" s="243" t="s">
        <v>196</v>
      </c>
    </row>
    <row r="214" s="2" customFormat="1" ht="37.8" customHeight="1">
      <c r="A214" s="40"/>
      <c r="B214" s="41"/>
      <c r="C214" s="214" t="s">
        <v>557</v>
      </c>
      <c r="D214" s="214" t="s">
        <v>198</v>
      </c>
      <c r="E214" s="215" t="s">
        <v>558</v>
      </c>
      <c r="F214" s="216" t="s">
        <v>559</v>
      </c>
      <c r="G214" s="217" t="s">
        <v>244</v>
      </c>
      <c r="H214" s="218">
        <v>10.406000000000001</v>
      </c>
      <c r="I214" s="219"/>
      <c r="J214" s="220">
        <f>ROUND(I214*H214,2)</f>
        <v>0</v>
      </c>
      <c r="K214" s="216" t="s">
        <v>202</v>
      </c>
      <c r="L214" s="46"/>
      <c r="M214" s="221" t="s">
        <v>19</v>
      </c>
      <c r="N214" s="222" t="s">
        <v>43</v>
      </c>
      <c r="O214" s="86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3">
        <f>S214*H214</f>
        <v>0</v>
      </c>
      <c r="U214" s="224" t="s">
        <v>19</v>
      </c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266</v>
      </c>
      <c r="AT214" s="225" t="s">
        <v>198</v>
      </c>
      <c r="AU214" s="225" t="s">
        <v>81</v>
      </c>
      <c r="AY214" s="19" t="s">
        <v>196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79</v>
      </c>
      <c r="BK214" s="226">
        <f>ROUND(I214*H214,2)</f>
        <v>0</v>
      </c>
      <c r="BL214" s="19" t="s">
        <v>266</v>
      </c>
      <c r="BM214" s="225" t="s">
        <v>560</v>
      </c>
    </row>
    <row r="215" s="2" customFormat="1">
      <c r="A215" s="40"/>
      <c r="B215" s="41"/>
      <c r="C215" s="42"/>
      <c r="D215" s="227" t="s">
        <v>205</v>
      </c>
      <c r="E215" s="42"/>
      <c r="F215" s="228" t="s">
        <v>561</v>
      </c>
      <c r="G215" s="42"/>
      <c r="H215" s="42"/>
      <c r="I215" s="229"/>
      <c r="J215" s="42"/>
      <c r="K215" s="42"/>
      <c r="L215" s="46"/>
      <c r="M215" s="230"/>
      <c r="N215" s="231"/>
      <c r="O215" s="86"/>
      <c r="P215" s="86"/>
      <c r="Q215" s="86"/>
      <c r="R215" s="86"/>
      <c r="S215" s="86"/>
      <c r="T215" s="86"/>
      <c r="U215" s="87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205</v>
      </c>
      <c r="AU215" s="19" t="s">
        <v>81</v>
      </c>
    </row>
    <row r="216" s="2" customFormat="1" ht="16.5" customHeight="1">
      <c r="A216" s="40"/>
      <c r="B216" s="41"/>
      <c r="C216" s="244" t="s">
        <v>562</v>
      </c>
      <c r="D216" s="244" t="s">
        <v>214</v>
      </c>
      <c r="E216" s="245" t="s">
        <v>553</v>
      </c>
      <c r="F216" s="246" t="s">
        <v>554</v>
      </c>
      <c r="G216" s="247" t="s">
        <v>237</v>
      </c>
      <c r="H216" s="248">
        <v>0.0040000000000000001</v>
      </c>
      <c r="I216" s="249"/>
      <c r="J216" s="250">
        <f>ROUND(I216*H216,2)</f>
        <v>0</v>
      </c>
      <c r="K216" s="246" t="s">
        <v>202</v>
      </c>
      <c r="L216" s="251"/>
      <c r="M216" s="252" t="s">
        <v>19</v>
      </c>
      <c r="N216" s="253" t="s">
        <v>43</v>
      </c>
      <c r="O216" s="86"/>
      <c r="P216" s="223">
        <f>O216*H216</f>
        <v>0</v>
      </c>
      <c r="Q216" s="223">
        <v>1</v>
      </c>
      <c r="R216" s="223">
        <f>Q216*H216</f>
        <v>0.0040000000000000001</v>
      </c>
      <c r="S216" s="223">
        <v>0</v>
      </c>
      <c r="T216" s="223">
        <f>S216*H216</f>
        <v>0</v>
      </c>
      <c r="U216" s="224" t="s">
        <v>19</v>
      </c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278</v>
      </c>
      <c r="AT216" s="225" t="s">
        <v>214</v>
      </c>
      <c r="AU216" s="225" t="s">
        <v>81</v>
      </c>
      <c r="AY216" s="19" t="s">
        <v>196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79</v>
      </c>
      <c r="BK216" s="226">
        <f>ROUND(I216*H216,2)</f>
        <v>0</v>
      </c>
      <c r="BL216" s="19" t="s">
        <v>266</v>
      </c>
      <c r="BM216" s="225" t="s">
        <v>563</v>
      </c>
    </row>
    <row r="217" s="13" customFormat="1">
      <c r="A217" s="13"/>
      <c r="B217" s="232"/>
      <c r="C217" s="233"/>
      <c r="D217" s="234" t="s">
        <v>212</v>
      </c>
      <c r="E217" s="233"/>
      <c r="F217" s="236" t="s">
        <v>564</v>
      </c>
      <c r="G217" s="233"/>
      <c r="H217" s="237">
        <v>0.0040000000000000001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1"/>
      <c r="U217" s="242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212</v>
      </c>
      <c r="AU217" s="243" t="s">
        <v>81</v>
      </c>
      <c r="AV217" s="13" t="s">
        <v>81</v>
      </c>
      <c r="AW217" s="13" t="s">
        <v>4</v>
      </c>
      <c r="AX217" s="13" t="s">
        <v>79</v>
      </c>
      <c r="AY217" s="243" t="s">
        <v>196</v>
      </c>
    </row>
    <row r="218" s="2" customFormat="1" ht="24.15" customHeight="1">
      <c r="A218" s="40"/>
      <c r="B218" s="41"/>
      <c r="C218" s="214" t="s">
        <v>565</v>
      </c>
      <c r="D218" s="214" t="s">
        <v>198</v>
      </c>
      <c r="E218" s="215" t="s">
        <v>566</v>
      </c>
      <c r="F218" s="216" t="s">
        <v>567</v>
      </c>
      <c r="G218" s="217" t="s">
        <v>244</v>
      </c>
      <c r="H218" s="218">
        <v>16.893000000000001</v>
      </c>
      <c r="I218" s="219"/>
      <c r="J218" s="220">
        <f>ROUND(I218*H218,2)</f>
        <v>0</v>
      </c>
      <c r="K218" s="216" t="s">
        <v>202</v>
      </c>
      <c r="L218" s="46"/>
      <c r="M218" s="221" t="s">
        <v>19</v>
      </c>
      <c r="N218" s="222" t="s">
        <v>43</v>
      </c>
      <c r="O218" s="86"/>
      <c r="P218" s="223">
        <f>O218*H218</f>
        <v>0</v>
      </c>
      <c r="Q218" s="223">
        <v>0.00040000000000000002</v>
      </c>
      <c r="R218" s="223">
        <f>Q218*H218</f>
        <v>0.0067572000000000005</v>
      </c>
      <c r="S218" s="223">
        <v>0</v>
      </c>
      <c r="T218" s="223">
        <f>S218*H218</f>
        <v>0</v>
      </c>
      <c r="U218" s="224" t="s">
        <v>19</v>
      </c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266</v>
      </c>
      <c r="AT218" s="225" t="s">
        <v>198</v>
      </c>
      <c r="AU218" s="225" t="s">
        <v>81</v>
      </c>
      <c r="AY218" s="19" t="s">
        <v>196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79</v>
      </c>
      <c r="BK218" s="226">
        <f>ROUND(I218*H218,2)</f>
        <v>0</v>
      </c>
      <c r="BL218" s="19" t="s">
        <v>266</v>
      </c>
      <c r="BM218" s="225" t="s">
        <v>568</v>
      </c>
    </row>
    <row r="219" s="2" customFormat="1">
      <c r="A219" s="40"/>
      <c r="B219" s="41"/>
      <c r="C219" s="42"/>
      <c r="D219" s="227" t="s">
        <v>205</v>
      </c>
      <c r="E219" s="42"/>
      <c r="F219" s="228" t="s">
        <v>569</v>
      </c>
      <c r="G219" s="42"/>
      <c r="H219" s="42"/>
      <c r="I219" s="229"/>
      <c r="J219" s="42"/>
      <c r="K219" s="42"/>
      <c r="L219" s="46"/>
      <c r="M219" s="230"/>
      <c r="N219" s="231"/>
      <c r="O219" s="86"/>
      <c r="P219" s="86"/>
      <c r="Q219" s="86"/>
      <c r="R219" s="86"/>
      <c r="S219" s="86"/>
      <c r="T219" s="86"/>
      <c r="U219" s="87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205</v>
      </c>
      <c r="AU219" s="19" t="s">
        <v>81</v>
      </c>
    </row>
    <row r="220" s="13" customFormat="1">
      <c r="A220" s="13"/>
      <c r="B220" s="232"/>
      <c r="C220" s="233"/>
      <c r="D220" s="234" t="s">
        <v>212</v>
      </c>
      <c r="E220" s="235" t="s">
        <v>19</v>
      </c>
      <c r="F220" s="236" t="s">
        <v>570</v>
      </c>
      <c r="G220" s="233"/>
      <c r="H220" s="237">
        <v>16.893000000000001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1"/>
      <c r="U220" s="242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212</v>
      </c>
      <c r="AU220" s="243" t="s">
        <v>81</v>
      </c>
      <c r="AV220" s="13" t="s">
        <v>81</v>
      </c>
      <c r="AW220" s="13" t="s">
        <v>33</v>
      </c>
      <c r="AX220" s="13" t="s">
        <v>79</v>
      </c>
      <c r="AY220" s="243" t="s">
        <v>196</v>
      </c>
    </row>
    <row r="221" s="2" customFormat="1" ht="49.05" customHeight="1">
      <c r="A221" s="40"/>
      <c r="B221" s="41"/>
      <c r="C221" s="244" t="s">
        <v>571</v>
      </c>
      <c r="D221" s="244" t="s">
        <v>214</v>
      </c>
      <c r="E221" s="245" t="s">
        <v>572</v>
      </c>
      <c r="F221" s="246" t="s">
        <v>573</v>
      </c>
      <c r="G221" s="247" t="s">
        <v>244</v>
      </c>
      <c r="H221" s="248">
        <v>19.689</v>
      </c>
      <c r="I221" s="249"/>
      <c r="J221" s="250">
        <f>ROUND(I221*H221,2)</f>
        <v>0</v>
      </c>
      <c r="K221" s="246" t="s">
        <v>202</v>
      </c>
      <c r="L221" s="251"/>
      <c r="M221" s="252" t="s">
        <v>19</v>
      </c>
      <c r="N221" s="253" t="s">
        <v>43</v>
      </c>
      <c r="O221" s="86"/>
      <c r="P221" s="223">
        <f>O221*H221</f>
        <v>0</v>
      </c>
      <c r="Q221" s="223">
        <v>0.0054000000000000003</v>
      </c>
      <c r="R221" s="223">
        <f>Q221*H221</f>
        <v>0.1063206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278</v>
      </c>
      <c r="AT221" s="225" t="s">
        <v>214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266</v>
      </c>
      <c r="BM221" s="225" t="s">
        <v>574</v>
      </c>
    </row>
    <row r="222" s="13" customFormat="1">
      <c r="A222" s="13"/>
      <c r="B222" s="232"/>
      <c r="C222" s="233"/>
      <c r="D222" s="234" t="s">
        <v>212</v>
      </c>
      <c r="E222" s="233"/>
      <c r="F222" s="236" t="s">
        <v>575</v>
      </c>
      <c r="G222" s="233"/>
      <c r="H222" s="237">
        <v>19.689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1"/>
      <c r="U222" s="242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212</v>
      </c>
      <c r="AU222" s="243" t="s">
        <v>81</v>
      </c>
      <c r="AV222" s="13" t="s">
        <v>81</v>
      </c>
      <c r="AW222" s="13" t="s">
        <v>4</v>
      </c>
      <c r="AX222" s="13" t="s">
        <v>79</v>
      </c>
      <c r="AY222" s="243" t="s">
        <v>196</v>
      </c>
    </row>
    <row r="223" s="2" customFormat="1" ht="24.15" customHeight="1">
      <c r="A223" s="40"/>
      <c r="B223" s="41"/>
      <c r="C223" s="214" t="s">
        <v>576</v>
      </c>
      <c r="D223" s="214" t="s">
        <v>198</v>
      </c>
      <c r="E223" s="215" t="s">
        <v>577</v>
      </c>
      <c r="F223" s="216" t="s">
        <v>578</v>
      </c>
      <c r="G223" s="217" t="s">
        <v>244</v>
      </c>
      <c r="H223" s="218">
        <v>10.406000000000001</v>
      </c>
      <c r="I223" s="219"/>
      <c r="J223" s="220">
        <f>ROUND(I223*H223,2)</f>
        <v>0</v>
      </c>
      <c r="K223" s="216" t="s">
        <v>202</v>
      </c>
      <c r="L223" s="46"/>
      <c r="M223" s="221" t="s">
        <v>19</v>
      </c>
      <c r="N223" s="222" t="s">
        <v>43</v>
      </c>
      <c r="O223" s="86"/>
      <c r="P223" s="223">
        <f>O223*H223</f>
        <v>0</v>
      </c>
      <c r="Q223" s="223">
        <v>0.00040000000000000002</v>
      </c>
      <c r="R223" s="223">
        <f>Q223*H223</f>
        <v>0.0041624000000000001</v>
      </c>
      <c r="S223" s="223">
        <v>0</v>
      </c>
      <c r="T223" s="223">
        <f>S223*H223</f>
        <v>0</v>
      </c>
      <c r="U223" s="224" t="s">
        <v>19</v>
      </c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266</v>
      </c>
      <c r="AT223" s="225" t="s">
        <v>198</v>
      </c>
      <c r="AU223" s="225" t="s">
        <v>81</v>
      </c>
      <c r="AY223" s="19" t="s">
        <v>196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79</v>
      </c>
      <c r="BK223" s="226">
        <f>ROUND(I223*H223,2)</f>
        <v>0</v>
      </c>
      <c r="BL223" s="19" t="s">
        <v>266</v>
      </c>
      <c r="BM223" s="225" t="s">
        <v>579</v>
      </c>
    </row>
    <row r="224" s="2" customFormat="1">
      <c r="A224" s="40"/>
      <c r="B224" s="41"/>
      <c r="C224" s="42"/>
      <c r="D224" s="227" t="s">
        <v>205</v>
      </c>
      <c r="E224" s="42"/>
      <c r="F224" s="228" t="s">
        <v>580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6"/>
      <c r="U224" s="87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205</v>
      </c>
      <c r="AU224" s="19" t="s">
        <v>81</v>
      </c>
    </row>
    <row r="225" s="13" customFormat="1">
      <c r="A225" s="13"/>
      <c r="B225" s="232"/>
      <c r="C225" s="233"/>
      <c r="D225" s="234" t="s">
        <v>212</v>
      </c>
      <c r="E225" s="235" t="s">
        <v>19</v>
      </c>
      <c r="F225" s="236" t="s">
        <v>581</v>
      </c>
      <c r="G225" s="233"/>
      <c r="H225" s="237">
        <v>10.406000000000001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1"/>
      <c r="U225" s="242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212</v>
      </c>
      <c r="AU225" s="243" t="s">
        <v>81</v>
      </c>
      <c r="AV225" s="13" t="s">
        <v>81</v>
      </c>
      <c r="AW225" s="13" t="s">
        <v>33</v>
      </c>
      <c r="AX225" s="13" t="s">
        <v>79</v>
      </c>
      <c r="AY225" s="243" t="s">
        <v>196</v>
      </c>
    </row>
    <row r="226" s="2" customFormat="1" ht="49.05" customHeight="1">
      <c r="A226" s="40"/>
      <c r="B226" s="41"/>
      <c r="C226" s="244" t="s">
        <v>582</v>
      </c>
      <c r="D226" s="244" t="s">
        <v>214</v>
      </c>
      <c r="E226" s="245" t="s">
        <v>572</v>
      </c>
      <c r="F226" s="246" t="s">
        <v>573</v>
      </c>
      <c r="G226" s="247" t="s">
        <v>244</v>
      </c>
      <c r="H226" s="248">
        <v>12.706</v>
      </c>
      <c r="I226" s="249"/>
      <c r="J226" s="250">
        <f>ROUND(I226*H226,2)</f>
        <v>0</v>
      </c>
      <c r="K226" s="246" t="s">
        <v>202</v>
      </c>
      <c r="L226" s="251"/>
      <c r="M226" s="252" t="s">
        <v>19</v>
      </c>
      <c r="N226" s="253" t="s">
        <v>43</v>
      </c>
      <c r="O226" s="86"/>
      <c r="P226" s="223">
        <f>O226*H226</f>
        <v>0</v>
      </c>
      <c r="Q226" s="223">
        <v>0.0054000000000000003</v>
      </c>
      <c r="R226" s="223">
        <f>Q226*H226</f>
        <v>0.068612400000000004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278</v>
      </c>
      <c r="AT226" s="225" t="s">
        <v>214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266</v>
      </c>
      <c r="BM226" s="225" t="s">
        <v>583</v>
      </c>
    </row>
    <row r="227" s="13" customFormat="1">
      <c r="A227" s="13"/>
      <c r="B227" s="232"/>
      <c r="C227" s="233"/>
      <c r="D227" s="234" t="s">
        <v>212</v>
      </c>
      <c r="E227" s="233"/>
      <c r="F227" s="236" t="s">
        <v>584</v>
      </c>
      <c r="G227" s="233"/>
      <c r="H227" s="237">
        <v>12.706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1"/>
      <c r="U227" s="242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212</v>
      </c>
      <c r="AU227" s="243" t="s">
        <v>81</v>
      </c>
      <c r="AV227" s="13" t="s">
        <v>81</v>
      </c>
      <c r="AW227" s="13" t="s">
        <v>4</v>
      </c>
      <c r="AX227" s="13" t="s">
        <v>79</v>
      </c>
      <c r="AY227" s="243" t="s">
        <v>196</v>
      </c>
    </row>
    <row r="228" s="2" customFormat="1" ht="49.05" customHeight="1">
      <c r="A228" s="40"/>
      <c r="B228" s="41"/>
      <c r="C228" s="214" t="s">
        <v>585</v>
      </c>
      <c r="D228" s="214" t="s">
        <v>198</v>
      </c>
      <c r="E228" s="215" t="s">
        <v>586</v>
      </c>
      <c r="F228" s="216" t="s">
        <v>587</v>
      </c>
      <c r="G228" s="217" t="s">
        <v>237</v>
      </c>
      <c r="H228" s="218">
        <v>0.19500000000000001</v>
      </c>
      <c r="I228" s="219"/>
      <c r="J228" s="220">
        <f>ROUND(I228*H228,2)</f>
        <v>0</v>
      </c>
      <c r="K228" s="216" t="s">
        <v>202</v>
      </c>
      <c r="L228" s="46"/>
      <c r="M228" s="221" t="s">
        <v>19</v>
      </c>
      <c r="N228" s="222" t="s">
        <v>43</v>
      </c>
      <c r="O228" s="86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3">
        <f>S228*H228</f>
        <v>0</v>
      </c>
      <c r="U228" s="224" t="s">
        <v>19</v>
      </c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266</v>
      </c>
      <c r="AT228" s="225" t="s">
        <v>198</v>
      </c>
      <c r="AU228" s="225" t="s">
        <v>81</v>
      </c>
      <c r="AY228" s="19" t="s">
        <v>196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79</v>
      </c>
      <c r="BK228" s="226">
        <f>ROUND(I228*H228,2)</f>
        <v>0</v>
      </c>
      <c r="BL228" s="19" t="s">
        <v>266</v>
      </c>
      <c r="BM228" s="225" t="s">
        <v>588</v>
      </c>
    </row>
    <row r="229" s="2" customFormat="1">
      <c r="A229" s="40"/>
      <c r="B229" s="41"/>
      <c r="C229" s="42"/>
      <c r="D229" s="227" t="s">
        <v>205</v>
      </c>
      <c r="E229" s="42"/>
      <c r="F229" s="228" t="s">
        <v>589</v>
      </c>
      <c r="G229" s="42"/>
      <c r="H229" s="42"/>
      <c r="I229" s="229"/>
      <c r="J229" s="42"/>
      <c r="K229" s="42"/>
      <c r="L229" s="46"/>
      <c r="M229" s="230"/>
      <c r="N229" s="231"/>
      <c r="O229" s="86"/>
      <c r="P229" s="86"/>
      <c r="Q229" s="86"/>
      <c r="R229" s="86"/>
      <c r="S229" s="86"/>
      <c r="T229" s="86"/>
      <c r="U229" s="87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205</v>
      </c>
      <c r="AU229" s="19" t="s">
        <v>81</v>
      </c>
    </row>
    <row r="230" s="12" customFormat="1" ht="22.8" customHeight="1">
      <c r="A230" s="12"/>
      <c r="B230" s="198"/>
      <c r="C230" s="199"/>
      <c r="D230" s="200" t="s">
        <v>71</v>
      </c>
      <c r="E230" s="212" t="s">
        <v>590</v>
      </c>
      <c r="F230" s="212" t="s">
        <v>591</v>
      </c>
      <c r="G230" s="199"/>
      <c r="H230" s="199"/>
      <c r="I230" s="202"/>
      <c r="J230" s="213">
        <f>BK230</f>
        <v>0</v>
      </c>
      <c r="K230" s="199"/>
      <c r="L230" s="204"/>
      <c r="M230" s="205"/>
      <c r="N230" s="206"/>
      <c r="O230" s="206"/>
      <c r="P230" s="207">
        <f>SUM(P231:P262)</f>
        <v>0</v>
      </c>
      <c r="Q230" s="206"/>
      <c r="R230" s="207">
        <f>SUM(R231:R262)</f>
        <v>0.25608224000000002</v>
      </c>
      <c r="S230" s="206"/>
      <c r="T230" s="207">
        <f>SUM(T231:T262)</f>
        <v>0</v>
      </c>
      <c r="U230" s="208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81</v>
      </c>
      <c r="AT230" s="210" t="s">
        <v>71</v>
      </c>
      <c r="AU230" s="210" t="s">
        <v>79</v>
      </c>
      <c r="AY230" s="209" t="s">
        <v>196</v>
      </c>
      <c r="BK230" s="211">
        <f>SUM(BK231:BK262)</f>
        <v>0</v>
      </c>
    </row>
    <row r="231" s="2" customFormat="1" ht="37.8" customHeight="1">
      <c r="A231" s="40"/>
      <c r="B231" s="41"/>
      <c r="C231" s="214" t="s">
        <v>592</v>
      </c>
      <c r="D231" s="214" t="s">
        <v>198</v>
      </c>
      <c r="E231" s="215" t="s">
        <v>593</v>
      </c>
      <c r="F231" s="216" t="s">
        <v>594</v>
      </c>
      <c r="G231" s="217" t="s">
        <v>244</v>
      </c>
      <c r="H231" s="218">
        <v>14.682</v>
      </c>
      <c r="I231" s="219"/>
      <c r="J231" s="220">
        <f>ROUND(I231*H231,2)</f>
        <v>0</v>
      </c>
      <c r="K231" s="216" t="s">
        <v>202</v>
      </c>
      <c r="L231" s="46"/>
      <c r="M231" s="221" t="s">
        <v>19</v>
      </c>
      <c r="N231" s="222" t="s">
        <v>43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3">
        <f>S231*H231</f>
        <v>0</v>
      </c>
      <c r="U231" s="224" t="s">
        <v>19</v>
      </c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266</v>
      </c>
      <c r="AT231" s="225" t="s">
        <v>198</v>
      </c>
      <c r="AU231" s="225" t="s">
        <v>81</v>
      </c>
      <c r="AY231" s="19" t="s">
        <v>196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79</v>
      </c>
      <c r="BK231" s="226">
        <f>ROUND(I231*H231,2)</f>
        <v>0</v>
      </c>
      <c r="BL231" s="19" t="s">
        <v>266</v>
      </c>
      <c r="BM231" s="225" t="s">
        <v>595</v>
      </c>
    </row>
    <row r="232" s="2" customFormat="1">
      <c r="A232" s="40"/>
      <c r="B232" s="41"/>
      <c r="C232" s="42"/>
      <c r="D232" s="227" t="s">
        <v>205</v>
      </c>
      <c r="E232" s="42"/>
      <c r="F232" s="228" t="s">
        <v>596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6"/>
      <c r="U232" s="87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205</v>
      </c>
      <c r="AU232" s="19" t="s">
        <v>81</v>
      </c>
    </row>
    <row r="233" s="13" customFormat="1">
      <c r="A233" s="13"/>
      <c r="B233" s="232"/>
      <c r="C233" s="233"/>
      <c r="D233" s="234" t="s">
        <v>212</v>
      </c>
      <c r="E233" s="235" t="s">
        <v>19</v>
      </c>
      <c r="F233" s="236" t="s">
        <v>597</v>
      </c>
      <c r="G233" s="233"/>
      <c r="H233" s="237">
        <v>14.682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1"/>
      <c r="U233" s="242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212</v>
      </c>
      <c r="AU233" s="243" t="s">
        <v>81</v>
      </c>
      <c r="AV233" s="13" t="s">
        <v>81</v>
      </c>
      <c r="AW233" s="13" t="s">
        <v>33</v>
      </c>
      <c r="AX233" s="13" t="s">
        <v>79</v>
      </c>
      <c r="AY233" s="243" t="s">
        <v>196</v>
      </c>
    </row>
    <row r="234" s="2" customFormat="1" ht="16.5" customHeight="1">
      <c r="A234" s="40"/>
      <c r="B234" s="41"/>
      <c r="C234" s="244" t="s">
        <v>598</v>
      </c>
      <c r="D234" s="244" t="s">
        <v>214</v>
      </c>
      <c r="E234" s="245" t="s">
        <v>599</v>
      </c>
      <c r="F234" s="246" t="s">
        <v>600</v>
      </c>
      <c r="G234" s="247" t="s">
        <v>601</v>
      </c>
      <c r="H234" s="248">
        <v>17.617999999999999</v>
      </c>
      <c r="I234" s="249"/>
      <c r="J234" s="250">
        <f>ROUND(I234*H234,2)</f>
        <v>0</v>
      </c>
      <c r="K234" s="246" t="s">
        <v>202</v>
      </c>
      <c r="L234" s="251"/>
      <c r="M234" s="252" t="s">
        <v>19</v>
      </c>
      <c r="N234" s="253" t="s">
        <v>43</v>
      </c>
      <c r="O234" s="86"/>
      <c r="P234" s="223">
        <f>O234*H234</f>
        <v>0</v>
      </c>
      <c r="Q234" s="223">
        <v>0.001</v>
      </c>
      <c r="R234" s="223">
        <f>Q234*H234</f>
        <v>0.017617999999999998</v>
      </c>
      <c r="S234" s="223">
        <v>0</v>
      </c>
      <c r="T234" s="223">
        <f>S234*H234</f>
        <v>0</v>
      </c>
      <c r="U234" s="224" t="s">
        <v>19</v>
      </c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278</v>
      </c>
      <c r="AT234" s="225" t="s">
        <v>214</v>
      </c>
      <c r="AU234" s="225" t="s">
        <v>81</v>
      </c>
      <c r="AY234" s="19" t="s">
        <v>196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79</v>
      </c>
      <c r="BK234" s="226">
        <f>ROUND(I234*H234,2)</f>
        <v>0</v>
      </c>
      <c r="BL234" s="19" t="s">
        <v>266</v>
      </c>
      <c r="BM234" s="225" t="s">
        <v>602</v>
      </c>
    </row>
    <row r="235" s="13" customFormat="1">
      <c r="A235" s="13"/>
      <c r="B235" s="232"/>
      <c r="C235" s="233"/>
      <c r="D235" s="234" t="s">
        <v>212</v>
      </c>
      <c r="E235" s="233"/>
      <c r="F235" s="236" t="s">
        <v>603</v>
      </c>
      <c r="G235" s="233"/>
      <c r="H235" s="237">
        <v>17.617999999999999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1"/>
      <c r="U235" s="242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212</v>
      </c>
      <c r="AU235" s="243" t="s">
        <v>81</v>
      </c>
      <c r="AV235" s="13" t="s">
        <v>81</v>
      </c>
      <c r="AW235" s="13" t="s">
        <v>4</v>
      </c>
      <c r="AX235" s="13" t="s">
        <v>79</v>
      </c>
      <c r="AY235" s="243" t="s">
        <v>196</v>
      </c>
    </row>
    <row r="236" s="2" customFormat="1" ht="24.15" customHeight="1">
      <c r="A236" s="40"/>
      <c r="B236" s="41"/>
      <c r="C236" s="214" t="s">
        <v>604</v>
      </c>
      <c r="D236" s="214" t="s">
        <v>198</v>
      </c>
      <c r="E236" s="215" t="s">
        <v>605</v>
      </c>
      <c r="F236" s="216" t="s">
        <v>606</v>
      </c>
      <c r="G236" s="217" t="s">
        <v>244</v>
      </c>
      <c r="H236" s="218">
        <v>14.682</v>
      </c>
      <c r="I236" s="219"/>
      <c r="J236" s="220">
        <f>ROUND(I236*H236,2)</f>
        <v>0</v>
      </c>
      <c r="K236" s="216" t="s">
        <v>202</v>
      </c>
      <c r="L236" s="46"/>
      <c r="M236" s="221" t="s">
        <v>19</v>
      </c>
      <c r="N236" s="222" t="s">
        <v>43</v>
      </c>
      <c r="O236" s="86"/>
      <c r="P236" s="223">
        <f>O236*H236</f>
        <v>0</v>
      </c>
      <c r="Q236" s="223">
        <v>0.00088000000000000003</v>
      </c>
      <c r="R236" s="223">
        <f>Q236*H236</f>
        <v>0.01292016</v>
      </c>
      <c r="S236" s="223">
        <v>0</v>
      </c>
      <c r="T236" s="223">
        <f>S236*H236</f>
        <v>0</v>
      </c>
      <c r="U236" s="224" t="s">
        <v>19</v>
      </c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266</v>
      </c>
      <c r="AT236" s="225" t="s">
        <v>198</v>
      </c>
      <c r="AU236" s="225" t="s">
        <v>81</v>
      </c>
      <c r="AY236" s="19" t="s">
        <v>196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79</v>
      </c>
      <c r="BK236" s="226">
        <f>ROUND(I236*H236,2)</f>
        <v>0</v>
      </c>
      <c r="BL236" s="19" t="s">
        <v>266</v>
      </c>
      <c r="BM236" s="225" t="s">
        <v>607</v>
      </c>
    </row>
    <row r="237" s="2" customFormat="1">
      <c r="A237" s="40"/>
      <c r="B237" s="41"/>
      <c r="C237" s="42"/>
      <c r="D237" s="227" t="s">
        <v>205</v>
      </c>
      <c r="E237" s="42"/>
      <c r="F237" s="228" t="s">
        <v>608</v>
      </c>
      <c r="G237" s="42"/>
      <c r="H237" s="42"/>
      <c r="I237" s="229"/>
      <c r="J237" s="42"/>
      <c r="K237" s="42"/>
      <c r="L237" s="46"/>
      <c r="M237" s="230"/>
      <c r="N237" s="231"/>
      <c r="O237" s="86"/>
      <c r="P237" s="86"/>
      <c r="Q237" s="86"/>
      <c r="R237" s="86"/>
      <c r="S237" s="86"/>
      <c r="T237" s="86"/>
      <c r="U237" s="87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205</v>
      </c>
      <c r="AU237" s="19" t="s">
        <v>81</v>
      </c>
    </row>
    <row r="238" s="13" customFormat="1">
      <c r="A238" s="13"/>
      <c r="B238" s="232"/>
      <c r="C238" s="233"/>
      <c r="D238" s="234" t="s">
        <v>212</v>
      </c>
      <c r="E238" s="235" t="s">
        <v>19</v>
      </c>
      <c r="F238" s="236" t="s">
        <v>597</v>
      </c>
      <c r="G238" s="233"/>
      <c r="H238" s="237">
        <v>14.682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1"/>
      <c r="U238" s="242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212</v>
      </c>
      <c r="AU238" s="243" t="s">
        <v>81</v>
      </c>
      <c r="AV238" s="13" t="s">
        <v>81</v>
      </c>
      <c r="AW238" s="13" t="s">
        <v>33</v>
      </c>
      <c r="AX238" s="13" t="s">
        <v>79</v>
      </c>
      <c r="AY238" s="243" t="s">
        <v>196</v>
      </c>
    </row>
    <row r="239" s="2" customFormat="1" ht="49.05" customHeight="1">
      <c r="A239" s="40"/>
      <c r="B239" s="41"/>
      <c r="C239" s="244" t="s">
        <v>609</v>
      </c>
      <c r="D239" s="244" t="s">
        <v>214</v>
      </c>
      <c r="E239" s="245" t="s">
        <v>572</v>
      </c>
      <c r="F239" s="246" t="s">
        <v>573</v>
      </c>
      <c r="G239" s="247" t="s">
        <v>244</v>
      </c>
      <c r="H239" s="248">
        <v>17.111999999999998</v>
      </c>
      <c r="I239" s="249"/>
      <c r="J239" s="250">
        <f>ROUND(I239*H239,2)</f>
        <v>0</v>
      </c>
      <c r="K239" s="246" t="s">
        <v>202</v>
      </c>
      <c r="L239" s="251"/>
      <c r="M239" s="252" t="s">
        <v>19</v>
      </c>
      <c r="N239" s="253" t="s">
        <v>43</v>
      </c>
      <c r="O239" s="86"/>
      <c r="P239" s="223">
        <f>O239*H239</f>
        <v>0</v>
      </c>
      <c r="Q239" s="223">
        <v>0.0054000000000000003</v>
      </c>
      <c r="R239" s="223">
        <f>Q239*H239</f>
        <v>0.092404799999999995</v>
      </c>
      <c r="S239" s="223">
        <v>0</v>
      </c>
      <c r="T239" s="223">
        <f>S239*H239</f>
        <v>0</v>
      </c>
      <c r="U239" s="224" t="s">
        <v>19</v>
      </c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278</v>
      </c>
      <c r="AT239" s="225" t="s">
        <v>214</v>
      </c>
      <c r="AU239" s="225" t="s">
        <v>81</v>
      </c>
      <c r="AY239" s="19" t="s">
        <v>196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79</v>
      </c>
      <c r="BK239" s="226">
        <f>ROUND(I239*H239,2)</f>
        <v>0</v>
      </c>
      <c r="BL239" s="19" t="s">
        <v>266</v>
      </c>
      <c r="BM239" s="225" t="s">
        <v>610</v>
      </c>
    </row>
    <row r="240" s="13" customFormat="1">
      <c r="A240" s="13"/>
      <c r="B240" s="232"/>
      <c r="C240" s="233"/>
      <c r="D240" s="234" t="s">
        <v>212</v>
      </c>
      <c r="E240" s="233"/>
      <c r="F240" s="236" t="s">
        <v>611</v>
      </c>
      <c r="G240" s="233"/>
      <c r="H240" s="237">
        <v>17.111999999999998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1"/>
      <c r="U240" s="242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212</v>
      </c>
      <c r="AU240" s="243" t="s">
        <v>81</v>
      </c>
      <c r="AV240" s="13" t="s">
        <v>81</v>
      </c>
      <c r="AW240" s="13" t="s">
        <v>4</v>
      </c>
      <c r="AX240" s="13" t="s">
        <v>79</v>
      </c>
      <c r="AY240" s="243" t="s">
        <v>196</v>
      </c>
    </row>
    <row r="241" s="2" customFormat="1" ht="24.15" customHeight="1">
      <c r="A241" s="40"/>
      <c r="B241" s="41"/>
      <c r="C241" s="214" t="s">
        <v>612</v>
      </c>
      <c r="D241" s="214" t="s">
        <v>198</v>
      </c>
      <c r="E241" s="215" t="s">
        <v>613</v>
      </c>
      <c r="F241" s="216" t="s">
        <v>614</v>
      </c>
      <c r="G241" s="217" t="s">
        <v>244</v>
      </c>
      <c r="H241" s="218">
        <v>18.742000000000001</v>
      </c>
      <c r="I241" s="219"/>
      <c r="J241" s="220">
        <f>ROUND(I241*H241,2)</f>
        <v>0</v>
      </c>
      <c r="K241" s="216" t="s">
        <v>202</v>
      </c>
      <c r="L241" s="46"/>
      <c r="M241" s="221" t="s">
        <v>19</v>
      </c>
      <c r="N241" s="222" t="s">
        <v>43</v>
      </c>
      <c r="O241" s="86"/>
      <c r="P241" s="223">
        <f>O241*H241</f>
        <v>0</v>
      </c>
      <c r="Q241" s="223">
        <v>0.00072000000000000005</v>
      </c>
      <c r="R241" s="223">
        <f>Q241*H241</f>
        <v>0.013494240000000001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266</v>
      </c>
      <c r="AT241" s="225" t="s">
        <v>198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266</v>
      </c>
      <c r="BM241" s="225" t="s">
        <v>615</v>
      </c>
    </row>
    <row r="242" s="2" customFormat="1">
      <c r="A242" s="40"/>
      <c r="B242" s="41"/>
      <c r="C242" s="42"/>
      <c r="D242" s="227" t="s">
        <v>205</v>
      </c>
      <c r="E242" s="42"/>
      <c r="F242" s="228" t="s">
        <v>616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6"/>
      <c r="U242" s="87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205</v>
      </c>
      <c r="AU242" s="19" t="s">
        <v>81</v>
      </c>
    </row>
    <row r="243" s="13" customFormat="1">
      <c r="A243" s="13"/>
      <c r="B243" s="232"/>
      <c r="C243" s="233"/>
      <c r="D243" s="234" t="s">
        <v>212</v>
      </c>
      <c r="E243" s="235" t="s">
        <v>19</v>
      </c>
      <c r="F243" s="236" t="s">
        <v>617</v>
      </c>
      <c r="G243" s="233"/>
      <c r="H243" s="237">
        <v>18.742000000000001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1"/>
      <c r="U243" s="242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212</v>
      </c>
      <c r="AU243" s="243" t="s">
        <v>81</v>
      </c>
      <c r="AV243" s="13" t="s">
        <v>81</v>
      </c>
      <c r="AW243" s="13" t="s">
        <v>33</v>
      </c>
      <c r="AX243" s="13" t="s">
        <v>79</v>
      </c>
      <c r="AY243" s="243" t="s">
        <v>196</v>
      </c>
    </row>
    <row r="244" s="2" customFormat="1" ht="16.5" customHeight="1">
      <c r="A244" s="40"/>
      <c r="B244" s="41"/>
      <c r="C244" s="244" t="s">
        <v>618</v>
      </c>
      <c r="D244" s="244" t="s">
        <v>214</v>
      </c>
      <c r="E244" s="245" t="s">
        <v>619</v>
      </c>
      <c r="F244" s="246" t="s">
        <v>620</v>
      </c>
      <c r="G244" s="247" t="s">
        <v>244</v>
      </c>
      <c r="H244" s="248">
        <v>22.489999999999998</v>
      </c>
      <c r="I244" s="249"/>
      <c r="J244" s="250">
        <f>ROUND(I244*H244,2)</f>
        <v>0</v>
      </c>
      <c r="K244" s="246" t="s">
        <v>19</v>
      </c>
      <c r="L244" s="251"/>
      <c r="M244" s="252" t="s">
        <v>19</v>
      </c>
      <c r="N244" s="253" t="s">
        <v>43</v>
      </c>
      <c r="O244" s="86"/>
      <c r="P244" s="223">
        <f>O244*H244</f>
        <v>0</v>
      </c>
      <c r="Q244" s="223">
        <v>0.0025400000000000002</v>
      </c>
      <c r="R244" s="223">
        <f>Q244*H244</f>
        <v>0.057124599999999998</v>
      </c>
      <c r="S244" s="223">
        <v>0</v>
      </c>
      <c r="T244" s="223">
        <f>S244*H244</f>
        <v>0</v>
      </c>
      <c r="U244" s="224" t="s">
        <v>19</v>
      </c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278</v>
      </c>
      <c r="AT244" s="225" t="s">
        <v>214</v>
      </c>
      <c r="AU244" s="225" t="s">
        <v>81</v>
      </c>
      <c r="AY244" s="19" t="s">
        <v>196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79</v>
      </c>
      <c r="BK244" s="226">
        <f>ROUND(I244*H244,2)</f>
        <v>0</v>
      </c>
      <c r="BL244" s="19" t="s">
        <v>266</v>
      </c>
      <c r="BM244" s="225" t="s">
        <v>621</v>
      </c>
    </row>
    <row r="245" s="13" customFormat="1">
      <c r="A245" s="13"/>
      <c r="B245" s="232"/>
      <c r="C245" s="233"/>
      <c r="D245" s="234" t="s">
        <v>212</v>
      </c>
      <c r="E245" s="233"/>
      <c r="F245" s="236" t="s">
        <v>622</v>
      </c>
      <c r="G245" s="233"/>
      <c r="H245" s="237">
        <v>22.489999999999998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1"/>
      <c r="U245" s="242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212</v>
      </c>
      <c r="AU245" s="243" t="s">
        <v>81</v>
      </c>
      <c r="AV245" s="13" t="s">
        <v>81</v>
      </c>
      <c r="AW245" s="13" t="s">
        <v>4</v>
      </c>
      <c r="AX245" s="13" t="s">
        <v>79</v>
      </c>
      <c r="AY245" s="243" t="s">
        <v>196</v>
      </c>
    </row>
    <row r="246" s="2" customFormat="1" ht="44.25" customHeight="1">
      <c r="A246" s="40"/>
      <c r="B246" s="41"/>
      <c r="C246" s="214" t="s">
        <v>623</v>
      </c>
      <c r="D246" s="214" t="s">
        <v>198</v>
      </c>
      <c r="E246" s="215" t="s">
        <v>624</v>
      </c>
      <c r="F246" s="216" t="s">
        <v>625</v>
      </c>
      <c r="G246" s="217" t="s">
        <v>244</v>
      </c>
      <c r="H246" s="218">
        <v>5.1479999999999997</v>
      </c>
      <c r="I246" s="219"/>
      <c r="J246" s="220">
        <f>ROUND(I246*H246,2)</f>
        <v>0</v>
      </c>
      <c r="K246" s="216" t="s">
        <v>202</v>
      </c>
      <c r="L246" s="46"/>
      <c r="M246" s="221" t="s">
        <v>19</v>
      </c>
      <c r="N246" s="222" t="s">
        <v>43</v>
      </c>
      <c r="O246" s="86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266</v>
      </c>
      <c r="AT246" s="225" t="s">
        <v>198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266</v>
      </c>
      <c r="BM246" s="225" t="s">
        <v>626</v>
      </c>
    </row>
    <row r="247" s="2" customFormat="1">
      <c r="A247" s="40"/>
      <c r="B247" s="41"/>
      <c r="C247" s="42"/>
      <c r="D247" s="227" t="s">
        <v>205</v>
      </c>
      <c r="E247" s="42"/>
      <c r="F247" s="228" t="s">
        <v>627</v>
      </c>
      <c r="G247" s="42"/>
      <c r="H247" s="42"/>
      <c r="I247" s="229"/>
      <c r="J247" s="42"/>
      <c r="K247" s="42"/>
      <c r="L247" s="46"/>
      <c r="M247" s="230"/>
      <c r="N247" s="231"/>
      <c r="O247" s="86"/>
      <c r="P247" s="86"/>
      <c r="Q247" s="86"/>
      <c r="R247" s="86"/>
      <c r="S247" s="86"/>
      <c r="T247" s="86"/>
      <c r="U247" s="87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205</v>
      </c>
      <c r="AU247" s="19" t="s">
        <v>81</v>
      </c>
    </row>
    <row r="248" s="13" customFormat="1">
      <c r="A248" s="13"/>
      <c r="B248" s="232"/>
      <c r="C248" s="233"/>
      <c r="D248" s="234" t="s">
        <v>212</v>
      </c>
      <c r="E248" s="235" t="s">
        <v>19</v>
      </c>
      <c r="F248" s="236" t="s">
        <v>628</v>
      </c>
      <c r="G248" s="233"/>
      <c r="H248" s="237">
        <v>5.1479999999999997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212</v>
      </c>
      <c r="AU248" s="243" t="s">
        <v>81</v>
      </c>
      <c r="AV248" s="13" t="s">
        <v>81</v>
      </c>
      <c r="AW248" s="13" t="s">
        <v>33</v>
      </c>
      <c r="AX248" s="13" t="s">
        <v>79</v>
      </c>
      <c r="AY248" s="243" t="s">
        <v>196</v>
      </c>
    </row>
    <row r="249" s="2" customFormat="1" ht="16.5" customHeight="1">
      <c r="A249" s="40"/>
      <c r="B249" s="41"/>
      <c r="C249" s="244" t="s">
        <v>629</v>
      </c>
      <c r="D249" s="244" t="s">
        <v>214</v>
      </c>
      <c r="E249" s="245" t="s">
        <v>599</v>
      </c>
      <c r="F249" s="246" t="s">
        <v>600</v>
      </c>
      <c r="G249" s="247" t="s">
        <v>601</v>
      </c>
      <c r="H249" s="248">
        <v>6.1779999999999999</v>
      </c>
      <c r="I249" s="249"/>
      <c r="J249" s="250">
        <f>ROUND(I249*H249,2)</f>
        <v>0</v>
      </c>
      <c r="K249" s="246" t="s">
        <v>202</v>
      </c>
      <c r="L249" s="251"/>
      <c r="M249" s="252" t="s">
        <v>19</v>
      </c>
      <c r="N249" s="253" t="s">
        <v>43</v>
      </c>
      <c r="O249" s="86"/>
      <c r="P249" s="223">
        <f>O249*H249</f>
        <v>0</v>
      </c>
      <c r="Q249" s="223">
        <v>0.001</v>
      </c>
      <c r="R249" s="223">
        <f>Q249*H249</f>
        <v>0.0061780000000000003</v>
      </c>
      <c r="S249" s="223">
        <v>0</v>
      </c>
      <c r="T249" s="223">
        <f>S249*H249</f>
        <v>0</v>
      </c>
      <c r="U249" s="224" t="s">
        <v>19</v>
      </c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278</v>
      </c>
      <c r="AT249" s="225" t="s">
        <v>214</v>
      </c>
      <c r="AU249" s="225" t="s">
        <v>81</v>
      </c>
      <c r="AY249" s="19" t="s">
        <v>196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79</v>
      </c>
      <c r="BK249" s="226">
        <f>ROUND(I249*H249,2)</f>
        <v>0</v>
      </c>
      <c r="BL249" s="19" t="s">
        <v>266</v>
      </c>
      <c r="BM249" s="225" t="s">
        <v>630</v>
      </c>
    </row>
    <row r="250" s="13" customFormat="1">
      <c r="A250" s="13"/>
      <c r="B250" s="232"/>
      <c r="C250" s="233"/>
      <c r="D250" s="234" t="s">
        <v>212</v>
      </c>
      <c r="E250" s="233"/>
      <c r="F250" s="236" t="s">
        <v>631</v>
      </c>
      <c r="G250" s="233"/>
      <c r="H250" s="237">
        <v>6.1779999999999999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1"/>
      <c r="U250" s="242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212</v>
      </c>
      <c r="AU250" s="243" t="s">
        <v>81</v>
      </c>
      <c r="AV250" s="13" t="s">
        <v>81</v>
      </c>
      <c r="AW250" s="13" t="s">
        <v>4</v>
      </c>
      <c r="AX250" s="13" t="s">
        <v>79</v>
      </c>
      <c r="AY250" s="243" t="s">
        <v>196</v>
      </c>
    </row>
    <row r="251" s="2" customFormat="1" ht="37.8" customHeight="1">
      <c r="A251" s="40"/>
      <c r="B251" s="41"/>
      <c r="C251" s="214" t="s">
        <v>632</v>
      </c>
      <c r="D251" s="214" t="s">
        <v>198</v>
      </c>
      <c r="E251" s="215" t="s">
        <v>633</v>
      </c>
      <c r="F251" s="216" t="s">
        <v>634</v>
      </c>
      <c r="G251" s="217" t="s">
        <v>244</v>
      </c>
      <c r="H251" s="218">
        <v>5.1479999999999997</v>
      </c>
      <c r="I251" s="219"/>
      <c r="J251" s="220">
        <f>ROUND(I251*H251,2)</f>
        <v>0</v>
      </c>
      <c r="K251" s="216" t="s">
        <v>202</v>
      </c>
      <c r="L251" s="46"/>
      <c r="M251" s="221" t="s">
        <v>19</v>
      </c>
      <c r="N251" s="222" t="s">
        <v>43</v>
      </c>
      <c r="O251" s="86"/>
      <c r="P251" s="223">
        <f>O251*H251</f>
        <v>0</v>
      </c>
      <c r="Q251" s="223">
        <v>0.00093999999999999997</v>
      </c>
      <c r="R251" s="223">
        <f>Q251*H251</f>
        <v>0.0048391199999999997</v>
      </c>
      <c r="S251" s="223">
        <v>0</v>
      </c>
      <c r="T251" s="223">
        <f>S251*H251</f>
        <v>0</v>
      </c>
      <c r="U251" s="224" t="s">
        <v>19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266</v>
      </c>
      <c r="AT251" s="225" t="s">
        <v>198</v>
      </c>
      <c r="AU251" s="225" t="s">
        <v>81</v>
      </c>
      <c r="AY251" s="19" t="s">
        <v>196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79</v>
      </c>
      <c r="BK251" s="226">
        <f>ROUND(I251*H251,2)</f>
        <v>0</v>
      </c>
      <c r="BL251" s="19" t="s">
        <v>266</v>
      </c>
      <c r="BM251" s="225" t="s">
        <v>635</v>
      </c>
    </row>
    <row r="252" s="2" customFormat="1">
      <c r="A252" s="40"/>
      <c r="B252" s="41"/>
      <c r="C252" s="42"/>
      <c r="D252" s="227" t="s">
        <v>205</v>
      </c>
      <c r="E252" s="42"/>
      <c r="F252" s="228" t="s">
        <v>636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6"/>
      <c r="U252" s="87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205</v>
      </c>
      <c r="AU252" s="19" t="s">
        <v>81</v>
      </c>
    </row>
    <row r="253" s="13" customFormat="1">
      <c r="A253" s="13"/>
      <c r="B253" s="232"/>
      <c r="C253" s="233"/>
      <c r="D253" s="234" t="s">
        <v>212</v>
      </c>
      <c r="E253" s="235" t="s">
        <v>19</v>
      </c>
      <c r="F253" s="236" t="s">
        <v>628</v>
      </c>
      <c r="G253" s="233"/>
      <c r="H253" s="237">
        <v>5.1479999999999997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1"/>
      <c r="U253" s="242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212</v>
      </c>
      <c r="AU253" s="243" t="s">
        <v>81</v>
      </c>
      <c r="AV253" s="13" t="s">
        <v>81</v>
      </c>
      <c r="AW253" s="13" t="s">
        <v>33</v>
      </c>
      <c r="AX253" s="13" t="s">
        <v>79</v>
      </c>
      <c r="AY253" s="243" t="s">
        <v>196</v>
      </c>
    </row>
    <row r="254" s="2" customFormat="1" ht="49.05" customHeight="1">
      <c r="A254" s="40"/>
      <c r="B254" s="41"/>
      <c r="C254" s="244" t="s">
        <v>637</v>
      </c>
      <c r="D254" s="244" t="s">
        <v>214</v>
      </c>
      <c r="E254" s="245" t="s">
        <v>572</v>
      </c>
      <c r="F254" s="246" t="s">
        <v>573</v>
      </c>
      <c r="G254" s="247" t="s">
        <v>244</v>
      </c>
      <c r="H254" s="248">
        <v>6.1779999999999999</v>
      </c>
      <c r="I254" s="249"/>
      <c r="J254" s="250">
        <f>ROUND(I254*H254,2)</f>
        <v>0</v>
      </c>
      <c r="K254" s="246" t="s">
        <v>202</v>
      </c>
      <c r="L254" s="251"/>
      <c r="M254" s="252" t="s">
        <v>19</v>
      </c>
      <c r="N254" s="253" t="s">
        <v>43</v>
      </c>
      <c r="O254" s="86"/>
      <c r="P254" s="223">
        <f>O254*H254</f>
        <v>0</v>
      </c>
      <c r="Q254" s="223">
        <v>0.0054000000000000003</v>
      </c>
      <c r="R254" s="223">
        <f>Q254*H254</f>
        <v>0.033361200000000001</v>
      </c>
      <c r="S254" s="223">
        <v>0</v>
      </c>
      <c r="T254" s="223">
        <f>S254*H254</f>
        <v>0</v>
      </c>
      <c r="U254" s="224" t="s">
        <v>19</v>
      </c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278</v>
      </c>
      <c r="AT254" s="225" t="s">
        <v>214</v>
      </c>
      <c r="AU254" s="225" t="s">
        <v>81</v>
      </c>
      <c r="AY254" s="19" t="s">
        <v>196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79</v>
      </c>
      <c r="BK254" s="226">
        <f>ROUND(I254*H254,2)</f>
        <v>0</v>
      </c>
      <c r="BL254" s="19" t="s">
        <v>266</v>
      </c>
      <c r="BM254" s="225" t="s">
        <v>638</v>
      </c>
    </row>
    <row r="255" s="13" customFormat="1">
      <c r="A255" s="13"/>
      <c r="B255" s="232"/>
      <c r="C255" s="233"/>
      <c r="D255" s="234" t="s">
        <v>212</v>
      </c>
      <c r="E255" s="233"/>
      <c r="F255" s="236" t="s">
        <v>631</v>
      </c>
      <c r="G255" s="233"/>
      <c r="H255" s="237">
        <v>6.1779999999999999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1"/>
      <c r="U255" s="242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212</v>
      </c>
      <c r="AU255" s="243" t="s">
        <v>81</v>
      </c>
      <c r="AV255" s="13" t="s">
        <v>81</v>
      </c>
      <c r="AW255" s="13" t="s">
        <v>4</v>
      </c>
      <c r="AX255" s="13" t="s">
        <v>79</v>
      </c>
      <c r="AY255" s="243" t="s">
        <v>196</v>
      </c>
    </row>
    <row r="256" s="2" customFormat="1" ht="49.05" customHeight="1">
      <c r="A256" s="40"/>
      <c r="B256" s="41"/>
      <c r="C256" s="214" t="s">
        <v>639</v>
      </c>
      <c r="D256" s="214" t="s">
        <v>198</v>
      </c>
      <c r="E256" s="215" t="s">
        <v>640</v>
      </c>
      <c r="F256" s="216" t="s">
        <v>641</v>
      </c>
      <c r="G256" s="217" t="s">
        <v>244</v>
      </c>
      <c r="H256" s="218">
        <v>4.7519999999999998</v>
      </c>
      <c r="I256" s="219"/>
      <c r="J256" s="220">
        <f>ROUND(I256*H256,2)</f>
        <v>0</v>
      </c>
      <c r="K256" s="216" t="s">
        <v>202</v>
      </c>
      <c r="L256" s="46"/>
      <c r="M256" s="221" t="s">
        <v>19</v>
      </c>
      <c r="N256" s="222" t="s">
        <v>43</v>
      </c>
      <c r="O256" s="86"/>
      <c r="P256" s="223">
        <f>O256*H256</f>
        <v>0</v>
      </c>
      <c r="Q256" s="223">
        <v>0.00076999999999999996</v>
      </c>
      <c r="R256" s="223">
        <f>Q256*H256</f>
        <v>0.0036590399999999997</v>
      </c>
      <c r="S256" s="223">
        <v>0</v>
      </c>
      <c r="T256" s="223">
        <f>S256*H256</f>
        <v>0</v>
      </c>
      <c r="U256" s="224" t="s">
        <v>19</v>
      </c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266</v>
      </c>
      <c r="AT256" s="225" t="s">
        <v>198</v>
      </c>
      <c r="AU256" s="225" t="s">
        <v>81</v>
      </c>
      <c r="AY256" s="19" t="s">
        <v>196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79</v>
      </c>
      <c r="BK256" s="226">
        <f>ROUND(I256*H256,2)</f>
        <v>0</v>
      </c>
      <c r="BL256" s="19" t="s">
        <v>266</v>
      </c>
      <c r="BM256" s="225" t="s">
        <v>642</v>
      </c>
    </row>
    <row r="257" s="2" customFormat="1">
      <c r="A257" s="40"/>
      <c r="B257" s="41"/>
      <c r="C257" s="42"/>
      <c r="D257" s="227" t="s">
        <v>205</v>
      </c>
      <c r="E257" s="42"/>
      <c r="F257" s="228" t="s">
        <v>643</v>
      </c>
      <c r="G257" s="42"/>
      <c r="H257" s="42"/>
      <c r="I257" s="229"/>
      <c r="J257" s="42"/>
      <c r="K257" s="42"/>
      <c r="L257" s="46"/>
      <c r="M257" s="230"/>
      <c r="N257" s="231"/>
      <c r="O257" s="86"/>
      <c r="P257" s="86"/>
      <c r="Q257" s="86"/>
      <c r="R257" s="86"/>
      <c r="S257" s="86"/>
      <c r="T257" s="86"/>
      <c r="U257" s="87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205</v>
      </c>
      <c r="AU257" s="19" t="s">
        <v>81</v>
      </c>
    </row>
    <row r="258" s="13" customFormat="1">
      <c r="A258" s="13"/>
      <c r="B258" s="232"/>
      <c r="C258" s="233"/>
      <c r="D258" s="234" t="s">
        <v>212</v>
      </c>
      <c r="E258" s="235" t="s">
        <v>19</v>
      </c>
      <c r="F258" s="236" t="s">
        <v>644</v>
      </c>
      <c r="G258" s="233"/>
      <c r="H258" s="237">
        <v>4.7519999999999998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1"/>
      <c r="U258" s="242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212</v>
      </c>
      <c r="AU258" s="243" t="s">
        <v>81</v>
      </c>
      <c r="AV258" s="13" t="s">
        <v>81</v>
      </c>
      <c r="AW258" s="13" t="s">
        <v>33</v>
      </c>
      <c r="AX258" s="13" t="s">
        <v>79</v>
      </c>
      <c r="AY258" s="243" t="s">
        <v>196</v>
      </c>
    </row>
    <row r="259" s="2" customFormat="1" ht="16.5" customHeight="1">
      <c r="A259" s="40"/>
      <c r="B259" s="41"/>
      <c r="C259" s="244" t="s">
        <v>645</v>
      </c>
      <c r="D259" s="244" t="s">
        <v>214</v>
      </c>
      <c r="E259" s="245" t="s">
        <v>619</v>
      </c>
      <c r="F259" s="246" t="s">
        <v>620</v>
      </c>
      <c r="G259" s="247" t="s">
        <v>244</v>
      </c>
      <c r="H259" s="248">
        <v>5.702</v>
      </c>
      <c r="I259" s="249"/>
      <c r="J259" s="250">
        <f>ROUND(I259*H259,2)</f>
        <v>0</v>
      </c>
      <c r="K259" s="246" t="s">
        <v>19</v>
      </c>
      <c r="L259" s="251"/>
      <c r="M259" s="252" t="s">
        <v>19</v>
      </c>
      <c r="N259" s="253" t="s">
        <v>43</v>
      </c>
      <c r="O259" s="86"/>
      <c r="P259" s="223">
        <f>O259*H259</f>
        <v>0</v>
      </c>
      <c r="Q259" s="223">
        <v>0.0025400000000000002</v>
      </c>
      <c r="R259" s="223">
        <f>Q259*H259</f>
        <v>0.014483080000000001</v>
      </c>
      <c r="S259" s="223">
        <v>0</v>
      </c>
      <c r="T259" s="223">
        <f>S259*H259</f>
        <v>0</v>
      </c>
      <c r="U259" s="224" t="s">
        <v>19</v>
      </c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278</v>
      </c>
      <c r="AT259" s="225" t="s">
        <v>214</v>
      </c>
      <c r="AU259" s="225" t="s">
        <v>81</v>
      </c>
      <c r="AY259" s="19" t="s">
        <v>196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79</v>
      </c>
      <c r="BK259" s="226">
        <f>ROUND(I259*H259,2)</f>
        <v>0</v>
      </c>
      <c r="BL259" s="19" t="s">
        <v>266</v>
      </c>
      <c r="BM259" s="225" t="s">
        <v>646</v>
      </c>
    </row>
    <row r="260" s="13" customFormat="1">
      <c r="A260" s="13"/>
      <c r="B260" s="232"/>
      <c r="C260" s="233"/>
      <c r="D260" s="234" t="s">
        <v>212</v>
      </c>
      <c r="E260" s="233"/>
      <c r="F260" s="236" t="s">
        <v>647</v>
      </c>
      <c r="G260" s="233"/>
      <c r="H260" s="237">
        <v>5.702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1"/>
      <c r="U260" s="242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212</v>
      </c>
      <c r="AU260" s="243" t="s">
        <v>81</v>
      </c>
      <c r="AV260" s="13" t="s">
        <v>81</v>
      </c>
      <c r="AW260" s="13" t="s">
        <v>4</v>
      </c>
      <c r="AX260" s="13" t="s">
        <v>79</v>
      </c>
      <c r="AY260" s="243" t="s">
        <v>196</v>
      </c>
    </row>
    <row r="261" s="2" customFormat="1" ht="49.05" customHeight="1">
      <c r="A261" s="40"/>
      <c r="B261" s="41"/>
      <c r="C261" s="214" t="s">
        <v>648</v>
      </c>
      <c r="D261" s="214" t="s">
        <v>198</v>
      </c>
      <c r="E261" s="215" t="s">
        <v>649</v>
      </c>
      <c r="F261" s="216" t="s">
        <v>650</v>
      </c>
      <c r="G261" s="217" t="s">
        <v>237</v>
      </c>
      <c r="H261" s="218">
        <v>0.25600000000000001</v>
      </c>
      <c r="I261" s="219"/>
      <c r="J261" s="220">
        <f>ROUND(I261*H261,2)</f>
        <v>0</v>
      </c>
      <c r="K261" s="216" t="s">
        <v>202</v>
      </c>
      <c r="L261" s="46"/>
      <c r="M261" s="221" t="s">
        <v>19</v>
      </c>
      <c r="N261" s="222" t="s">
        <v>43</v>
      </c>
      <c r="O261" s="86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3">
        <f>S261*H261</f>
        <v>0</v>
      </c>
      <c r="U261" s="224" t="s">
        <v>19</v>
      </c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266</v>
      </c>
      <c r="AT261" s="225" t="s">
        <v>198</v>
      </c>
      <c r="AU261" s="225" t="s">
        <v>81</v>
      </c>
      <c r="AY261" s="19" t="s">
        <v>196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79</v>
      </c>
      <c r="BK261" s="226">
        <f>ROUND(I261*H261,2)</f>
        <v>0</v>
      </c>
      <c r="BL261" s="19" t="s">
        <v>266</v>
      </c>
      <c r="BM261" s="225" t="s">
        <v>651</v>
      </c>
    </row>
    <row r="262" s="2" customFormat="1">
      <c r="A262" s="40"/>
      <c r="B262" s="41"/>
      <c r="C262" s="42"/>
      <c r="D262" s="227" t="s">
        <v>205</v>
      </c>
      <c r="E262" s="42"/>
      <c r="F262" s="228" t="s">
        <v>652</v>
      </c>
      <c r="G262" s="42"/>
      <c r="H262" s="42"/>
      <c r="I262" s="229"/>
      <c r="J262" s="42"/>
      <c r="K262" s="42"/>
      <c r="L262" s="46"/>
      <c r="M262" s="230"/>
      <c r="N262" s="231"/>
      <c r="O262" s="86"/>
      <c r="P262" s="86"/>
      <c r="Q262" s="86"/>
      <c r="R262" s="86"/>
      <c r="S262" s="86"/>
      <c r="T262" s="86"/>
      <c r="U262" s="87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205</v>
      </c>
      <c r="AU262" s="19" t="s">
        <v>81</v>
      </c>
    </row>
    <row r="263" s="12" customFormat="1" ht="22.8" customHeight="1">
      <c r="A263" s="12"/>
      <c r="B263" s="198"/>
      <c r="C263" s="199"/>
      <c r="D263" s="200" t="s">
        <v>71</v>
      </c>
      <c r="E263" s="212" t="s">
        <v>653</v>
      </c>
      <c r="F263" s="212" t="s">
        <v>654</v>
      </c>
      <c r="G263" s="199"/>
      <c r="H263" s="199"/>
      <c r="I263" s="202"/>
      <c r="J263" s="213">
        <f>BK263</f>
        <v>0</v>
      </c>
      <c r="K263" s="199"/>
      <c r="L263" s="204"/>
      <c r="M263" s="205"/>
      <c r="N263" s="206"/>
      <c r="O263" s="206"/>
      <c r="P263" s="207">
        <f>SUM(P264:P280)</f>
        <v>0</v>
      </c>
      <c r="Q263" s="206"/>
      <c r="R263" s="207">
        <f>SUM(R264:R280)</f>
        <v>0.10909973000000001</v>
      </c>
      <c r="S263" s="206"/>
      <c r="T263" s="207">
        <f>SUM(T264:T280)</f>
        <v>0</v>
      </c>
      <c r="U263" s="208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09" t="s">
        <v>81</v>
      </c>
      <c r="AT263" s="210" t="s">
        <v>71</v>
      </c>
      <c r="AU263" s="210" t="s">
        <v>79</v>
      </c>
      <c r="AY263" s="209" t="s">
        <v>196</v>
      </c>
      <c r="BK263" s="211">
        <f>SUM(BK264:BK280)</f>
        <v>0</v>
      </c>
    </row>
    <row r="264" s="2" customFormat="1" ht="37.8" customHeight="1">
      <c r="A264" s="40"/>
      <c r="B264" s="41"/>
      <c r="C264" s="214" t="s">
        <v>655</v>
      </c>
      <c r="D264" s="214" t="s">
        <v>198</v>
      </c>
      <c r="E264" s="215" t="s">
        <v>656</v>
      </c>
      <c r="F264" s="216" t="s">
        <v>657</v>
      </c>
      <c r="G264" s="217" t="s">
        <v>244</v>
      </c>
      <c r="H264" s="218">
        <v>8.5790000000000006</v>
      </c>
      <c r="I264" s="219"/>
      <c r="J264" s="220">
        <f>ROUND(I264*H264,2)</f>
        <v>0</v>
      </c>
      <c r="K264" s="216" t="s">
        <v>202</v>
      </c>
      <c r="L264" s="46"/>
      <c r="M264" s="221" t="s">
        <v>19</v>
      </c>
      <c r="N264" s="222" t="s">
        <v>43</v>
      </c>
      <c r="O264" s="86"/>
      <c r="P264" s="223">
        <f>O264*H264</f>
        <v>0</v>
      </c>
      <c r="Q264" s="223">
        <v>3.0000000000000001E-05</v>
      </c>
      <c r="R264" s="223">
        <f>Q264*H264</f>
        <v>0.00025737000000000004</v>
      </c>
      <c r="S264" s="223">
        <v>0</v>
      </c>
      <c r="T264" s="223">
        <f>S264*H264</f>
        <v>0</v>
      </c>
      <c r="U264" s="224" t="s">
        <v>19</v>
      </c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266</v>
      </c>
      <c r="AT264" s="225" t="s">
        <v>198</v>
      </c>
      <c r="AU264" s="225" t="s">
        <v>81</v>
      </c>
      <c r="AY264" s="19" t="s">
        <v>196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79</v>
      </c>
      <c r="BK264" s="226">
        <f>ROUND(I264*H264,2)</f>
        <v>0</v>
      </c>
      <c r="BL264" s="19" t="s">
        <v>266</v>
      </c>
      <c r="BM264" s="225" t="s">
        <v>658</v>
      </c>
    </row>
    <row r="265" s="2" customFormat="1">
      <c r="A265" s="40"/>
      <c r="B265" s="41"/>
      <c r="C265" s="42"/>
      <c r="D265" s="227" t="s">
        <v>205</v>
      </c>
      <c r="E265" s="42"/>
      <c r="F265" s="228" t="s">
        <v>659</v>
      </c>
      <c r="G265" s="42"/>
      <c r="H265" s="42"/>
      <c r="I265" s="229"/>
      <c r="J265" s="42"/>
      <c r="K265" s="42"/>
      <c r="L265" s="46"/>
      <c r="M265" s="230"/>
      <c r="N265" s="231"/>
      <c r="O265" s="86"/>
      <c r="P265" s="86"/>
      <c r="Q265" s="86"/>
      <c r="R265" s="86"/>
      <c r="S265" s="86"/>
      <c r="T265" s="86"/>
      <c r="U265" s="87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205</v>
      </c>
      <c r="AU265" s="19" t="s">
        <v>81</v>
      </c>
    </row>
    <row r="266" s="13" customFormat="1">
      <c r="A266" s="13"/>
      <c r="B266" s="232"/>
      <c r="C266" s="233"/>
      <c r="D266" s="234" t="s">
        <v>212</v>
      </c>
      <c r="E266" s="235" t="s">
        <v>19</v>
      </c>
      <c r="F266" s="236" t="s">
        <v>660</v>
      </c>
      <c r="G266" s="233"/>
      <c r="H266" s="237">
        <v>8.5790000000000006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1"/>
      <c r="U266" s="242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212</v>
      </c>
      <c r="AU266" s="243" t="s">
        <v>81</v>
      </c>
      <c r="AV266" s="13" t="s">
        <v>81</v>
      </c>
      <c r="AW266" s="13" t="s">
        <v>33</v>
      </c>
      <c r="AX266" s="13" t="s">
        <v>79</v>
      </c>
      <c r="AY266" s="243" t="s">
        <v>196</v>
      </c>
    </row>
    <row r="267" s="2" customFormat="1" ht="24.15" customHeight="1">
      <c r="A267" s="40"/>
      <c r="B267" s="41"/>
      <c r="C267" s="244" t="s">
        <v>661</v>
      </c>
      <c r="D267" s="244" t="s">
        <v>214</v>
      </c>
      <c r="E267" s="245" t="s">
        <v>662</v>
      </c>
      <c r="F267" s="246" t="s">
        <v>663</v>
      </c>
      <c r="G267" s="247" t="s">
        <v>244</v>
      </c>
      <c r="H267" s="248">
        <v>9.2650000000000006</v>
      </c>
      <c r="I267" s="249"/>
      <c r="J267" s="250">
        <f>ROUND(I267*H267,2)</f>
        <v>0</v>
      </c>
      <c r="K267" s="246" t="s">
        <v>202</v>
      </c>
      <c r="L267" s="251"/>
      <c r="M267" s="252" t="s">
        <v>19</v>
      </c>
      <c r="N267" s="253" t="s">
        <v>43</v>
      </c>
      <c r="O267" s="86"/>
      <c r="P267" s="223">
        <f>O267*H267</f>
        <v>0</v>
      </c>
      <c r="Q267" s="223">
        <v>0.0015</v>
      </c>
      <c r="R267" s="223">
        <f>Q267*H267</f>
        <v>0.013897500000000002</v>
      </c>
      <c r="S267" s="223">
        <v>0</v>
      </c>
      <c r="T267" s="223">
        <f>S267*H267</f>
        <v>0</v>
      </c>
      <c r="U267" s="224" t="s">
        <v>19</v>
      </c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278</v>
      </c>
      <c r="AT267" s="225" t="s">
        <v>214</v>
      </c>
      <c r="AU267" s="225" t="s">
        <v>81</v>
      </c>
      <c r="AY267" s="19" t="s">
        <v>196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79</v>
      </c>
      <c r="BK267" s="226">
        <f>ROUND(I267*H267,2)</f>
        <v>0</v>
      </c>
      <c r="BL267" s="19" t="s">
        <v>266</v>
      </c>
      <c r="BM267" s="225" t="s">
        <v>664</v>
      </c>
    </row>
    <row r="268" s="13" customFormat="1">
      <c r="A268" s="13"/>
      <c r="B268" s="232"/>
      <c r="C268" s="233"/>
      <c r="D268" s="234" t="s">
        <v>212</v>
      </c>
      <c r="E268" s="233"/>
      <c r="F268" s="236" t="s">
        <v>665</v>
      </c>
      <c r="G268" s="233"/>
      <c r="H268" s="237">
        <v>9.2650000000000006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1"/>
      <c r="U268" s="242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212</v>
      </c>
      <c r="AU268" s="243" t="s">
        <v>81</v>
      </c>
      <c r="AV268" s="13" t="s">
        <v>81</v>
      </c>
      <c r="AW268" s="13" t="s">
        <v>4</v>
      </c>
      <c r="AX268" s="13" t="s">
        <v>79</v>
      </c>
      <c r="AY268" s="243" t="s">
        <v>196</v>
      </c>
    </row>
    <row r="269" s="2" customFormat="1" ht="44.25" customHeight="1">
      <c r="A269" s="40"/>
      <c r="B269" s="41"/>
      <c r="C269" s="214" t="s">
        <v>666</v>
      </c>
      <c r="D269" s="214" t="s">
        <v>198</v>
      </c>
      <c r="E269" s="215" t="s">
        <v>667</v>
      </c>
      <c r="F269" s="216" t="s">
        <v>668</v>
      </c>
      <c r="G269" s="217" t="s">
        <v>244</v>
      </c>
      <c r="H269" s="218">
        <v>2.0659999999999998</v>
      </c>
      <c r="I269" s="219"/>
      <c r="J269" s="220">
        <f>ROUND(I269*H269,2)</f>
        <v>0</v>
      </c>
      <c r="K269" s="216" t="s">
        <v>202</v>
      </c>
      <c r="L269" s="46"/>
      <c r="M269" s="221" t="s">
        <v>19</v>
      </c>
      <c r="N269" s="222" t="s">
        <v>43</v>
      </c>
      <c r="O269" s="86"/>
      <c r="P269" s="223">
        <f>O269*H269</f>
        <v>0</v>
      </c>
      <c r="Q269" s="223">
        <v>3.0000000000000001E-05</v>
      </c>
      <c r="R269" s="223">
        <f>Q269*H269</f>
        <v>6.198E-05</v>
      </c>
      <c r="S269" s="223">
        <v>0</v>
      </c>
      <c r="T269" s="223">
        <f>S269*H269</f>
        <v>0</v>
      </c>
      <c r="U269" s="224" t="s">
        <v>19</v>
      </c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266</v>
      </c>
      <c r="AT269" s="225" t="s">
        <v>198</v>
      </c>
      <c r="AU269" s="225" t="s">
        <v>81</v>
      </c>
      <c r="AY269" s="19" t="s">
        <v>196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79</v>
      </c>
      <c r="BK269" s="226">
        <f>ROUND(I269*H269,2)</f>
        <v>0</v>
      </c>
      <c r="BL269" s="19" t="s">
        <v>266</v>
      </c>
      <c r="BM269" s="225" t="s">
        <v>669</v>
      </c>
    </row>
    <row r="270" s="2" customFormat="1">
      <c r="A270" s="40"/>
      <c r="B270" s="41"/>
      <c r="C270" s="42"/>
      <c r="D270" s="227" t="s">
        <v>205</v>
      </c>
      <c r="E270" s="42"/>
      <c r="F270" s="228" t="s">
        <v>670</v>
      </c>
      <c r="G270" s="42"/>
      <c r="H270" s="42"/>
      <c r="I270" s="229"/>
      <c r="J270" s="42"/>
      <c r="K270" s="42"/>
      <c r="L270" s="46"/>
      <c r="M270" s="230"/>
      <c r="N270" s="231"/>
      <c r="O270" s="86"/>
      <c r="P270" s="86"/>
      <c r="Q270" s="86"/>
      <c r="R270" s="86"/>
      <c r="S270" s="86"/>
      <c r="T270" s="86"/>
      <c r="U270" s="87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205</v>
      </c>
      <c r="AU270" s="19" t="s">
        <v>81</v>
      </c>
    </row>
    <row r="271" s="13" customFormat="1">
      <c r="A271" s="13"/>
      <c r="B271" s="232"/>
      <c r="C271" s="233"/>
      <c r="D271" s="234" t="s">
        <v>212</v>
      </c>
      <c r="E271" s="235" t="s">
        <v>19</v>
      </c>
      <c r="F271" s="236" t="s">
        <v>671</v>
      </c>
      <c r="G271" s="233"/>
      <c r="H271" s="237">
        <v>2.0659999999999998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1"/>
      <c r="U271" s="242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212</v>
      </c>
      <c r="AU271" s="243" t="s">
        <v>81</v>
      </c>
      <c r="AV271" s="13" t="s">
        <v>81</v>
      </c>
      <c r="AW271" s="13" t="s">
        <v>33</v>
      </c>
      <c r="AX271" s="13" t="s">
        <v>79</v>
      </c>
      <c r="AY271" s="243" t="s">
        <v>196</v>
      </c>
    </row>
    <row r="272" s="2" customFormat="1" ht="24.15" customHeight="1">
      <c r="A272" s="40"/>
      <c r="B272" s="41"/>
      <c r="C272" s="244" t="s">
        <v>672</v>
      </c>
      <c r="D272" s="244" t="s">
        <v>214</v>
      </c>
      <c r="E272" s="245" t="s">
        <v>673</v>
      </c>
      <c r="F272" s="246" t="s">
        <v>674</v>
      </c>
      <c r="G272" s="247" t="s">
        <v>244</v>
      </c>
      <c r="H272" s="248">
        <v>2.2309999999999999</v>
      </c>
      <c r="I272" s="249"/>
      <c r="J272" s="250">
        <f>ROUND(I272*H272,2)</f>
        <v>0</v>
      </c>
      <c r="K272" s="246" t="s">
        <v>19</v>
      </c>
      <c r="L272" s="251"/>
      <c r="M272" s="252" t="s">
        <v>19</v>
      </c>
      <c r="N272" s="253" t="s">
        <v>43</v>
      </c>
      <c r="O272" s="86"/>
      <c r="P272" s="223">
        <f>O272*H272</f>
        <v>0</v>
      </c>
      <c r="Q272" s="223">
        <v>0.0035999999999999999</v>
      </c>
      <c r="R272" s="223">
        <f>Q272*H272</f>
        <v>0.0080315999999999999</v>
      </c>
      <c r="S272" s="223">
        <v>0</v>
      </c>
      <c r="T272" s="223">
        <f>S272*H272</f>
        <v>0</v>
      </c>
      <c r="U272" s="224" t="s">
        <v>19</v>
      </c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278</v>
      </c>
      <c r="AT272" s="225" t="s">
        <v>214</v>
      </c>
      <c r="AU272" s="225" t="s">
        <v>81</v>
      </c>
      <c r="AY272" s="19" t="s">
        <v>196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79</v>
      </c>
      <c r="BK272" s="226">
        <f>ROUND(I272*H272,2)</f>
        <v>0</v>
      </c>
      <c r="BL272" s="19" t="s">
        <v>266</v>
      </c>
      <c r="BM272" s="225" t="s">
        <v>675</v>
      </c>
    </row>
    <row r="273" s="13" customFormat="1">
      <c r="A273" s="13"/>
      <c r="B273" s="232"/>
      <c r="C273" s="233"/>
      <c r="D273" s="234" t="s">
        <v>212</v>
      </c>
      <c r="E273" s="233"/>
      <c r="F273" s="236" t="s">
        <v>676</v>
      </c>
      <c r="G273" s="233"/>
      <c r="H273" s="237">
        <v>2.2309999999999999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1"/>
      <c r="U273" s="242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212</v>
      </c>
      <c r="AU273" s="243" t="s">
        <v>81</v>
      </c>
      <c r="AV273" s="13" t="s">
        <v>81</v>
      </c>
      <c r="AW273" s="13" t="s">
        <v>4</v>
      </c>
      <c r="AX273" s="13" t="s">
        <v>79</v>
      </c>
      <c r="AY273" s="243" t="s">
        <v>196</v>
      </c>
    </row>
    <row r="274" s="2" customFormat="1" ht="33" customHeight="1">
      <c r="A274" s="40"/>
      <c r="B274" s="41"/>
      <c r="C274" s="214" t="s">
        <v>677</v>
      </c>
      <c r="D274" s="214" t="s">
        <v>198</v>
      </c>
      <c r="E274" s="215" t="s">
        <v>678</v>
      </c>
      <c r="F274" s="216" t="s">
        <v>679</v>
      </c>
      <c r="G274" s="217" t="s">
        <v>244</v>
      </c>
      <c r="H274" s="218">
        <v>14.682</v>
      </c>
      <c r="I274" s="219"/>
      <c r="J274" s="220">
        <f>ROUND(I274*H274,2)</f>
        <v>0</v>
      </c>
      <c r="K274" s="216" t="s">
        <v>202</v>
      </c>
      <c r="L274" s="46"/>
      <c r="M274" s="221" t="s">
        <v>19</v>
      </c>
      <c r="N274" s="222" t="s">
        <v>43</v>
      </c>
      <c r="O274" s="86"/>
      <c r="P274" s="223">
        <f>O274*H274</f>
        <v>0</v>
      </c>
      <c r="Q274" s="223">
        <v>0.0020400000000000001</v>
      </c>
      <c r="R274" s="223">
        <f>Q274*H274</f>
        <v>0.029951280000000004</v>
      </c>
      <c r="S274" s="223">
        <v>0</v>
      </c>
      <c r="T274" s="223">
        <f>S274*H274</f>
        <v>0</v>
      </c>
      <c r="U274" s="224" t="s">
        <v>19</v>
      </c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266</v>
      </c>
      <c r="AT274" s="225" t="s">
        <v>198</v>
      </c>
      <c r="AU274" s="225" t="s">
        <v>81</v>
      </c>
      <c r="AY274" s="19" t="s">
        <v>196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79</v>
      </c>
      <c r="BK274" s="226">
        <f>ROUND(I274*H274,2)</f>
        <v>0</v>
      </c>
      <c r="BL274" s="19" t="s">
        <v>266</v>
      </c>
      <c r="BM274" s="225" t="s">
        <v>680</v>
      </c>
    </row>
    <row r="275" s="2" customFormat="1">
      <c r="A275" s="40"/>
      <c r="B275" s="41"/>
      <c r="C275" s="42"/>
      <c r="D275" s="227" t="s">
        <v>205</v>
      </c>
      <c r="E275" s="42"/>
      <c r="F275" s="228" t="s">
        <v>681</v>
      </c>
      <c r="G275" s="42"/>
      <c r="H275" s="42"/>
      <c r="I275" s="229"/>
      <c r="J275" s="42"/>
      <c r="K275" s="42"/>
      <c r="L275" s="46"/>
      <c r="M275" s="230"/>
      <c r="N275" s="231"/>
      <c r="O275" s="86"/>
      <c r="P275" s="86"/>
      <c r="Q275" s="86"/>
      <c r="R275" s="86"/>
      <c r="S275" s="86"/>
      <c r="T275" s="86"/>
      <c r="U275" s="87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205</v>
      </c>
      <c r="AU275" s="19" t="s">
        <v>81</v>
      </c>
    </row>
    <row r="276" s="13" customFormat="1">
      <c r="A276" s="13"/>
      <c r="B276" s="232"/>
      <c r="C276" s="233"/>
      <c r="D276" s="234" t="s">
        <v>212</v>
      </c>
      <c r="E276" s="235" t="s">
        <v>19</v>
      </c>
      <c r="F276" s="236" t="s">
        <v>682</v>
      </c>
      <c r="G276" s="233"/>
      <c r="H276" s="237">
        <v>14.682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1"/>
      <c r="U276" s="242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212</v>
      </c>
      <c r="AU276" s="243" t="s">
        <v>81</v>
      </c>
      <c r="AV276" s="13" t="s">
        <v>81</v>
      </c>
      <c r="AW276" s="13" t="s">
        <v>33</v>
      </c>
      <c r="AX276" s="13" t="s">
        <v>79</v>
      </c>
      <c r="AY276" s="243" t="s">
        <v>196</v>
      </c>
    </row>
    <row r="277" s="2" customFormat="1" ht="16.5" customHeight="1">
      <c r="A277" s="40"/>
      <c r="B277" s="41"/>
      <c r="C277" s="244" t="s">
        <v>683</v>
      </c>
      <c r="D277" s="244" t="s">
        <v>214</v>
      </c>
      <c r="E277" s="245" t="s">
        <v>684</v>
      </c>
      <c r="F277" s="246" t="s">
        <v>685</v>
      </c>
      <c r="G277" s="247" t="s">
        <v>201</v>
      </c>
      <c r="H277" s="248">
        <v>2.2759999999999998</v>
      </c>
      <c r="I277" s="249"/>
      <c r="J277" s="250">
        <f>ROUND(I277*H277,2)</f>
        <v>0</v>
      </c>
      <c r="K277" s="246" t="s">
        <v>202</v>
      </c>
      <c r="L277" s="251"/>
      <c r="M277" s="252" t="s">
        <v>19</v>
      </c>
      <c r="N277" s="253" t="s">
        <v>43</v>
      </c>
      <c r="O277" s="86"/>
      <c r="P277" s="223">
        <f>O277*H277</f>
        <v>0</v>
      </c>
      <c r="Q277" s="223">
        <v>0.025000000000000001</v>
      </c>
      <c r="R277" s="223">
        <f>Q277*H277</f>
        <v>0.056899999999999999</v>
      </c>
      <c r="S277" s="223">
        <v>0</v>
      </c>
      <c r="T277" s="223">
        <f>S277*H277</f>
        <v>0</v>
      </c>
      <c r="U277" s="224" t="s">
        <v>19</v>
      </c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278</v>
      </c>
      <c r="AT277" s="225" t="s">
        <v>214</v>
      </c>
      <c r="AU277" s="225" t="s">
        <v>81</v>
      </c>
      <c r="AY277" s="19" t="s">
        <v>196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79</v>
      </c>
      <c r="BK277" s="226">
        <f>ROUND(I277*H277,2)</f>
        <v>0</v>
      </c>
      <c r="BL277" s="19" t="s">
        <v>266</v>
      </c>
      <c r="BM277" s="225" t="s">
        <v>686</v>
      </c>
    </row>
    <row r="278" s="13" customFormat="1">
      <c r="A278" s="13"/>
      <c r="B278" s="232"/>
      <c r="C278" s="233"/>
      <c r="D278" s="234" t="s">
        <v>212</v>
      </c>
      <c r="E278" s="235" t="s">
        <v>19</v>
      </c>
      <c r="F278" s="236" t="s">
        <v>687</v>
      </c>
      <c r="G278" s="233"/>
      <c r="H278" s="237">
        <v>2.2759999999999998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1"/>
      <c r="U278" s="242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212</v>
      </c>
      <c r="AU278" s="243" t="s">
        <v>81</v>
      </c>
      <c r="AV278" s="13" t="s">
        <v>81</v>
      </c>
      <c r="AW278" s="13" t="s">
        <v>33</v>
      </c>
      <c r="AX278" s="13" t="s">
        <v>79</v>
      </c>
      <c r="AY278" s="243" t="s">
        <v>196</v>
      </c>
    </row>
    <row r="279" s="2" customFormat="1" ht="49.05" customHeight="1">
      <c r="A279" s="40"/>
      <c r="B279" s="41"/>
      <c r="C279" s="214" t="s">
        <v>688</v>
      </c>
      <c r="D279" s="214" t="s">
        <v>198</v>
      </c>
      <c r="E279" s="215" t="s">
        <v>689</v>
      </c>
      <c r="F279" s="216" t="s">
        <v>690</v>
      </c>
      <c r="G279" s="217" t="s">
        <v>237</v>
      </c>
      <c r="H279" s="218">
        <v>0.109</v>
      </c>
      <c r="I279" s="219"/>
      <c r="J279" s="220">
        <f>ROUND(I279*H279,2)</f>
        <v>0</v>
      </c>
      <c r="K279" s="216" t="s">
        <v>202</v>
      </c>
      <c r="L279" s="46"/>
      <c r="M279" s="221" t="s">
        <v>19</v>
      </c>
      <c r="N279" s="222" t="s">
        <v>43</v>
      </c>
      <c r="O279" s="86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3">
        <f>S279*H279</f>
        <v>0</v>
      </c>
      <c r="U279" s="224" t="s">
        <v>19</v>
      </c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5" t="s">
        <v>266</v>
      </c>
      <c r="AT279" s="225" t="s">
        <v>198</v>
      </c>
      <c r="AU279" s="225" t="s">
        <v>81</v>
      </c>
      <c r="AY279" s="19" t="s">
        <v>196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9" t="s">
        <v>79</v>
      </c>
      <c r="BK279" s="226">
        <f>ROUND(I279*H279,2)</f>
        <v>0</v>
      </c>
      <c r="BL279" s="19" t="s">
        <v>266</v>
      </c>
      <c r="BM279" s="225" t="s">
        <v>691</v>
      </c>
    </row>
    <row r="280" s="2" customFormat="1">
      <c r="A280" s="40"/>
      <c r="B280" s="41"/>
      <c r="C280" s="42"/>
      <c r="D280" s="227" t="s">
        <v>205</v>
      </c>
      <c r="E280" s="42"/>
      <c r="F280" s="228" t="s">
        <v>692</v>
      </c>
      <c r="G280" s="42"/>
      <c r="H280" s="42"/>
      <c r="I280" s="229"/>
      <c r="J280" s="42"/>
      <c r="K280" s="42"/>
      <c r="L280" s="46"/>
      <c r="M280" s="230"/>
      <c r="N280" s="231"/>
      <c r="O280" s="86"/>
      <c r="P280" s="86"/>
      <c r="Q280" s="86"/>
      <c r="R280" s="86"/>
      <c r="S280" s="86"/>
      <c r="T280" s="86"/>
      <c r="U280" s="87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205</v>
      </c>
      <c r="AU280" s="19" t="s">
        <v>81</v>
      </c>
    </row>
    <row r="281" s="12" customFormat="1" ht="22.8" customHeight="1">
      <c r="A281" s="12"/>
      <c r="B281" s="198"/>
      <c r="C281" s="199"/>
      <c r="D281" s="200" t="s">
        <v>71</v>
      </c>
      <c r="E281" s="212" t="s">
        <v>261</v>
      </c>
      <c r="F281" s="212" t="s">
        <v>262</v>
      </c>
      <c r="G281" s="199"/>
      <c r="H281" s="199"/>
      <c r="I281" s="202"/>
      <c r="J281" s="213">
        <f>BK281</f>
        <v>0</v>
      </c>
      <c r="K281" s="199"/>
      <c r="L281" s="204"/>
      <c r="M281" s="205"/>
      <c r="N281" s="206"/>
      <c r="O281" s="206"/>
      <c r="P281" s="207">
        <f>SUM(P282:P335)</f>
        <v>0</v>
      </c>
      <c r="Q281" s="206"/>
      <c r="R281" s="207">
        <f>SUM(R282:R335)</f>
        <v>2.4140806999999995</v>
      </c>
      <c r="S281" s="206"/>
      <c r="T281" s="207">
        <f>SUM(T282:T335)</f>
        <v>0</v>
      </c>
      <c r="U281" s="208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09" t="s">
        <v>81</v>
      </c>
      <c r="AT281" s="210" t="s">
        <v>71</v>
      </c>
      <c r="AU281" s="210" t="s">
        <v>79</v>
      </c>
      <c r="AY281" s="209" t="s">
        <v>196</v>
      </c>
      <c r="BK281" s="211">
        <f>SUM(BK282:BK335)</f>
        <v>0</v>
      </c>
    </row>
    <row r="282" s="2" customFormat="1" ht="37.8" customHeight="1">
      <c r="A282" s="40"/>
      <c r="B282" s="41"/>
      <c r="C282" s="214" t="s">
        <v>693</v>
      </c>
      <c r="D282" s="214" t="s">
        <v>198</v>
      </c>
      <c r="E282" s="215" t="s">
        <v>694</v>
      </c>
      <c r="F282" s="216" t="s">
        <v>695</v>
      </c>
      <c r="G282" s="217" t="s">
        <v>201</v>
      </c>
      <c r="H282" s="218">
        <v>2.0289999999999999</v>
      </c>
      <c r="I282" s="219"/>
      <c r="J282" s="220">
        <f>ROUND(I282*H282,2)</f>
        <v>0</v>
      </c>
      <c r="K282" s="216" t="s">
        <v>202</v>
      </c>
      <c r="L282" s="46"/>
      <c r="M282" s="221" t="s">
        <v>19</v>
      </c>
      <c r="N282" s="222" t="s">
        <v>43</v>
      </c>
      <c r="O282" s="86"/>
      <c r="P282" s="223">
        <f>O282*H282</f>
        <v>0</v>
      </c>
      <c r="Q282" s="223">
        <v>0.00122</v>
      </c>
      <c r="R282" s="223">
        <f>Q282*H282</f>
        <v>0.0024753799999999997</v>
      </c>
      <c r="S282" s="223">
        <v>0</v>
      </c>
      <c r="T282" s="223">
        <f>S282*H282</f>
        <v>0</v>
      </c>
      <c r="U282" s="224" t="s">
        <v>19</v>
      </c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5" t="s">
        <v>266</v>
      </c>
      <c r="AT282" s="225" t="s">
        <v>198</v>
      </c>
      <c r="AU282" s="225" t="s">
        <v>81</v>
      </c>
      <c r="AY282" s="19" t="s">
        <v>196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9" t="s">
        <v>79</v>
      </c>
      <c r="BK282" s="226">
        <f>ROUND(I282*H282,2)</f>
        <v>0</v>
      </c>
      <c r="BL282" s="19" t="s">
        <v>266</v>
      </c>
      <c r="BM282" s="225" t="s">
        <v>696</v>
      </c>
    </row>
    <row r="283" s="2" customFormat="1">
      <c r="A283" s="40"/>
      <c r="B283" s="41"/>
      <c r="C283" s="42"/>
      <c r="D283" s="227" t="s">
        <v>205</v>
      </c>
      <c r="E283" s="42"/>
      <c r="F283" s="228" t="s">
        <v>697</v>
      </c>
      <c r="G283" s="42"/>
      <c r="H283" s="42"/>
      <c r="I283" s="229"/>
      <c r="J283" s="42"/>
      <c r="K283" s="42"/>
      <c r="L283" s="46"/>
      <c r="M283" s="230"/>
      <c r="N283" s="231"/>
      <c r="O283" s="86"/>
      <c r="P283" s="86"/>
      <c r="Q283" s="86"/>
      <c r="R283" s="86"/>
      <c r="S283" s="86"/>
      <c r="T283" s="86"/>
      <c r="U283" s="87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205</v>
      </c>
      <c r="AU283" s="19" t="s">
        <v>81</v>
      </c>
    </row>
    <row r="284" s="2" customFormat="1" ht="44.25" customHeight="1">
      <c r="A284" s="40"/>
      <c r="B284" s="41"/>
      <c r="C284" s="214" t="s">
        <v>698</v>
      </c>
      <c r="D284" s="214" t="s">
        <v>198</v>
      </c>
      <c r="E284" s="215" t="s">
        <v>699</v>
      </c>
      <c r="F284" s="216" t="s">
        <v>700</v>
      </c>
      <c r="G284" s="217" t="s">
        <v>244</v>
      </c>
      <c r="H284" s="218">
        <v>14.68</v>
      </c>
      <c r="I284" s="219"/>
      <c r="J284" s="220">
        <f>ROUND(I284*H284,2)</f>
        <v>0</v>
      </c>
      <c r="K284" s="216" t="s">
        <v>202</v>
      </c>
      <c r="L284" s="46"/>
      <c r="M284" s="221" t="s">
        <v>19</v>
      </c>
      <c r="N284" s="222" t="s">
        <v>43</v>
      </c>
      <c r="O284" s="86"/>
      <c r="P284" s="223">
        <f>O284*H284</f>
        <v>0</v>
      </c>
      <c r="Q284" s="223">
        <v>0.0099600000000000001</v>
      </c>
      <c r="R284" s="223">
        <f>Q284*H284</f>
        <v>0.1462128</v>
      </c>
      <c r="S284" s="223">
        <v>0</v>
      </c>
      <c r="T284" s="223">
        <f>S284*H284</f>
        <v>0</v>
      </c>
      <c r="U284" s="224" t="s">
        <v>19</v>
      </c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266</v>
      </c>
      <c r="AT284" s="225" t="s">
        <v>198</v>
      </c>
      <c r="AU284" s="225" t="s">
        <v>81</v>
      </c>
      <c r="AY284" s="19" t="s">
        <v>196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79</v>
      </c>
      <c r="BK284" s="226">
        <f>ROUND(I284*H284,2)</f>
        <v>0</v>
      </c>
      <c r="BL284" s="19" t="s">
        <v>266</v>
      </c>
      <c r="BM284" s="225" t="s">
        <v>701</v>
      </c>
    </row>
    <row r="285" s="2" customFormat="1">
      <c r="A285" s="40"/>
      <c r="B285" s="41"/>
      <c r="C285" s="42"/>
      <c r="D285" s="227" t="s">
        <v>205</v>
      </c>
      <c r="E285" s="42"/>
      <c r="F285" s="228" t="s">
        <v>702</v>
      </c>
      <c r="G285" s="42"/>
      <c r="H285" s="42"/>
      <c r="I285" s="229"/>
      <c r="J285" s="42"/>
      <c r="K285" s="42"/>
      <c r="L285" s="46"/>
      <c r="M285" s="230"/>
      <c r="N285" s="231"/>
      <c r="O285" s="86"/>
      <c r="P285" s="86"/>
      <c r="Q285" s="86"/>
      <c r="R285" s="86"/>
      <c r="S285" s="86"/>
      <c r="T285" s="86"/>
      <c r="U285" s="87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205</v>
      </c>
      <c r="AU285" s="19" t="s">
        <v>81</v>
      </c>
    </row>
    <row r="286" s="2" customFormat="1" ht="37.8" customHeight="1">
      <c r="A286" s="40"/>
      <c r="B286" s="41"/>
      <c r="C286" s="214" t="s">
        <v>703</v>
      </c>
      <c r="D286" s="214" t="s">
        <v>198</v>
      </c>
      <c r="E286" s="215" t="s">
        <v>704</v>
      </c>
      <c r="F286" s="216" t="s">
        <v>705</v>
      </c>
      <c r="G286" s="217" t="s">
        <v>244</v>
      </c>
      <c r="H286" s="218">
        <v>93.135999999999996</v>
      </c>
      <c r="I286" s="219"/>
      <c r="J286" s="220">
        <f>ROUND(I286*H286,2)</f>
        <v>0</v>
      </c>
      <c r="K286" s="216" t="s">
        <v>202</v>
      </c>
      <c r="L286" s="46"/>
      <c r="M286" s="221" t="s">
        <v>19</v>
      </c>
      <c r="N286" s="222" t="s">
        <v>43</v>
      </c>
      <c r="O286" s="86"/>
      <c r="P286" s="223">
        <f>O286*H286</f>
        <v>0</v>
      </c>
      <c r="Q286" s="223">
        <v>0.010019999999999999</v>
      </c>
      <c r="R286" s="223">
        <f>Q286*H286</f>
        <v>0.93322271999999995</v>
      </c>
      <c r="S286" s="223">
        <v>0</v>
      </c>
      <c r="T286" s="223">
        <f>S286*H286</f>
        <v>0</v>
      </c>
      <c r="U286" s="224" t="s">
        <v>19</v>
      </c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5" t="s">
        <v>266</v>
      </c>
      <c r="AT286" s="225" t="s">
        <v>198</v>
      </c>
      <c r="AU286" s="225" t="s">
        <v>81</v>
      </c>
      <c r="AY286" s="19" t="s">
        <v>196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9" t="s">
        <v>79</v>
      </c>
      <c r="BK286" s="226">
        <f>ROUND(I286*H286,2)</f>
        <v>0</v>
      </c>
      <c r="BL286" s="19" t="s">
        <v>266</v>
      </c>
      <c r="BM286" s="225" t="s">
        <v>706</v>
      </c>
    </row>
    <row r="287" s="2" customFormat="1">
      <c r="A287" s="40"/>
      <c r="B287" s="41"/>
      <c r="C287" s="42"/>
      <c r="D287" s="227" t="s">
        <v>205</v>
      </c>
      <c r="E287" s="42"/>
      <c r="F287" s="228" t="s">
        <v>707</v>
      </c>
      <c r="G287" s="42"/>
      <c r="H287" s="42"/>
      <c r="I287" s="229"/>
      <c r="J287" s="42"/>
      <c r="K287" s="42"/>
      <c r="L287" s="46"/>
      <c r="M287" s="230"/>
      <c r="N287" s="231"/>
      <c r="O287" s="86"/>
      <c r="P287" s="86"/>
      <c r="Q287" s="86"/>
      <c r="R287" s="86"/>
      <c r="S287" s="86"/>
      <c r="T287" s="86"/>
      <c r="U287" s="87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205</v>
      </c>
      <c r="AU287" s="19" t="s">
        <v>81</v>
      </c>
    </row>
    <row r="288" s="13" customFormat="1">
      <c r="A288" s="13"/>
      <c r="B288" s="232"/>
      <c r="C288" s="233"/>
      <c r="D288" s="234" t="s">
        <v>212</v>
      </c>
      <c r="E288" s="235" t="s">
        <v>19</v>
      </c>
      <c r="F288" s="236" t="s">
        <v>708</v>
      </c>
      <c r="G288" s="233"/>
      <c r="H288" s="237">
        <v>39.600000000000001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1"/>
      <c r="U288" s="242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212</v>
      </c>
      <c r="AU288" s="243" t="s">
        <v>81</v>
      </c>
      <c r="AV288" s="13" t="s">
        <v>81</v>
      </c>
      <c r="AW288" s="13" t="s">
        <v>33</v>
      </c>
      <c r="AX288" s="13" t="s">
        <v>72</v>
      </c>
      <c r="AY288" s="243" t="s">
        <v>196</v>
      </c>
    </row>
    <row r="289" s="13" customFormat="1">
      <c r="A289" s="13"/>
      <c r="B289" s="232"/>
      <c r="C289" s="233"/>
      <c r="D289" s="234" t="s">
        <v>212</v>
      </c>
      <c r="E289" s="235" t="s">
        <v>19</v>
      </c>
      <c r="F289" s="236" t="s">
        <v>709</v>
      </c>
      <c r="G289" s="233"/>
      <c r="H289" s="237">
        <v>-1.6870000000000001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1"/>
      <c r="U289" s="242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212</v>
      </c>
      <c r="AU289" s="243" t="s">
        <v>81</v>
      </c>
      <c r="AV289" s="13" t="s">
        <v>81</v>
      </c>
      <c r="AW289" s="13" t="s">
        <v>33</v>
      </c>
      <c r="AX289" s="13" t="s">
        <v>72</v>
      </c>
      <c r="AY289" s="243" t="s">
        <v>196</v>
      </c>
    </row>
    <row r="290" s="13" customFormat="1">
      <c r="A290" s="13"/>
      <c r="B290" s="232"/>
      <c r="C290" s="233"/>
      <c r="D290" s="234" t="s">
        <v>212</v>
      </c>
      <c r="E290" s="235" t="s">
        <v>19</v>
      </c>
      <c r="F290" s="236" t="s">
        <v>710</v>
      </c>
      <c r="G290" s="233"/>
      <c r="H290" s="237">
        <v>48.990000000000002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1"/>
      <c r="U290" s="242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212</v>
      </c>
      <c r="AU290" s="243" t="s">
        <v>81</v>
      </c>
      <c r="AV290" s="13" t="s">
        <v>81</v>
      </c>
      <c r="AW290" s="13" t="s">
        <v>33</v>
      </c>
      <c r="AX290" s="13" t="s">
        <v>72</v>
      </c>
      <c r="AY290" s="243" t="s">
        <v>196</v>
      </c>
    </row>
    <row r="291" s="13" customFormat="1">
      <c r="A291" s="13"/>
      <c r="B291" s="232"/>
      <c r="C291" s="233"/>
      <c r="D291" s="234" t="s">
        <v>212</v>
      </c>
      <c r="E291" s="235" t="s">
        <v>19</v>
      </c>
      <c r="F291" s="236" t="s">
        <v>709</v>
      </c>
      <c r="G291" s="233"/>
      <c r="H291" s="237">
        <v>-1.6870000000000001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1"/>
      <c r="U291" s="242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212</v>
      </c>
      <c r="AU291" s="243" t="s">
        <v>81</v>
      </c>
      <c r="AV291" s="13" t="s">
        <v>81</v>
      </c>
      <c r="AW291" s="13" t="s">
        <v>33</v>
      </c>
      <c r="AX291" s="13" t="s">
        <v>72</v>
      </c>
      <c r="AY291" s="243" t="s">
        <v>196</v>
      </c>
    </row>
    <row r="292" s="13" customFormat="1">
      <c r="A292" s="13"/>
      <c r="B292" s="232"/>
      <c r="C292" s="233"/>
      <c r="D292" s="234" t="s">
        <v>212</v>
      </c>
      <c r="E292" s="235" t="s">
        <v>19</v>
      </c>
      <c r="F292" s="236" t="s">
        <v>711</v>
      </c>
      <c r="G292" s="233"/>
      <c r="H292" s="237">
        <v>7.9199999999999999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1"/>
      <c r="U292" s="242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212</v>
      </c>
      <c r="AU292" s="243" t="s">
        <v>81</v>
      </c>
      <c r="AV292" s="13" t="s">
        <v>81</v>
      </c>
      <c r="AW292" s="13" t="s">
        <v>33</v>
      </c>
      <c r="AX292" s="13" t="s">
        <v>72</v>
      </c>
      <c r="AY292" s="243" t="s">
        <v>196</v>
      </c>
    </row>
    <row r="293" s="14" customFormat="1">
      <c r="A293" s="14"/>
      <c r="B293" s="254"/>
      <c r="C293" s="255"/>
      <c r="D293" s="234" t="s">
        <v>212</v>
      </c>
      <c r="E293" s="256" t="s">
        <v>19</v>
      </c>
      <c r="F293" s="257" t="s">
        <v>233</v>
      </c>
      <c r="G293" s="255"/>
      <c r="H293" s="258">
        <v>93.135999999999996</v>
      </c>
      <c r="I293" s="259"/>
      <c r="J293" s="255"/>
      <c r="K293" s="255"/>
      <c r="L293" s="260"/>
      <c r="M293" s="261"/>
      <c r="N293" s="262"/>
      <c r="O293" s="262"/>
      <c r="P293" s="262"/>
      <c r="Q293" s="262"/>
      <c r="R293" s="262"/>
      <c r="S293" s="262"/>
      <c r="T293" s="262"/>
      <c r="U293" s="263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4" t="s">
        <v>212</v>
      </c>
      <c r="AU293" s="264" t="s">
        <v>81</v>
      </c>
      <c r="AV293" s="14" t="s">
        <v>203</v>
      </c>
      <c r="AW293" s="14" t="s">
        <v>33</v>
      </c>
      <c r="AX293" s="14" t="s">
        <v>79</v>
      </c>
      <c r="AY293" s="264" t="s">
        <v>196</v>
      </c>
    </row>
    <row r="294" s="2" customFormat="1" ht="24.15" customHeight="1">
      <c r="A294" s="40"/>
      <c r="B294" s="41"/>
      <c r="C294" s="214" t="s">
        <v>712</v>
      </c>
      <c r="D294" s="214" t="s">
        <v>198</v>
      </c>
      <c r="E294" s="215" t="s">
        <v>713</v>
      </c>
      <c r="F294" s="216" t="s">
        <v>714</v>
      </c>
      <c r="G294" s="217" t="s">
        <v>244</v>
      </c>
      <c r="H294" s="218">
        <v>107.816</v>
      </c>
      <c r="I294" s="219"/>
      <c r="J294" s="220">
        <f>ROUND(I294*H294,2)</f>
        <v>0</v>
      </c>
      <c r="K294" s="216" t="s">
        <v>202</v>
      </c>
      <c r="L294" s="46"/>
      <c r="M294" s="221" t="s">
        <v>19</v>
      </c>
      <c r="N294" s="222" t="s">
        <v>43</v>
      </c>
      <c r="O294" s="86"/>
      <c r="P294" s="223">
        <f>O294*H294</f>
        <v>0</v>
      </c>
      <c r="Q294" s="223">
        <v>0.00018000000000000001</v>
      </c>
      <c r="R294" s="223">
        <f>Q294*H294</f>
        <v>0.019406880000000001</v>
      </c>
      <c r="S294" s="223">
        <v>0</v>
      </c>
      <c r="T294" s="223">
        <f>S294*H294</f>
        <v>0</v>
      </c>
      <c r="U294" s="224" t="s">
        <v>19</v>
      </c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5" t="s">
        <v>266</v>
      </c>
      <c r="AT294" s="225" t="s">
        <v>198</v>
      </c>
      <c r="AU294" s="225" t="s">
        <v>81</v>
      </c>
      <c r="AY294" s="19" t="s">
        <v>196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9" t="s">
        <v>79</v>
      </c>
      <c r="BK294" s="226">
        <f>ROUND(I294*H294,2)</f>
        <v>0</v>
      </c>
      <c r="BL294" s="19" t="s">
        <v>266</v>
      </c>
      <c r="BM294" s="225" t="s">
        <v>715</v>
      </c>
    </row>
    <row r="295" s="2" customFormat="1">
      <c r="A295" s="40"/>
      <c r="B295" s="41"/>
      <c r="C295" s="42"/>
      <c r="D295" s="227" t="s">
        <v>205</v>
      </c>
      <c r="E295" s="42"/>
      <c r="F295" s="228" t="s">
        <v>716</v>
      </c>
      <c r="G295" s="42"/>
      <c r="H295" s="42"/>
      <c r="I295" s="229"/>
      <c r="J295" s="42"/>
      <c r="K295" s="42"/>
      <c r="L295" s="46"/>
      <c r="M295" s="230"/>
      <c r="N295" s="231"/>
      <c r="O295" s="86"/>
      <c r="P295" s="86"/>
      <c r="Q295" s="86"/>
      <c r="R295" s="86"/>
      <c r="S295" s="86"/>
      <c r="T295" s="86"/>
      <c r="U295" s="87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205</v>
      </c>
      <c r="AU295" s="19" t="s">
        <v>81</v>
      </c>
    </row>
    <row r="296" s="13" customFormat="1">
      <c r="A296" s="13"/>
      <c r="B296" s="232"/>
      <c r="C296" s="233"/>
      <c r="D296" s="234" t="s">
        <v>212</v>
      </c>
      <c r="E296" s="235" t="s">
        <v>19</v>
      </c>
      <c r="F296" s="236" t="s">
        <v>717</v>
      </c>
      <c r="G296" s="233"/>
      <c r="H296" s="237">
        <v>107.816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1"/>
      <c r="U296" s="242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212</v>
      </c>
      <c r="AU296" s="243" t="s">
        <v>81</v>
      </c>
      <c r="AV296" s="13" t="s">
        <v>81</v>
      </c>
      <c r="AW296" s="13" t="s">
        <v>33</v>
      </c>
      <c r="AX296" s="13" t="s">
        <v>79</v>
      </c>
      <c r="AY296" s="243" t="s">
        <v>196</v>
      </c>
    </row>
    <row r="297" s="2" customFormat="1" ht="37.8" customHeight="1">
      <c r="A297" s="40"/>
      <c r="B297" s="41"/>
      <c r="C297" s="214" t="s">
        <v>718</v>
      </c>
      <c r="D297" s="214" t="s">
        <v>198</v>
      </c>
      <c r="E297" s="215" t="s">
        <v>719</v>
      </c>
      <c r="F297" s="216" t="s">
        <v>720</v>
      </c>
      <c r="G297" s="217" t="s">
        <v>209</v>
      </c>
      <c r="H297" s="218">
        <v>222.83000000000001</v>
      </c>
      <c r="I297" s="219"/>
      <c r="J297" s="220">
        <f>ROUND(I297*H297,2)</f>
        <v>0</v>
      </c>
      <c r="K297" s="216" t="s">
        <v>202</v>
      </c>
      <c r="L297" s="46"/>
      <c r="M297" s="221" t="s">
        <v>19</v>
      </c>
      <c r="N297" s="222" t="s">
        <v>43</v>
      </c>
      <c r="O297" s="86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3">
        <f>S297*H297</f>
        <v>0</v>
      </c>
      <c r="U297" s="224" t="s">
        <v>19</v>
      </c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266</v>
      </c>
      <c r="AT297" s="225" t="s">
        <v>198</v>
      </c>
      <c r="AU297" s="225" t="s">
        <v>81</v>
      </c>
      <c r="AY297" s="19" t="s">
        <v>196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79</v>
      </c>
      <c r="BK297" s="226">
        <f>ROUND(I297*H297,2)</f>
        <v>0</v>
      </c>
      <c r="BL297" s="19" t="s">
        <v>266</v>
      </c>
      <c r="BM297" s="225" t="s">
        <v>721</v>
      </c>
    </row>
    <row r="298" s="2" customFormat="1">
      <c r="A298" s="40"/>
      <c r="B298" s="41"/>
      <c r="C298" s="42"/>
      <c r="D298" s="227" t="s">
        <v>205</v>
      </c>
      <c r="E298" s="42"/>
      <c r="F298" s="228" t="s">
        <v>722</v>
      </c>
      <c r="G298" s="42"/>
      <c r="H298" s="42"/>
      <c r="I298" s="229"/>
      <c r="J298" s="42"/>
      <c r="K298" s="42"/>
      <c r="L298" s="46"/>
      <c r="M298" s="230"/>
      <c r="N298" s="231"/>
      <c r="O298" s="86"/>
      <c r="P298" s="86"/>
      <c r="Q298" s="86"/>
      <c r="R298" s="86"/>
      <c r="S298" s="86"/>
      <c r="T298" s="86"/>
      <c r="U298" s="87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205</v>
      </c>
      <c r="AU298" s="19" t="s">
        <v>81</v>
      </c>
    </row>
    <row r="299" s="13" customFormat="1">
      <c r="A299" s="13"/>
      <c r="B299" s="232"/>
      <c r="C299" s="233"/>
      <c r="D299" s="234" t="s">
        <v>212</v>
      </c>
      <c r="E299" s="235" t="s">
        <v>19</v>
      </c>
      <c r="F299" s="236" t="s">
        <v>723</v>
      </c>
      <c r="G299" s="233"/>
      <c r="H299" s="237">
        <v>75.424999999999997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1"/>
      <c r="U299" s="242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212</v>
      </c>
      <c r="AU299" s="243" t="s">
        <v>81</v>
      </c>
      <c r="AV299" s="13" t="s">
        <v>81</v>
      </c>
      <c r="AW299" s="13" t="s">
        <v>33</v>
      </c>
      <c r="AX299" s="13" t="s">
        <v>72</v>
      </c>
      <c r="AY299" s="243" t="s">
        <v>196</v>
      </c>
    </row>
    <row r="300" s="13" customFormat="1">
      <c r="A300" s="13"/>
      <c r="B300" s="232"/>
      <c r="C300" s="233"/>
      <c r="D300" s="234" t="s">
        <v>212</v>
      </c>
      <c r="E300" s="235" t="s">
        <v>19</v>
      </c>
      <c r="F300" s="236" t="s">
        <v>724</v>
      </c>
      <c r="G300" s="233"/>
      <c r="H300" s="237">
        <v>7.1399999999999997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1"/>
      <c r="U300" s="242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212</v>
      </c>
      <c r="AU300" s="243" t="s">
        <v>81</v>
      </c>
      <c r="AV300" s="13" t="s">
        <v>81</v>
      </c>
      <c r="AW300" s="13" t="s">
        <v>33</v>
      </c>
      <c r="AX300" s="13" t="s">
        <v>72</v>
      </c>
      <c r="AY300" s="243" t="s">
        <v>196</v>
      </c>
    </row>
    <row r="301" s="13" customFormat="1">
      <c r="A301" s="13"/>
      <c r="B301" s="232"/>
      <c r="C301" s="233"/>
      <c r="D301" s="234" t="s">
        <v>212</v>
      </c>
      <c r="E301" s="235" t="s">
        <v>19</v>
      </c>
      <c r="F301" s="236" t="s">
        <v>725</v>
      </c>
      <c r="G301" s="233"/>
      <c r="H301" s="237">
        <v>2.52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1"/>
      <c r="U301" s="242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212</v>
      </c>
      <c r="AU301" s="243" t="s">
        <v>81</v>
      </c>
      <c r="AV301" s="13" t="s">
        <v>81</v>
      </c>
      <c r="AW301" s="13" t="s">
        <v>33</v>
      </c>
      <c r="AX301" s="13" t="s">
        <v>72</v>
      </c>
      <c r="AY301" s="243" t="s">
        <v>196</v>
      </c>
    </row>
    <row r="302" s="13" customFormat="1">
      <c r="A302" s="13"/>
      <c r="B302" s="232"/>
      <c r="C302" s="233"/>
      <c r="D302" s="234" t="s">
        <v>212</v>
      </c>
      <c r="E302" s="235" t="s">
        <v>19</v>
      </c>
      <c r="F302" s="236" t="s">
        <v>726</v>
      </c>
      <c r="G302" s="233"/>
      <c r="H302" s="237">
        <v>69.439999999999998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1"/>
      <c r="U302" s="242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212</v>
      </c>
      <c r="AU302" s="243" t="s">
        <v>81</v>
      </c>
      <c r="AV302" s="13" t="s">
        <v>81</v>
      </c>
      <c r="AW302" s="13" t="s">
        <v>33</v>
      </c>
      <c r="AX302" s="13" t="s">
        <v>72</v>
      </c>
      <c r="AY302" s="243" t="s">
        <v>196</v>
      </c>
    </row>
    <row r="303" s="13" customFormat="1">
      <c r="A303" s="13"/>
      <c r="B303" s="232"/>
      <c r="C303" s="233"/>
      <c r="D303" s="234" t="s">
        <v>212</v>
      </c>
      <c r="E303" s="235" t="s">
        <v>19</v>
      </c>
      <c r="F303" s="236" t="s">
        <v>727</v>
      </c>
      <c r="G303" s="233"/>
      <c r="H303" s="237">
        <v>25.84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1"/>
      <c r="U303" s="242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212</v>
      </c>
      <c r="AU303" s="243" t="s">
        <v>81</v>
      </c>
      <c r="AV303" s="13" t="s">
        <v>81</v>
      </c>
      <c r="AW303" s="13" t="s">
        <v>33</v>
      </c>
      <c r="AX303" s="13" t="s">
        <v>72</v>
      </c>
      <c r="AY303" s="243" t="s">
        <v>196</v>
      </c>
    </row>
    <row r="304" s="13" customFormat="1">
      <c r="A304" s="13"/>
      <c r="B304" s="232"/>
      <c r="C304" s="233"/>
      <c r="D304" s="234" t="s">
        <v>212</v>
      </c>
      <c r="E304" s="235" t="s">
        <v>19</v>
      </c>
      <c r="F304" s="236" t="s">
        <v>728</v>
      </c>
      <c r="G304" s="233"/>
      <c r="H304" s="237">
        <v>4.2000000000000002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1"/>
      <c r="U304" s="242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212</v>
      </c>
      <c r="AU304" s="243" t="s">
        <v>81</v>
      </c>
      <c r="AV304" s="13" t="s">
        <v>81</v>
      </c>
      <c r="AW304" s="13" t="s">
        <v>33</v>
      </c>
      <c r="AX304" s="13" t="s">
        <v>72</v>
      </c>
      <c r="AY304" s="243" t="s">
        <v>196</v>
      </c>
    </row>
    <row r="305" s="13" customFormat="1">
      <c r="A305" s="13"/>
      <c r="B305" s="232"/>
      <c r="C305" s="233"/>
      <c r="D305" s="234" t="s">
        <v>212</v>
      </c>
      <c r="E305" s="235" t="s">
        <v>19</v>
      </c>
      <c r="F305" s="236" t="s">
        <v>729</v>
      </c>
      <c r="G305" s="233"/>
      <c r="H305" s="237">
        <v>0.47999999999999998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1"/>
      <c r="U305" s="242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212</v>
      </c>
      <c r="AU305" s="243" t="s">
        <v>81</v>
      </c>
      <c r="AV305" s="13" t="s">
        <v>81</v>
      </c>
      <c r="AW305" s="13" t="s">
        <v>33</v>
      </c>
      <c r="AX305" s="13" t="s">
        <v>72</v>
      </c>
      <c r="AY305" s="243" t="s">
        <v>196</v>
      </c>
    </row>
    <row r="306" s="13" customFormat="1">
      <c r="A306" s="13"/>
      <c r="B306" s="232"/>
      <c r="C306" s="233"/>
      <c r="D306" s="234" t="s">
        <v>212</v>
      </c>
      <c r="E306" s="235" t="s">
        <v>19</v>
      </c>
      <c r="F306" s="236" t="s">
        <v>730</v>
      </c>
      <c r="G306" s="233"/>
      <c r="H306" s="237">
        <v>0.89000000000000001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1"/>
      <c r="U306" s="242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212</v>
      </c>
      <c r="AU306" s="243" t="s">
        <v>81</v>
      </c>
      <c r="AV306" s="13" t="s">
        <v>81</v>
      </c>
      <c r="AW306" s="13" t="s">
        <v>33</v>
      </c>
      <c r="AX306" s="13" t="s">
        <v>72</v>
      </c>
      <c r="AY306" s="243" t="s">
        <v>196</v>
      </c>
    </row>
    <row r="307" s="13" customFormat="1">
      <c r="A307" s="13"/>
      <c r="B307" s="232"/>
      <c r="C307" s="233"/>
      <c r="D307" s="234" t="s">
        <v>212</v>
      </c>
      <c r="E307" s="235" t="s">
        <v>19</v>
      </c>
      <c r="F307" s="236" t="s">
        <v>731</v>
      </c>
      <c r="G307" s="233"/>
      <c r="H307" s="237">
        <v>1.1699999999999999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1"/>
      <c r="U307" s="242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212</v>
      </c>
      <c r="AU307" s="243" t="s">
        <v>81</v>
      </c>
      <c r="AV307" s="13" t="s">
        <v>81</v>
      </c>
      <c r="AW307" s="13" t="s">
        <v>33</v>
      </c>
      <c r="AX307" s="13" t="s">
        <v>72</v>
      </c>
      <c r="AY307" s="243" t="s">
        <v>196</v>
      </c>
    </row>
    <row r="308" s="13" customFormat="1">
      <c r="A308" s="13"/>
      <c r="B308" s="232"/>
      <c r="C308" s="233"/>
      <c r="D308" s="234" t="s">
        <v>212</v>
      </c>
      <c r="E308" s="235" t="s">
        <v>19</v>
      </c>
      <c r="F308" s="236" t="s">
        <v>732</v>
      </c>
      <c r="G308" s="233"/>
      <c r="H308" s="237">
        <v>0.90000000000000002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1"/>
      <c r="U308" s="242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212</v>
      </c>
      <c r="AU308" s="243" t="s">
        <v>81</v>
      </c>
      <c r="AV308" s="13" t="s">
        <v>81</v>
      </c>
      <c r="AW308" s="13" t="s">
        <v>33</v>
      </c>
      <c r="AX308" s="13" t="s">
        <v>72</v>
      </c>
      <c r="AY308" s="243" t="s">
        <v>196</v>
      </c>
    </row>
    <row r="309" s="13" customFormat="1">
      <c r="A309" s="13"/>
      <c r="B309" s="232"/>
      <c r="C309" s="233"/>
      <c r="D309" s="234" t="s">
        <v>212</v>
      </c>
      <c r="E309" s="235" t="s">
        <v>19</v>
      </c>
      <c r="F309" s="236" t="s">
        <v>733</v>
      </c>
      <c r="G309" s="233"/>
      <c r="H309" s="237">
        <v>32.299999999999997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1"/>
      <c r="U309" s="242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212</v>
      </c>
      <c r="AU309" s="243" t="s">
        <v>81</v>
      </c>
      <c r="AV309" s="13" t="s">
        <v>81</v>
      </c>
      <c r="AW309" s="13" t="s">
        <v>33</v>
      </c>
      <c r="AX309" s="13" t="s">
        <v>72</v>
      </c>
      <c r="AY309" s="243" t="s">
        <v>196</v>
      </c>
    </row>
    <row r="310" s="13" customFormat="1">
      <c r="A310" s="13"/>
      <c r="B310" s="232"/>
      <c r="C310" s="233"/>
      <c r="D310" s="234" t="s">
        <v>212</v>
      </c>
      <c r="E310" s="235" t="s">
        <v>19</v>
      </c>
      <c r="F310" s="236" t="s">
        <v>734</v>
      </c>
      <c r="G310" s="233"/>
      <c r="H310" s="237">
        <v>2.5249999999999999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1"/>
      <c r="U310" s="242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212</v>
      </c>
      <c r="AU310" s="243" t="s">
        <v>81</v>
      </c>
      <c r="AV310" s="13" t="s">
        <v>81</v>
      </c>
      <c r="AW310" s="13" t="s">
        <v>33</v>
      </c>
      <c r="AX310" s="13" t="s">
        <v>72</v>
      </c>
      <c r="AY310" s="243" t="s">
        <v>196</v>
      </c>
    </row>
    <row r="311" s="14" customFormat="1">
      <c r="A311" s="14"/>
      <c r="B311" s="254"/>
      <c r="C311" s="255"/>
      <c r="D311" s="234" t="s">
        <v>212</v>
      </c>
      <c r="E311" s="256" t="s">
        <v>19</v>
      </c>
      <c r="F311" s="257" t="s">
        <v>233</v>
      </c>
      <c r="G311" s="255"/>
      <c r="H311" s="258">
        <v>222.83000000000001</v>
      </c>
      <c r="I311" s="259"/>
      <c r="J311" s="255"/>
      <c r="K311" s="255"/>
      <c r="L311" s="260"/>
      <c r="M311" s="261"/>
      <c r="N311" s="262"/>
      <c r="O311" s="262"/>
      <c r="P311" s="262"/>
      <c r="Q311" s="262"/>
      <c r="R311" s="262"/>
      <c r="S311" s="262"/>
      <c r="T311" s="262"/>
      <c r="U311" s="263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4" t="s">
        <v>212</v>
      </c>
      <c r="AU311" s="264" t="s">
        <v>81</v>
      </c>
      <c r="AV311" s="14" t="s">
        <v>203</v>
      </c>
      <c r="AW311" s="14" t="s">
        <v>33</v>
      </c>
      <c r="AX311" s="14" t="s">
        <v>79</v>
      </c>
      <c r="AY311" s="264" t="s">
        <v>196</v>
      </c>
    </row>
    <row r="312" s="2" customFormat="1" ht="24.15" customHeight="1">
      <c r="A312" s="40"/>
      <c r="B312" s="41"/>
      <c r="C312" s="244" t="s">
        <v>735</v>
      </c>
      <c r="D312" s="244" t="s">
        <v>214</v>
      </c>
      <c r="E312" s="245" t="s">
        <v>736</v>
      </c>
      <c r="F312" s="246" t="s">
        <v>737</v>
      </c>
      <c r="G312" s="247" t="s">
        <v>201</v>
      </c>
      <c r="H312" s="248">
        <v>2.0289999999999999</v>
      </c>
      <c r="I312" s="249"/>
      <c r="J312" s="250">
        <f>ROUND(I312*H312,2)</f>
        <v>0</v>
      </c>
      <c r="K312" s="246" t="s">
        <v>202</v>
      </c>
      <c r="L312" s="251"/>
      <c r="M312" s="252" t="s">
        <v>19</v>
      </c>
      <c r="N312" s="253" t="s">
        <v>43</v>
      </c>
      <c r="O312" s="86"/>
      <c r="P312" s="223">
        <f>O312*H312</f>
        <v>0</v>
      </c>
      <c r="Q312" s="223">
        <v>0.44</v>
      </c>
      <c r="R312" s="223">
        <f>Q312*H312</f>
        <v>0.89276</v>
      </c>
      <c r="S312" s="223">
        <v>0</v>
      </c>
      <c r="T312" s="223">
        <f>S312*H312</f>
        <v>0</v>
      </c>
      <c r="U312" s="224" t="s">
        <v>19</v>
      </c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5" t="s">
        <v>278</v>
      </c>
      <c r="AT312" s="225" t="s">
        <v>214</v>
      </c>
      <c r="AU312" s="225" t="s">
        <v>81</v>
      </c>
      <c r="AY312" s="19" t="s">
        <v>196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9" t="s">
        <v>79</v>
      </c>
      <c r="BK312" s="226">
        <f>ROUND(I312*H312,2)</f>
        <v>0</v>
      </c>
      <c r="BL312" s="19" t="s">
        <v>266</v>
      </c>
      <c r="BM312" s="225" t="s">
        <v>738</v>
      </c>
    </row>
    <row r="313" s="13" customFormat="1">
      <c r="A313" s="13"/>
      <c r="B313" s="232"/>
      <c r="C313" s="233"/>
      <c r="D313" s="234" t="s">
        <v>212</v>
      </c>
      <c r="E313" s="235" t="s">
        <v>19</v>
      </c>
      <c r="F313" s="236" t="s">
        <v>739</v>
      </c>
      <c r="G313" s="233"/>
      <c r="H313" s="237">
        <v>0.54300000000000004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1"/>
      <c r="U313" s="242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212</v>
      </c>
      <c r="AU313" s="243" t="s">
        <v>81</v>
      </c>
      <c r="AV313" s="13" t="s">
        <v>81</v>
      </c>
      <c r="AW313" s="13" t="s">
        <v>33</v>
      </c>
      <c r="AX313" s="13" t="s">
        <v>72</v>
      </c>
      <c r="AY313" s="243" t="s">
        <v>196</v>
      </c>
    </row>
    <row r="314" s="13" customFormat="1">
      <c r="A314" s="13"/>
      <c r="B314" s="232"/>
      <c r="C314" s="233"/>
      <c r="D314" s="234" t="s">
        <v>212</v>
      </c>
      <c r="E314" s="235" t="s">
        <v>19</v>
      </c>
      <c r="F314" s="236" t="s">
        <v>740</v>
      </c>
      <c r="G314" s="233"/>
      <c r="H314" s="237">
        <v>0.050999999999999997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1"/>
      <c r="U314" s="242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212</v>
      </c>
      <c r="AU314" s="243" t="s">
        <v>81</v>
      </c>
      <c r="AV314" s="13" t="s">
        <v>81</v>
      </c>
      <c r="AW314" s="13" t="s">
        <v>33</v>
      </c>
      <c r="AX314" s="13" t="s">
        <v>72</v>
      </c>
      <c r="AY314" s="243" t="s">
        <v>196</v>
      </c>
    </row>
    <row r="315" s="13" customFormat="1">
      <c r="A315" s="13"/>
      <c r="B315" s="232"/>
      <c r="C315" s="233"/>
      <c r="D315" s="234" t="s">
        <v>212</v>
      </c>
      <c r="E315" s="235" t="s">
        <v>19</v>
      </c>
      <c r="F315" s="236" t="s">
        <v>741</v>
      </c>
      <c r="G315" s="233"/>
      <c r="H315" s="237">
        <v>0.017999999999999999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1"/>
      <c r="U315" s="242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212</v>
      </c>
      <c r="AU315" s="243" t="s">
        <v>81</v>
      </c>
      <c r="AV315" s="13" t="s">
        <v>81</v>
      </c>
      <c r="AW315" s="13" t="s">
        <v>33</v>
      </c>
      <c r="AX315" s="13" t="s">
        <v>72</v>
      </c>
      <c r="AY315" s="243" t="s">
        <v>196</v>
      </c>
    </row>
    <row r="316" s="13" customFormat="1">
      <c r="A316" s="13"/>
      <c r="B316" s="232"/>
      <c r="C316" s="233"/>
      <c r="D316" s="234" t="s">
        <v>212</v>
      </c>
      <c r="E316" s="235" t="s">
        <v>19</v>
      </c>
      <c r="F316" s="236" t="s">
        <v>742</v>
      </c>
      <c r="G316" s="233"/>
      <c r="H316" s="237">
        <v>0.5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1"/>
      <c r="U316" s="242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212</v>
      </c>
      <c r="AU316" s="243" t="s">
        <v>81</v>
      </c>
      <c r="AV316" s="13" t="s">
        <v>81</v>
      </c>
      <c r="AW316" s="13" t="s">
        <v>33</v>
      </c>
      <c r="AX316" s="13" t="s">
        <v>72</v>
      </c>
      <c r="AY316" s="243" t="s">
        <v>196</v>
      </c>
    </row>
    <row r="317" s="13" customFormat="1">
      <c r="A317" s="13"/>
      <c r="B317" s="232"/>
      <c r="C317" s="233"/>
      <c r="D317" s="234" t="s">
        <v>212</v>
      </c>
      <c r="E317" s="235" t="s">
        <v>19</v>
      </c>
      <c r="F317" s="236" t="s">
        <v>743</v>
      </c>
      <c r="G317" s="233"/>
      <c r="H317" s="237">
        <v>0.186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1"/>
      <c r="U317" s="242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212</v>
      </c>
      <c r="AU317" s="243" t="s">
        <v>81</v>
      </c>
      <c r="AV317" s="13" t="s">
        <v>81</v>
      </c>
      <c r="AW317" s="13" t="s">
        <v>33</v>
      </c>
      <c r="AX317" s="13" t="s">
        <v>72</v>
      </c>
      <c r="AY317" s="243" t="s">
        <v>196</v>
      </c>
    </row>
    <row r="318" s="13" customFormat="1">
      <c r="A318" s="13"/>
      <c r="B318" s="232"/>
      <c r="C318" s="233"/>
      <c r="D318" s="234" t="s">
        <v>212</v>
      </c>
      <c r="E318" s="235" t="s">
        <v>19</v>
      </c>
      <c r="F318" s="236" t="s">
        <v>744</v>
      </c>
      <c r="G318" s="233"/>
      <c r="H318" s="237">
        <v>0.029999999999999999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1"/>
      <c r="U318" s="242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212</v>
      </c>
      <c r="AU318" s="243" t="s">
        <v>81</v>
      </c>
      <c r="AV318" s="13" t="s">
        <v>81</v>
      </c>
      <c r="AW318" s="13" t="s">
        <v>33</v>
      </c>
      <c r="AX318" s="13" t="s">
        <v>72</v>
      </c>
      <c r="AY318" s="243" t="s">
        <v>196</v>
      </c>
    </row>
    <row r="319" s="13" customFormat="1">
      <c r="A319" s="13"/>
      <c r="B319" s="232"/>
      <c r="C319" s="233"/>
      <c r="D319" s="234" t="s">
        <v>212</v>
      </c>
      <c r="E319" s="235" t="s">
        <v>19</v>
      </c>
      <c r="F319" s="236" t="s">
        <v>745</v>
      </c>
      <c r="G319" s="233"/>
      <c r="H319" s="237">
        <v>0.0030000000000000001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1"/>
      <c r="U319" s="242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212</v>
      </c>
      <c r="AU319" s="243" t="s">
        <v>81</v>
      </c>
      <c r="AV319" s="13" t="s">
        <v>81</v>
      </c>
      <c r="AW319" s="13" t="s">
        <v>33</v>
      </c>
      <c r="AX319" s="13" t="s">
        <v>72</v>
      </c>
      <c r="AY319" s="243" t="s">
        <v>196</v>
      </c>
    </row>
    <row r="320" s="13" customFormat="1">
      <c r="A320" s="13"/>
      <c r="B320" s="232"/>
      <c r="C320" s="233"/>
      <c r="D320" s="234" t="s">
        <v>212</v>
      </c>
      <c r="E320" s="235" t="s">
        <v>19</v>
      </c>
      <c r="F320" s="236" t="s">
        <v>746</v>
      </c>
      <c r="G320" s="233"/>
      <c r="H320" s="237">
        <v>0.0060000000000000001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1"/>
      <c r="U320" s="242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212</v>
      </c>
      <c r="AU320" s="243" t="s">
        <v>81</v>
      </c>
      <c r="AV320" s="13" t="s">
        <v>81</v>
      </c>
      <c r="AW320" s="13" t="s">
        <v>33</v>
      </c>
      <c r="AX320" s="13" t="s">
        <v>72</v>
      </c>
      <c r="AY320" s="243" t="s">
        <v>196</v>
      </c>
    </row>
    <row r="321" s="13" customFormat="1">
      <c r="A321" s="13"/>
      <c r="B321" s="232"/>
      <c r="C321" s="233"/>
      <c r="D321" s="234" t="s">
        <v>212</v>
      </c>
      <c r="E321" s="235" t="s">
        <v>19</v>
      </c>
      <c r="F321" s="236" t="s">
        <v>747</v>
      </c>
      <c r="G321" s="233"/>
      <c r="H321" s="237">
        <v>0.010999999999999999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1"/>
      <c r="U321" s="242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212</v>
      </c>
      <c r="AU321" s="243" t="s">
        <v>81</v>
      </c>
      <c r="AV321" s="13" t="s">
        <v>81</v>
      </c>
      <c r="AW321" s="13" t="s">
        <v>33</v>
      </c>
      <c r="AX321" s="13" t="s">
        <v>72</v>
      </c>
      <c r="AY321" s="243" t="s">
        <v>196</v>
      </c>
    </row>
    <row r="322" s="13" customFormat="1">
      <c r="A322" s="13"/>
      <c r="B322" s="232"/>
      <c r="C322" s="233"/>
      <c r="D322" s="234" t="s">
        <v>212</v>
      </c>
      <c r="E322" s="235" t="s">
        <v>19</v>
      </c>
      <c r="F322" s="236" t="s">
        <v>748</v>
      </c>
      <c r="G322" s="233"/>
      <c r="H322" s="237">
        <v>0.0089999999999999993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1"/>
      <c r="U322" s="242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212</v>
      </c>
      <c r="AU322" s="243" t="s">
        <v>81</v>
      </c>
      <c r="AV322" s="13" t="s">
        <v>81</v>
      </c>
      <c r="AW322" s="13" t="s">
        <v>33</v>
      </c>
      <c r="AX322" s="13" t="s">
        <v>72</v>
      </c>
      <c r="AY322" s="243" t="s">
        <v>196</v>
      </c>
    </row>
    <row r="323" s="13" customFormat="1">
      <c r="A323" s="13"/>
      <c r="B323" s="232"/>
      <c r="C323" s="233"/>
      <c r="D323" s="234" t="s">
        <v>212</v>
      </c>
      <c r="E323" s="235" t="s">
        <v>19</v>
      </c>
      <c r="F323" s="236" t="s">
        <v>749</v>
      </c>
      <c r="G323" s="233"/>
      <c r="H323" s="237">
        <v>0.31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1"/>
      <c r="U323" s="242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212</v>
      </c>
      <c r="AU323" s="243" t="s">
        <v>81</v>
      </c>
      <c r="AV323" s="13" t="s">
        <v>81</v>
      </c>
      <c r="AW323" s="13" t="s">
        <v>33</v>
      </c>
      <c r="AX323" s="13" t="s">
        <v>72</v>
      </c>
      <c r="AY323" s="243" t="s">
        <v>196</v>
      </c>
    </row>
    <row r="324" s="13" customFormat="1">
      <c r="A324" s="13"/>
      <c r="B324" s="232"/>
      <c r="C324" s="233"/>
      <c r="D324" s="234" t="s">
        <v>212</v>
      </c>
      <c r="E324" s="235" t="s">
        <v>19</v>
      </c>
      <c r="F324" s="236" t="s">
        <v>750</v>
      </c>
      <c r="G324" s="233"/>
      <c r="H324" s="237">
        <v>0.024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1"/>
      <c r="U324" s="242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212</v>
      </c>
      <c r="AU324" s="243" t="s">
        <v>81</v>
      </c>
      <c r="AV324" s="13" t="s">
        <v>81</v>
      </c>
      <c r="AW324" s="13" t="s">
        <v>33</v>
      </c>
      <c r="AX324" s="13" t="s">
        <v>72</v>
      </c>
      <c r="AY324" s="243" t="s">
        <v>196</v>
      </c>
    </row>
    <row r="325" s="14" customFormat="1">
      <c r="A325" s="14"/>
      <c r="B325" s="254"/>
      <c r="C325" s="255"/>
      <c r="D325" s="234" t="s">
        <v>212</v>
      </c>
      <c r="E325" s="256" t="s">
        <v>19</v>
      </c>
      <c r="F325" s="257" t="s">
        <v>233</v>
      </c>
      <c r="G325" s="255"/>
      <c r="H325" s="258">
        <v>1.6909999999999998</v>
      </c>
      <c r="I325" s="259"/>
      <c r="J325" s="255"/>
      <c r="K325" s="255"/>
      <c r="L325" s="260"/>
      <c r="M325" s="261"/>
      <c r="N325" s="262"/>
      <c r="O325" s="262"/>
      <c r="P325" s="262"/>
      <c r="Q325" s="262"/>
      <c r="R325" s="262"/>
      <c r="S325" s="262"/>
      <c r="T325" s="262"/>
      <c r="U325" s="263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4" t="s">
        <v>212</v>
      </c>
      <c r="AU325" s="264" t="s">
        <v>81</v>
      </c>
      <c r="AV325" s="14" t="s">
        <v>203</v>
      </c>
      <c r="AW325" s="14" t="s">
        <v>33</v>
      </c>
      <c r="AX325" s="14" t="s">
        <v>79</v>
      </c>
      <c r="AY325" s="264" t="s">
        <v>196</v>
      </c>
    </row>
    <row r="326" s="13" customFormat="1">
      <c r="A326" s="13"/>
      <c r="B326" s="232"/>
      <c r="C326" s="233"/>
      <c r="D326" s="234" t="s">
        <v>212</v>
      </c>
      <c r="E326" s="233"/>
      <c r="F326" s="236" t="s">
        <v>751</v>
      </c>
      <c r="G326" s="233"/>
      <c r="H326" s="237">
        <v>2.0289999999999999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1"/>
      <c r="U326" s="242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212</v>
      </c>
      <c r="AU326" s="243" t="s">
        <v>81</v>
      </c>
      <c r="AV326" s="13" t="s">
        <v>81</v>
      </c>
      <c r="AW326" s="13" t="s">
        <v>4</v>
      </c>
      <c r="AX326" s="13" t="s">
        <v>79</v>
      </c>
      <c r="AY326" s="243" t="s">
        <v>196</v>
      </c>
    </row>
    <row r="327" s="2" customFormat="1" ht="24.15" customHeight="1">
      <c r="A327" s="40"/>
      <c r="B327" s="41"/>
      <c r="C327" s="214" t="s">
        <v>752</v>
      </c>
      <c r="D327" s="214" t="s">
        <v>198</v>
      </c>
      <c r="E327" s="215" t="s">
        <v>308</v>
      </c>
      <c r="F327" s="216" t="s">
        <v>309</v>
      </c>
      <c r="G327" s="217" t="s">
        <v>201</v>
      </c>
      <c r="H327" s="218">
        <v>2.0289999999999999</v>
      </c>
      <c r="I327" s="219"/>
      <c r="J327" s="220">
        <f>ROUND(I327*H327,2)</f>
        <v>0</v>
      </c>
      <c r="K327" s="216" t="s">
        <v>202</v>
      </c>
      <c r="L327" s="46"/>
      <c r="M327" s="221" t="s">
        <v>19</v>
      </c>
      <c r="N327" s="222" t="s">
        <v>43</v>
      </c>
      <c r="O327" s="86"/>
      <c r="P327" s="223">
        <f>O327*H327</f>
        <v>0</v>
      </c>
      <c r="Q327" s="223">
        <v>0.02248</v>
      </c>
      <c r="R327" s="223">
        <f>Q327*H327</f>
        <v>0.04561192</v>
      </c>
      <c r="S327" s="223">
        <v>0</v>
      </c>
      <c r="T327" s="223">
        <f>S327*H327</f>
        <v>0</v>
      </c>
      <c r="U327" s="224" t="s">
        <v>19</v>
      </c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5" t="s">
        <v>266</v>
      </c>
      <c r="AT327" s="225" t="s">
        <v>198</v>
      </c>
      <c r="AU327" s="225" t="s">
        <v>81</v>
      </c>
      <c r="AY327" s="19" t="s">
        <v>196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9" t="s">
        <v>79</v>
      </c>
      <c r="BK327" s="226">
        <f>ROUND(I327*H327,2)</f>
        <v>0</v>
      </c>
      <c r="BL327" s="19" t="s">
        <v>266</v>
      </c>
      <c r="BM327" s="225" t="s">
        <v>753</v>
      </c>
    </row>
    <row r="328" s="2" customFormat="1">
      <c r="A328" s="40"/>
      <c r="B328" s="41"/>
      <c r="C328" s="42"/>
      <c r="D328" s="227" t="s">
        <v>205</v>
      </c>
      <c r="E328" s="42"/>
      <c r="F328" s="228" t="s">
        <v>311</v>
      </c>
      <c r="G328" s="42"/>
      <c r="H328" s="42"/>
      <c r="I328" s="229"/>
      <c r="J328" s="42"/>
      <c r="K328" s="42"/>
      <c r="L328" s="46"/>
      <c r="M328" s="230"/>
      <c r="N328" s="231"/>
      <c r="O328" s="86"/>
      <c r="P328" s="86"/>
      <c r="Q328" s="86"/>
      <c r="R328" s="86"/>
      <c r="S328" s="86"/>
      <c r="T328" s="86"/>
      <c r="U328" s="87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205</v>
      </c>
      <c r="AU328" s="19" t="s">
        <v>81</v>
      </c>
    </row>
    <row r="329" s="2" customFormat="1" ht="37.8" customHeight="1">
      <c r="A329" s="40"/>
      <c r="B329" s="41"/>
      <c r="C329" s="214" t="s">
        <v>754</v>
      </c>
      <c r="D329" s="214" t="s">
        <v>198</v>
      </c>
      <c r="E329" s="215" t="s">
        <v>755</v>
      </c>
      <c r="F329" s="216" t="s">
        <v>756</v>
      </c>
      <c r="G329" s="217" t="s">
        <v>244</v>
      </c>
      <c r="H329" s="218">
        <v>14.682</v>
      </c>
      <c r="I329" s="219"/>
      <c r="J329" s="220">
        <f>ROUND(I329*H329,2)</f>
        <v>0</v>
      </c>
      <c r="K329" s="216" t="s">
        <v>202</v>
      </c>
      <c r="L329" s="46"/>
      <c r="M329" s="221" t="s">
        <v>19</v>
      </c>
      <c r="N329" s="222" t="s">
        <v>43</v>
      </c>
      <c r="O329" s="86"/>
      <c r="P329" s="223">
        <f>O329*H329</f>
        <v>0</v>
      </c>
      <c r="Q329" s="223">
        <v>0.0097800000000000005</v>
      </c>
      <c r="R329" s="223">
        <f>Q329*H329</f>
        <v>0.14358996000000002</v>
      </c>
      <c r="S329" s="223">
        <v>0</v>
      </c>
      <c r="T329" s="223">
        <f>S329*H329</f>
        <v>0</v>
      </c>
      <c r="U329" s="224" t="s">
        <v>19</v>
      </c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5" t="s">
        <v>266</v>
      </c>
      <c r="AT329" s="225" t="s">
        <v>198</v>
      </c>
      <c r="AU329" s="225" t="s">
        <v>81</v>
      </c>
      <c r="AY329" s="19" t="s">
        <v>196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9" t="s">
        <v>79</v>
      </c>
      <c r="BK329" s="226">
        <f>ROUND(I329*H329,2)</f>
        <v>0</v>
      </c>
      <c r="BL329" s="19" t="s">
        <v>266</v>
      </c>
      <c r="BM329" s="225" t="s">
        <v>757</v>
      </c>
    </row>
    <row r="330" s="2" customFormat="1">
      <c r="A330" s="40"/>
      <c r="B330" s="41"/>
      <c r="C330" s="42"/>
      <c r="D330" s="227" t="s">
        <v>205</v>
      </c>
      <c r="E330" s="42"/>
      <c r="F330" s="228" t="s">
        <v>758</v>
      </c>
      <c r="G330" s="42"/>
      <c r="H330" s="42"/>
      <c r="I330" s="229"/>
      <c r="J330" s="42"/>
      <c r="K330" s="42"/>
      <c r="L330" s="46"/>
      <c r="M330" s="230"/>
      <c r="N330" s="231"/>
      <c r="O330" s="86"/>
      <c r="P330" s="86"/>
      <c r="Q330" s="86"/>
      <c r="R330" s="86"/>
      <c r="S330" s="86"/>
      <c r="T330" s="86"/>
      <c r="U330" s="87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205</v>
      </c>
      <c r="AU330" s="19" t="s">
        <v>81</v>
      </c>
    </row>
    <row r="331" s="13" customFormat="1">
      <c r="A331" s="13"/>
      <c r="B331" s="232"/>
      <c r="C331" s="233"/>
      <c r="D331" s="234" t="s">
        <v>212</v>
      </c>
      <c r="E331" s="235" t="s">
        <v>19</v>
      </c>
      <c r="F331" s="236" t="s">
        <v>597</v>
      </c>
      <c r="G331" s="233"/>
      <c r="H331" s="237">
        <v>14.682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1"/>
      <c r="U331" s="242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212</v>
      </c>
      <c r="AU331" s="243" t="s">
        <v>81</v>
      </c>
      <c r="AV331" s="13" t="s">
        <v>81</v>
      </c>
      <c r="AW331" s="13" t="s">
        <v>33</v>
      </c>
      <c r="AX331" s="13" t="s">
        <v>79</v>
      </c>
      <c r="AY331" s="243" t="s">
        <v>196</v>
      </c>
    </row>
    <row r="332" s="2" customFormat="1" ht="37.8" customHeight="1">
      <c r="A332" s="40"/>
      <c r="B332" s="41"/>
      <c r="C332" s="214" t="s">
        <v>759</v>
      </c>
      <c r="D332" s="214" t="s">
        <v>198</v>
      </c>
      <c r="E332" s="215" t="s">
        <v>760</v>
      </c>
      <c r="F332" s="216" t="s">
        <v>761</v>
      </c>
      <c r="G332" s="217" t="s">
        <v>244</v>
      </c>
      <c r="H332" s="218">
        <v>14.682</v>
      </c>
      <c r="I332" s="219"/>
      <c r="J332" s="220">
        <f>ROUND(I332*H332,2)</f>
        <v>0</v>
      </c>
      <c r="K332" s="216" t="s">
        <v>19</v>
      </c>
      <c r="L332" s="46"/>
      <c r="M332" s="221" t="s">
        <v>19</v>
      </c>
      <c r="N332" s="222" t="s">
        <v>43</v>
      </c>
      <c r="O332" s="86"/>
      <c r="P332" s="223">
        <f>O332*H332</f>
        <v>0</v>
      </c>
      <c r="Q332" s="223">
        <v>0.015720000000000001</v>
      </c>
      <c r="R332" s="223">
        <f>Q332*H332</f>
        <v>0.23080104000000001</v>
      </c>
      <c r="S332" s="223">
        <v>0</v>
      </c>
      <c r="T332" s="223">
        <f>S332*H332</f>
        <v>0</v>
      </c>
      <c r="U332" s="224" t="s">
        <v>19</v>
      </c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5" t="s">
        <v>266</v>
      </c>
      <c r="AT332" s="225" t="s">
        <v>198</v>
      </c>
      <c r="AU332" s="225" t="s">
        <v>81</v>
      </c>
      <c r="AY332" s="19" t="s">
        <v>196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9" t="s">
        <v>79</v>
      </c>
      <c r="BK332" s="226">
        <f>ROUND(I332*H332,2)</f>
        <v>0</v>
      </c>
      <c r="BL332" s="19" t="s">
        <v>266</v>
      </c>
      <c r="BM332" s="225" t="s">
        <v>762</v>
      </c>
    </row>
    <row r="333" s="13" customFormat="1">
      <c r="A333" s="13"/>
      <c r="B333" s="232"/>
      <c r="C333" s="233"/>
      <c r="D333" s="234" t="s">
        <v>212</v>
      </c>
      <c r="E333" s="235" t="s">
        <v>19</v>
      </c>
      <c r="F333" s="236" t="s">
        <v>597</v>
      </c>
      <c r="G333" s="233"/>
      <c r="H333" s="237">
        <v>14.682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1"/>
      <c r="U333" s="242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212</v>
      </c>
      <c r="AU333" s="243" t="s">
        <v>81</v>
      </c>
      <c r="AV333" s="13" t="s">
        <v>81</v>
      </c>
      <c r="AW333" s="13" t="s">
        <v>33</v>
      </c>
      <c r="AX333" s="13" t="s">
        <v>79</v>
      </c>
      <c r="AY333" s="243" t="s">
        <v>196</v>
      </c>
    </row>
    <row r="334" s="2" customFormat="1" ht="49.05" customHeight="1">
      <c r="A334" s="40"/>
      <c r="B334" s="41"/>
      <c r="C334" s="214" t="s">
        <v>763</v>
      </c>
      <c r="D334" s="214" t="s">
        <v>198</v>
      </c>
      <c r="E334" s="215" t="s">
        <v>314</v>
      </c>
      <c r="F334" s="216" t="s">
        <v>315</v>
      </c>
      <c r="G334" s="217" t="s">
        <v>237</v>
      </c>
      <c r="H334" s="218">
        <v>2.4140000000000001</v>
      </c>
      <c r="I334" s="219"/>
      <c r="J334" s="220">
        <f>ROUND(I334*H334,2)</f>
        <v>0</v>
      </c>
      <c r="K334" s="216" t="s">
        <v>202</v>
      </c>
      <c r="L334" s="46"/>
      <c r="M334" s="221" t="s">
        <v>19</v>
      </c>
      <c r="N334" s="222" t="s">
        <v>43</v>
      </c>
      <c r="O334" s="86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3">
        <f>S334*H334</f>
        <v>0</v>
      </c>
      <c r="U334" s="224" t="s">
        <v>19</v>
      </c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5" t="s">
        <v>266</v>
      </c>
      <c r="AT334" s="225" t="s">
        <v>198</v>
      </c>
      <c r="AU334" s="225" t="s">
        <v>81</v>
      </c>
      <c r="AY334" s="19" t="s">
        <v>196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9" t="s">
        <v>79</v>
      </c>
      <c r="BK334" s="226">
        <f>ROUND(I334*H334,2)</f>
        <v>0</v>
      </c>
      <c r="BL334" s="19" t="s">
        <v>266</v>
      </c>
      <c r="BM334" s="225" t="s">
        <v>764</v>
      </c>
    </row>
    <row r="335" s="2" customFormat="1">
      <c r="A335" s="40"/>
      <c r="B335" s="41"/>
      <c r="C335" s="42"/>
      <c r="D335" s="227" t="s">
        <v>205</v>
      </c>
      <c r="E335" s="42"/>
      <c r="F335" s="228" t="s">
        <v>317</v>
      </c>
      <c r="G335" s="42"/>
      <c r="H335" s="42"/>
      <c r="I335" s="229"/>
      <c r="J335" s="42"/>
      <c r="K335" s="42"/>
      <c r="L335" s="46"/>
      <c r="M335" s="230"/>
      <c r="N335" s="231"/>
      <c r="O335" s="86"/>
      <c r="P335" s="86"/>
      <c r="Q335" s="86"/>
      <c r="R335" s="86"/>
      <c r="S335" s="86"/>
      <c r="T335" s="86"/>
      <c r="U335" s="87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205</v>
      </c>
      <c r="AU335" s="19" t="s">
        <v>81</v>
      </c>
    </row>
    <row r="336" s="12" customFormat="1" ht="22.8" customHeight="1">
      <c r="A336" s="12"/>
      <c r="B336" s="198"/>
      <c r="C336" s="199"/>
      <c r="D336" s="200" t="s">
        <v>71</v>
      </c>
      <c r="E336" s="212" t="s">
        <v>765</v>
      </c>
      <c r="F336" s="212" t="s">
        <v>766</v>
      </c>
      <c r="G336" s="199"/>
      <c r="H336" s="199"/>
      <c r="I336" s="202"/>
      <c r="J336" s="213">
        <f>BK336</f>
        <v>0</v>
      </c>
      <c r="K336" s="199"/>
      <c r="L336" s="204"/>
      <c r="M336" s="205"/>
      <c r="N336" s="206"/>
      <c r="O336" s="206"/>
      <c r="P336" s="207">
        <f>SUM(P337:P345)</f>
        <v>0</v>
      </c>
      <c r="Q336" s="206"/>
      <c r="R336" s="207">
        <f>SUM(R337:R345)</f>
        <v>0.0056642300000000001</v>
      </c>
      <c r="S336" s="206"/>
      <c r="T336" s="207">
        <f>SUM(T337:T345)</f>
        <v>0</v>
      </c>
      <c r="U336" s="208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09" t="s">
        <v>81</v>
      </c>
      <c r="AT336" s="210" t="s">
        <v>71</v>
      </c>
      <c r="AU336" s="210" t="s">
        <v>79</v>
      </c>
      <c r="AY336" s="209" t="s">
        <v>196</v>
      </c>
      <c r="BK336" s="211">
        <f>SUM(BK337:BK345)</f>
        <v>0</v>
      </c>
    </row>
    <row r="337" s="2" customFormat="1" ht="24.15" customHeight="1">
      <c r="A337" s="40"/>
      <c r="B337" s="41"/>
      <c r="C337" s="214" t="s">
        <v>767</v>
      </c>
      <c r="D337" s="214" t="s">
        <v>198</v>
      </c>
      <c r="E337" s="215" t="s">
        <v>768</v>
      </c>
      <c r="F337" s="216" t="s">
        <v>769</v>
      </c>
      <c r="G337" s="217" t="s">
        <v>244</v>
      </c>
      <c r="H337" s="218">
        <v>45.832999999999998</v>
      </c>
      <c r="I337" s="219"/>
      <c r="J337" s="220">
        <f>ROUND(I337*H337,2)</f>
        <v>0</v>
      </c>
      <c r="K337" s="216" t="s">
        <v>19</v>
      </c>
      <c r="L337" s="46"/>
      <c r="M337" s="221" t="s">
        <v>19</v>
      </c>
      <c r="N337" s="222" t="s">
        <v>43</v>
      </c>
      <c r="O337" s="86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3">
        <f>S337*H337</f>
        <v>0</v>
      </c>
      <c r="U337" s="224" t="s">
        <v>19</v>
      </c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5" t="s">
        <v>266</v>
      </c>
      <c r="AT337" s="225" t="s">
        <v>198</v>
      </c>
      <c r="AU337" s="225" t="s">
        <v>81</v>
      </c>
      <c r="AY337" s="19" t="s">
        <v>196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9" t="s">
        <v>79</v>
      </c>
      <c r="BK337" s="226">
        <f>ROUND(I337*H337,2)</f>
        <v>0</v>
      </c>
      <c r="BL337" s="19" t="s">
        <v>266</v>
      </c>
      <c r="BM337" s="225" t="s">
        <v>770</v>
      </c>
    </row>
    <row r="338" s="13" customFormat="1">
      <c r="A338" s="13"/>
      <c r="B338" s="232"/>
      <c r="C338" s="233"/>
      <c r="D338" s="234" t="s">
        <v>212</v>
      </c>
      <c r="E338" s="235" t="s">
        <v>19</v>
      </c>
      <c r="F338" s="236" t="s">
        <v>708</v>
      </c>
      <c r="G338" s="233"/>
      <c r="H338" s="237">
        <v>39.600000000000001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1"/>
      <c r="U338" s="242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212</v>
      </c>
      <c r="AU338" s="243" t="s">
        <v>81</v>
      </c>
      <c r="AV338" s="13" t="s">
        <v>81</v>
      </c>
      <c r="AW338" s="13" t="s">
        <v>33</v>
      </c>
      <c r="AX338" s="13" t="s">
        <v>72</v>
      </c>
      <c r="AY338" s="243" t="s">
        <v>196</v>
      </c>
    </row>
    <row r="339" s="13" customFormat="1">
      <c r="A339" s="13"/>
      <c r="B339" s="232"/>
      <c r="C339" s="233"/>
      <c r="D339" s="234" t="s">
        <v>212</v>
      </c>
      <c r="E339" s="235" t="s">
        <v>19</v>
      </c>
      <c r="F339" s="236" t="s">
        <v>709</v>
      </c>
      <c r="G339" s="233"/>
      <c r="H339" s="237">
        <v>-1.6870000000000001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1"/>
      <c r="U339" s="242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212</v>
      </c>
      <c r="AU339" s="243" t="s">
        <v>81</v>
      </c>
      <c r="AV339" s="13" t="s">
        <v>81</v>
      </c>
      <c r="AW339" s="13" t="s">
        <v>33</v>
      </c>
      <c r="AX339" s="13" t="s">
        <v>72</v>
      </c>
      <c r="AY339" s="243" t="s">
        <v>196</v>
      </c>
    </row>
    <row r="340" s="13" customFormat="1">
      <c r="A340" s="13"/>
      <c r="B340" s="232"/>
      <c r="C340" s="233"/>
      <c r="D340" s="234" t="s">
        <v>212</v>
      </c>
      <c r="E340" s="235" t="s">
        <v>19</v>
      </c>
      <c r="F340" s="236" t="s">
        <v>711</v>
      </c>
      <c r="G340" s="233"/>
      <c r="H340" s="237">
        <v>7.9199999999999999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1"/>
      <c r="U340" s="242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212</v>
      </c>
      <c r="AU340" s="243" t="s">
        <v>81</v>
      </c>
      <c r="AV340" s="13" t="s">
        <v>81</v>
      </c>
      <c r="AW340" s="13" t="s">
        <v>33</v>
      </c>
      <c r="AX340" s="13" t="s">
        <v>72</v>
      </c>
      <c r="AY340" s="243" t="s">
        <v>196</v>
      </c>
    </row>
    <row r="341" s="14" customFormat="1">
      <c r="A341" s="14"/>
      <c r="B341" s="254"/>
      <c r="C341" s="255"/>
      <c r="D341" s="234" t="s">
        <v>212</v>
      </c>
      <c r="E341" s="256" t="s">
        <v>19</v>
      </c>
      <c r="F341" s="257" t="s">
        <v>233</v>
      </c>
      <c r="G341" s="255"/>
      <c r="H341" s="258">
        <v>45.832999999999998</v>
      </c>
      <c r="I341" s="259"/>
      <c r="J341" s="255"/>
      <c r="K341" s="255"/>
      <c r="L341" s="260"/>
      <c r="M341" s="261"/>
      <c r="N341" s="262"/>
      <c r="O341" s="262"/>
      <c r="P341" s="262"/>
      <c r="Q341" s="262"/>
      <c r="R341" s="262"/>
      <c r="S341" s="262"/>
      <c r="T341" s="262"/>
      <c r="U341" s="263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4" t="s">
        <v>212</v>
      </c>
      <c r="AU341" s="264" t="s">
        <v>81</v>
      </c>
      <c r="AV341" s="14" t="s">
        <v>203</v>
      </c>
      <c r="AW341" s="14" t="s">
        <v>33</v>
      </c>
      <c r="AX341" s="14" t="s">
        <v>79</v>
      </c>
      <c r="AY341" s="264" t="s">
        <v>196</v>
      </c>
    </row>
    <row r="342" s="2" customFormat="1" ht="24.15" customHeight="1">
      <c r="A342" s="40"/>
      <c r="B342" s="41"/>
      <c r="C342" s="244" t="s">
        <v>771</v>
      </c>
      <c r="D342" s="244" t="s">
        <v>214</v>
      </c>
      <c r="E342" s="245" t="s">
        <v>772</v>
      </c>
      <c r="F342" s="246" t="s">
        <v>773</v>
      </c>
      <c r="G342" s="247" t="s">
        <v>244</v>
      </c>
      <c r="H342" s="248">
        <v>51.493000000000002</v>
      </c>
      <c r="I342" s="249"/>
      <c r="J342" s="250">
        <f>ROUND(I342*H342,2)</f>
        <v>0</v>
      </c>
      <c r="K342" s="246" t="s">
        <v>202</v>
      </c>
      <c r="L342" s="251"/>
      <c r="M342" s="252" t="s">
        <v>19</v>
      </c>
      <c r="N342" s="253" t="s">
        <v>43</v>
      </c>
      <c r="O342" s="86"/>
      <c r="P342" s="223">
        <f>O342*H342</f>
        <v>0</v>
      </c>
      <c r="Q342" s="223">
        <v>0.00011</v>
      </c>
      <c r="R342" s="223">
        <f>Q342*H342</f>
        <v>0.0056642300000000001</v>
      </c>
      <c r="S342" s="223">
        <v>0</v>
      </c>
      <c r="T342" s="223">
        <f>S342*H342</f>
        <v>0</v>
      </c>
      <c r="U342" s="224" t="s">
        <v>19</v>
      </c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5" t="s">
        <v>278</v>
      </c>
      <c r="AT342" s="225" t="s">
        <v>214</v>
      </c>
      <c r="AU342" s="225" t="s">
        <v>81</v>
      </c>
      <c r="AY342" s="19" t="s">
        <v>196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9" t="s">
        <v>79</v>
      </c>
      <c r="BK342" s="226">
        <f>ROUND(I342*H342,2)</f>
        <v>0</v>
      </c>
      <c r="BL342" s="19" t="s">
        <v>266</v>
      </c>
      <c r="BM342" s="225" t="s">
        <v>774</v>
      </c>
    </row>
    <row r="343" s="13" customFormat="1">
      <c r="A343" s="13"/>
      <c r="B343" s="232"/>
      <c r="C343" s="233"/>
      <c r="D343" s="234" t="s">
        <v>212</v>
      </c>
      <c r="E343" s="233"/>
      <c r="F343" s="236" t="s">
        <v>775</v>
      </c>
      <c r="G343" s="233"/>
      <c r="H343" s="237">
        <v>51.493000000000002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212</v>
      </c>
      <c r="AU343" s="243" t="s">
        <v>81</v>
      </c>
      <c r="AV343" s="13" t="s">
        <v>81</v>
      </c>
      <c r="AW343" s="13" t="s">
        <v>4</v>
      </c>
      <c r="AX343" s="13" t="s">
        <v>79</v>
      </c>
      <c r="AY343" s="243" t="s">
        <v>196</v>
      </c>
    </row>
    <row r="344" s="2" customFormat="1" ht="66.75" customHeight="1">
      <c r="A344" s="40"/>
      <c r="B344" s="41"/>
      <c r="C344" s="214" t="s">
        <v>776</v>
      </c>
      <c r="D344" s="214" t="s">
        <v>198</v>
      </c>
      <c r="E344" s="215" t="s">
        <v>777</v>
      </c>
      <c r="F344" s="216" t="s">
        <v>778</v>
      </c>
      <c r="G344" s="217" t="s">
        <v>237</v>
      </c>
      <c r="H344" s="218">
        <v>0.0060000000000000001</v>
      </c>
      <c r="I344" s="219"/>
      <c r="J344" s="220">
        <f>ROUND(I344*H344,2)</f>
        <v>0</v>
      </c>
      <c r="K344" s="216" t="s">
        <v>202</v>
      </c>
      <c r="L344" s="46"/>
      <c r="M344" s="221" t="s">
        <v>19</v>
      </c>
      <c r="N344" s="222" t="s">
        <v>43</v>
      </c>
      <c r="O344" s="86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3">
        <f>S344*H344</f>
        <v>0</v>
      </c>
      <c r="U344" s="224" t="s">
        <v>19</v>
      </c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5" t="s">
        <v>266</v>
      </c>
      <c r="AT344" s="225" t="s">
        <v>198</v>
      </c>
      <c r="AU344" s="225" t="s">
        <v>81</v>
      </c>
      <c r="AY344" s="19" t="s">
        <v>196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9" t="s">
        <v>79</v>
      </c>
      <c r="BK344" s="226">
        <f>ROUND(I344*H344,2)</f>
        <v>0</v>
      </c>
      <c r="BL344" s="19" t="s">
        <v>266</v>
      </c>
      <c r="BM344" s="225" t="s">
        <v>779</v>
      </c>
    </row>
    <row r="345" s="2" customFormat="1">
      <c r="A345" s="40"/>
      <c r="B345" s="41"/>
      <c r="C345" s="42"/>
      <c r="D345" s="227" t="s">
        <v>205</v>
      </c>
      <c r="E345" s="42"/>
      <c r="F345" s="228" t="s">
        <v>780</v>
      </c>
      <c r="G345" s="42"/>
      <c r="H345" s="42"/>
      <c r="I345" s="229"/>
      <c r="J345" s="42"/>
      <c r="K345" s="42"/>
      <c r="L345" s="46"/>
      <c r="M345" s="230"/>
      <c r="N345" s="231"/>
      <c r="O345" s="86"/>
      <c r="P345" s="86"/>
      <c r="Q345" s="86"/>
      <c r="R345" s="86"/>
      <c r="S345" s="86"/>
      <c r="T345" s="86"/>
      <c r="U345" s="87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205</v>
      </c>
      <c r="AU345" s="19" t="s">
        <v>81</v>
      </c>
    </row>
    <row r="346" s="12" customFormat="1" ht="22.8" customHeight="1">
      <c r="A346" s="12"/>
      <c r="B346" s="198"/>
      <c r="C346" s="199"/>
      <c r="D346" s="200" t="s">
        <v>71</v>
      </c>
      <c r="E346" s="212" t="s">
        <v>781</v>
      </c>
      <c r="F346" s="212" t="s">
        <v>782</v>
      </c>
      <c r="G346" s="199"/>
      <c r="H346" s="199"/>
      <c r="I346" s="202"/>
      <c r="J346" s="213">
        <f>BK346</f>
        <v>0</v>
      </c>
      <c r="K346" s="199"/>
      <c r="L346" s="204"/>
      <c r="M346" s="205"/>
      <c r="N346" s="206"/>
      <c r="O346" s="206"/>
      <c r="P346" s="207">
        <f>SUM(P347:P355)</f>
        <v>0</v>
      </c>
      <c r="Q346" s="206"/>
      <c r="R346" s="207">
        <f>SUM(R347:R355)</f>
        <v>0.029082999999999998</v>
      </c>
      <c r="S346" s="206"/>
      <c r="T346" s="207">
        <f>SUM(T347:T355)</f>
        <v>0</v>
      </c>
      <c r="U346" s="208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09" t="s">
        <v>81</v>
      </c>
      <c r="AT346" s="210" t="s">
        <v>71</v>
      </c>
      <c r="AU346" s="210" t="s">
        <v>79</v>
      </c>
      <c r="AY346" s="209" t="s">
        <v>196</v>
      </c>
      <c r="BK346" s="211">
        <f>SUM(BK347:BK355)</f>
        <v>0</v>
      </c>
    </row>
    <row r="347" s="2" customFormat="1" ht="37.8" customHeight="1">
      <c r="A347" s="40"/>
      <c r="B347" s="41"/>
      <c r="C347" s="214" t="s">
        <v>783</v>
      </c>
      <c r="D347" s="214" t="s">
        <v>198</v>
      </c>
      <c r="E347" s="215" t="s">
        <v>784</v>
      </c>
      <c r="F347" s="216" t="s">
        <v>785</v>
      </c>
      <c r="G347" s="217" t="s">
        <v>209</v>
      </c>
      <c r="H347" s="218">
        <v>17.879999999999999</v>
      </c>
      <c r="I347" s="219"/>
      <c r="J347" s="220">
        <f>ROUND(I347*H347,2)</f>
        <v>0</v>
      </c>
      <c r="K347" s="216" t="s">
        <v>202</v>
      </c>
      <c r="L347" s="46"/>
      <c r="M347" s="221" t="s">
        <v>19</v>
      </c>
      <c r="N347" s="222" t="s">
        <v>43</v>
      </c>
      <c r="O347" s="86"/>
      <c r="P347" s="223">
        <f>O347*H347</f>
        <v>0</v>
      </c>
      <c r="Q347" s="223">
        <v>0.0015299999999999999</v>
      </c>
      <c r="R347" s="223">
        <f>Q347*H347</f>
        <v>0.027356399999999996</v>
      </c>
      <c r="S347" s="223">
        <v>0</v>
      </c>
      <c r="T347" s="223">
        <f>S347*H347</f>
        <v>0</v>
      </c>
      <c r="U347" s="224" t="s">
        <v>19</v>
      </c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5" t="s">
        <v>266</v>
      </c>
      <c r="AT347" s="225" t="s">
        <v>198</v>
      </c>
      <c r="AU347" s="225" t="s">
        <v>81</v>
      </c>
      <c r="AY347" s="19" t="s">
        <v>196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9" t="s">
        <v>79</v>
      </c>
      <c r="BK347" s="226">
        <f>ROUND(I347*H347,2)</f>
        <v>0</v>
      </c>
      <c r="BL347" s="19" t="s">
        <v>266</v>
      </c>
      <c r="BM347" s="225" t="s">
        <v>786</v>
      </c>
    </row>
    <row r="348" s="2" customFormat="1">
      <c r="A348" s="40"/>
      <c r="B348" s="41"/>
      <c r="C348" s="42"/>
      <c r="D348" s="227" t="s">
        <v>205</v>
      </c>
      <c r="E348" s="42"/>
      <c r="F348" s="228" t="s">
        <v>787</v>
      </c>
      <c r="G348" s="42"/>
      <c r="H348" s="42"/>
      <c r="I348" s="229"/>
      <c r="J348" s="42"/>
      <c r="K348" s="42"/>
      <c r="L348" s="46"/>
      <c r="M348" s="230"/>
      <c r="N348" s="231"/>
      <c r="O348" s="86"/>
      <c r="P348" s="86"/>
      <c r="Q348" s="86"/>
      <c r="R348" s="86"/>
      <c r="S348" s="86"/>
      <c r="T348" s="86"/>
      <c r="U348" s="87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205</v>
      </c>
      <c r="AU348" s="19" t="s">
        <v>81</v>
      </c>
    </row>
    <row r="349" s="13" customFormat="1">
      <c r="A349" s="13"/>
      <c r="B349" s="232"/>
      <c r="C349" s="233"/>
      <c r="D349" s="234" t="s">
        <v>212</v>
      </c>
      <c r="E349" s="235" t="s">
        <v>19</v>
      </c>
      <c r="F349" s="236" t="s">
        <v>788</v>
      </c>
      <c r="G349" s="233"/>
      <c r="H349" s="237">
        <v>11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1"/>
      <c r="U349" s="242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212</v>
      </c>
      <c r="AU349" s="243" t="s">
        <v>81</v>
      </c>
      <c r="AV349" s="13" t="s">
        <v>81</v>
      </c>
      <c r="AW349" s="13" t="s">
        <v>33</v>
      </c>
      <c r="AX349" s="13" t="s">
        <v>72</v>
      </c>
      <c r="AY349" s="243" t="s">
        <v>196</v>
      </c>
    </row>
    <row r="350" s="13" customFormat="1">
      <c r="A350" s="13"/>
      <c r="B350" s="232"/>
      <c r="C350" s="233"/>
      <c r="D350" s="234" t="s">
        <v>212</v>
      </c>
      <c r="E350" s="235" t="s">
        <v>19</v>
      </c>
      <c r="F350" s="236" t="s">
        <v>789</v>
      </c>
      <c r="G350" s="233"/>
      <c r="H350" s="237">
        <v>6.8799999999999999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1"/>
      <c r="U350" s="242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212</v>
      </c>
      <c r="AU350" s="243" t="s">
        <v>81</v>
      </c>
      <c r="AV350" s="13" t="s">
        <v>81</v>
      </c>
      <c r="AW350" s="13" t="s">
        <v>33</v>
      </c>
      <c r="AX350" s="13" t="s">
        <v>72</v>
      </c>
      <c r="AY350" s="243" t="s">
        <v>196</v>
      </c>
    </row>
    <row r="351" s="14" customFormat="1">
      <c r="A351" s="14"/>
      <c r="B351" s="254"/>
      <c r="C351" s="255"/>
      <c r="D351" s="234" t="s">
        <v>212</v>
      </c>
      <c r="E351" s="256" t="s">
        <v>19</v>
      </c>
      <c r="F351" s="257" t="s">
        <v>233</v>
      </c>
      <c r="G351" s="255"/>
      <c r="H351" s="258">
        <v>17.879999999999999</v>
      </c>
      <c r="I351" s="259"/>
      <c r="J351" s="255"/>
      <c r="K351" s="255"/>
      <c r="L351" s="260"/>
      <c r="M351" s="261"/>
      <c r="N351" s="262"/>
      <c r="O351" s="262"/>
      <c r="P351" s="262"/>
      <c r="Q351" s="262"/>
      <c r="R351" s="262"/>
      <c r="S351" s="262"/>
      <c r="T351" s="262"/>
      <c r="U351" s="263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4" t="s">
        <v>212</v>
      </c>
      <c r="AU351" s="264" t="s">
        <v>81</v>
      </c>
      <c r="AV351" s="14" t="s">
        <v>203</v>
      </c>
      <c r="AW351" s="14" t="s">
        <v>33</v>
      </c>
      <c r="AX351" s="14" t="s">
        <v>79</v>
      </c>
      <c r="AY351" s="264" t="s">
        <v>196</v>
      </c>
    </row>
    <row r="352" s="2" customFormat="1" ht="24.15" customHeight="1">
      <c r="A352" s="40"/>
      <c r="B352" s="41"/>
      <c r="C352" s="214" t="s">
        <v>790</v>
      </c>
      <c r="D352" s="214" t="s">
        <v>198</v>
      </c>
      <c r="E352" s="215" t="s">
        <v>791</v>
      </c>
      <c r="F352" s="216" t="s">
        <v>792</v>
      </c>
      <c r="G352" s="217" t="s">
        <v>209</v>
      </c>
      <c r="H352" s="218">
        <v>0.89000000000000001</v>
      </c>
      <c r="I352" s="219"/>
      <c r="J352" s="220">
        <f>ROUND(I352*H352,2)</f>
        <v>0</v>
      </c>
      <c r="K352" s="216" t="s">
        <v>19</v>
      </c>
      <c r="L352" s="46"/>
      <c r="M352" s="221" t="s">
        <v>19</v>
      </c>
      <c r="N352" s="222" t="s">
        <v>43</v>
      </c>
      <c r="O352" s="86"/>
      <c r="P352" s="223">
        <f>O352*H352</f>
        <v>0</v>
      </c>
      <c r="Q352" s="223">
        <v>0.0019400000000000001</v>
      </c>
      <c r="R352" s="223">
        <f>Q352*H352</f>
        <v>0.0017266</v>
      </c>
      <c r="S352" s="223">
        <v>0</v>
      </c>
      <c r="T352" s="223">
        <f>S352*H352</f>
        <v>0</v>
      </c>
      <c r="U352" s="224" t="s">
        <v>19</v>
      </c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5" t="s">
        <v>266</v>
      </c>
      <c r="AT352" s="225" t="s">
        <v>198</v>
      </c>
      <c r="AU352" s="225" t="s">
        <v>81</v>
      </c>
      <c r="AY352" s="19" t="s">
        <v>196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9" t="s">
        <v>79</v>
      </c>
      <c r="BK352" s="226">
        <f>ROUND(I352*H352,2)</f>
        <v>0</v>
      </c>
      <c r="BL352" s="19" t="s">
        <v>266</v>
      </c>
      <c r="BM352" s="225" t="s">
        <v>793</v>
      </c>
    </row>
    <row r="353" s="13" customFormat="1">
      <c r="A353" s="13"/>
      <c r="B353" s="232"/>
      <c r="C353" s="233"/>
      <c r="D353" s="234" t="s">
        <v>212</v>
      </c>
      <c r="E353" s="235" t="s">
        <v>19</v>
      </c>
      <c r="F353" s="236" t="s">
        <v>794</v>
      </c>
      <c r="G353" s="233"/>
      <c r="H353" s="237">
        <v>0.89000000000000001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1"/>
      <c r="U353" s="242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212</v>
      </c>
      <c r="AU353" s="243" t="s">
        <v>81</v>
      </c>
      <c r="AV353" s="13" t="s">
        <v>81</v>
      </c>
      <c r="AW353" s="13" t="s">
        <v>33</v>
      </c>
      <c r="AX353" s="13" t="s">
        <v>79</v>
      </c>
      <c r="AY353" s="243" t="s">
        <v>196</v>
      </c>
    </row>
    <row r="354" s="2" customFormat="1" ht="49.05" customHeight="1">
      <c r="A354" s="40"/>
      <c r="B354" s="41"/>
      <c r="C354" s="214" t="s">
        <v>795</v>
      </c>
      <c r="D354" s="214" t="s">
        <v>198</v>
      </c>
      <c r="E354" s="215" t="s">
        <v>796</v>
      </c>
      <c r="F354" s="216" t="s">
        <v>797</v>
      </c>
      <c r="G354" s="217" t="s">
        <v>237</v>
      </c>
      <c r="H354" s="218">
        <v>0.029000000000000001</v>
      </c>
      <c r="I354" s="219"/>
      <c r="J354" s="220">
        <f>ROUND(I354*H354,2)</f>
        <v>0</v>
      </c>
      <c r="K354" s="216" t="s">
        <v>202</v>
      </c>
      <c r="L354" s="46"/>
      <c r="M354" s="221" t="s">
        <v>19</v>
      </c>
      <c r="N354" s="222" t="s">
        <v>43</v>
      </c>
      <c r="O354" s="86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3">
        <f>S354*H354</f>
        <v>0</v>
      </c>
      <c r="U354" s="224" t="s">
        <v>19</v>
      </c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5" t="s">
        <v>266</v>
      </c>
      <c r="AT354" s="225" t="s">
        <v>198</v>
      </c>
      <c r="AU354" s="225" t="s">
        <v>81</v>
      </c>
      <c r="AY354" s="19" t="s">
        <v>196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9" t="s">
        <v>79</v>
      </c>
      <c r="BK354" s="226">
        <f>ROUND(I354*H354,2)</f>
        <v>0</v>
      </c>
      <c r="BL354" s="19" t="s">
        <v>266</v>
      </c>
      <c r="BM354" s="225" t="s">
        <v>798</v>
      </c>
    </row>
    <row r="355" s="2" customFormat="1">
      <c r="A355" s="40"/>
      <c r="B355" s="41"/>
      <c r="C355" s="42"/>
      <c r="D355" s="227" t="s">
        <v>205</v>
      </c>
      <c r="E355" s="42"/>
      <c r="F355" s="228" t="s">
        <v>799</v>
      </c>
      <c r="G355" s="42"/>
      <c r="H355" s="42"/>
      <c r="I355" s="229"/>
      <c r="J355" s="42"/>
      <c r="K355" s="42"/>
      <c r="L355" s="46"/>
      <c r="M355" s="230"/>
      <c r="N355" s="231"/>
      <c r="O355" s="86"/>
      <c r="P355" s="86"/>
      <c r="Q355" s="86"/>
      <c r="R355" s="86"/>
      <c r="S355" s="86"/>
      <c r="T355" s="86"/>
      <c r="U355" s="87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205</v>
      </c>
      <c r="AU355" s="19" t="s">
        <v>81</v>
      </c>
    </row>
    <row r="356" s="12" customFormat="1" ht="22.8" customHeight="1">
      <c r="A356" s="12"/>
      <c r="B356" s="198"/>
      <c r="C356" s="199"/>
      <c r="D356" s="200" t="s">
        <v>71</v>
      </c>
      <c r="E356" s="212" t="s">
        <v>800</v>
      </c>
      <c r="F356" s="212" t="s">
        <v>801</v>
      </c>
      <c r="G356" s="199"/>
      <c r="H356" s="199"/>
      <c r="I356" s="202"/>
      <c r="J356" s="213">
        <f>BK356</f>
        <v>0</v>
      </c>
      <c r="K356" s="199"/>
      <c r="L356" s="204"/>
      <c r="M356" s="205"/>
      <c r="N356" s="206"/>
      <c r="O356" s="206"/>
      <c r="P356" s="207">
        <f>SUM(P357:P399)</f>
        <v>0</v>
      </c>
      <c r="Q356" s="206"/>
      <c r="R356" s="207">
        <f>SUM(R357:R399)</f>
        <v>0.89363084000000015</v>
      </c>
      <c r="S356" s="206"/>
      <c r="T356" s="207">
        <f>SUM(T357:T399)</f>
        <v>0</v>
      </c>
      <c r="U356" s="208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209" t="s">
        <v>81</v>
      </c>
      <c r="AT356" s="210" t="s">
        <v>71</v>
      </c>
      <c r="AU356" s="210" t="s">
        <v>79</v>
      </c>
      <c r="AY356" s="209" t="s">
        <v>196</v>
      </c>
      <c r="BK356" s="211">
        <f>SUM(BK357:BK399)</f>
        <v>0</v>
      </c>
    </row>
    <row r="357" s="2" customFormat="1" ht="16.5" customHeight="1">
      <c r="A357" s="40"/>
      <c r="B357" s="41"/>
      <c r="C357" s="214" t="s">
        <v>802</v>
      </c>
      <c r="D357" s="214" t="s">
        <v>198</v>
      </c>
      <c r="E357" s="215" t="s">
        <v>803</v>
      </c>
      <c r="F357" s="216" t="s">
        <v>804</v>
      </c>
      <c r="G357" s="217" t="s">
        <v>209</v>
      </c>
      <c r="H357" s="218">
        <v>88.844999999999999</v>
      </c>
      <c r="I357" s="219"/>
      <c r="J357" s="220">
        <f>ROUND(I357*H357,2)</f>
        <v>0</v>
      </c>
      <c r="K357" s="216" t="s">
        <v>202</v>
      </c>
      <c r="L357" s="46"/>
      <c r="M357" s="221" t="s">
        <v>19</v>
      </c>
      <c r="N357" s="222" t="s">
        <v>43</v>
      </c>
      <c r="O357" s="86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3">
        <f>S357*H357</f>
        <v>0</v>
      </c>
      <c r="U357" s="224" t="s">
        <v>19</v>
      </c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5" t="s">
        <v>266</v>
      </c>
      <c r="AT357" s="225" t="s">
        <v>198</v>
      </c>
      <c r="AU357" s="225" t="s">
        <v>81</v>
      </c>
      <c r="AY357" s="19" t="s">
        <v>196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9" t="s">
        <v>79</v>
      </c>
      <c r="BK357" s="226">
        <f>ROUND(I357*H357,2)</f>
        <v>0</v>
      </c>
      <c r="BL357" s="19" t="s">
        <v>266</v>
      </c>
      <c r="BM357" s="225" t="s">
        <v>805</v>
      </c>
    </row>
    <row r="358" s="2" customFormat="1">
      <c r="A358" s="40"/>
      <c r="B358" s="41"/>
      <c r="C358" s="42"/>
      <c r="D358" s="227" t="s">
        <v>205</v>
      </c>
      <c r="E358" s="42"/>
      <c r="F358" s="228" t="s">
        <v>806</v>
      </c>
      <c r="G358" s="42"/>
      <c r="H358" s="42"/>
      <c r="I358" s="229"/>
      <c r="J358" s="42"/>
      <c r="K358" s="42"/>
      <c r="L358" s="46"/>
      <c r="M358" s="230"/>
      <c r="N358" s="231"/>
      <c r="O358" s="86"/>
      <c r="P358" s="86"/>
      <c r="Q358" s="86"/>
      <c r="R358" s="86"/>
      <c r="S358" s="86"/>
      <c r="T358" s="86"/>
      <c r="U358" s="87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205</v>
      </c>
      <c r="AU358" s="19" t="s">
        <v>81</v>
      </c>
    </row>
    <row r="359" s="13" customFormat="1">
      <c r="A359" s="13"/>
      <c r="B359" s="232"/>
      <c r="C359" s="233"/>
      <c r="D359" s="234" t="s">
        <v>212</v>
      </c>
      <c r="E359" s="235" t="s">
        <v>19</v>
      </c>
      <c r="F359" s="236" t="s">
        <v>807</v>
      </c>
      <c r="G359" s="233"/>
      <c r="H359" s="237">
        <v>17.25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1"/>
      <c r="U359" s="242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212</v>
      </c>
      <c r="AU359" s="243" t="s">
        <v>81</v>
      </c>
      <c r="AV359" s="13" t="s">
        <v>81</v>
      </c>
      <c r="AW359" s="13" t="s">
        <v>33</v>
      </c>
      <c r="AX359" s="13" t="s">
        <v>72</v>
      </c>
      <c r="AY359" s="243" t="s">
        <v>196</v>
      </c>
    </row>
    <row r="360" s="13" customFormat="1">
      <c r="A360" s="13"/>
      <c r="B360" s="232"/>
      <c r="C360" s="233"/>
      <c r="D360" s="234" t="s">
        <v>212</v>
      </c>
      <c r="E360" s="235" t="s">
        <v>19</v>
      </c>
      <c r="F360" s="236" t="s">
        <v>808</v>
      </c>
      <c r="G360" s="233"/>
      <c r="H360" s="237">
        <v>66.125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1"/>
      <c r="U360" s="242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212</v>
      </c>
      <c r="AU360" s="243" t="s">
        <v>81</v>
      </c>
      <c r="AV360" s="13" t="s">
        <v>81</v>
      </c>
      <c r="AW360" s="13" t="s">
        <v>33</v>
      </c>
      <c r="AX360" s="13" t="s">
        <v>72</v>
      </c>
      <c r="AY360" s="243" t="s">
        <v>196</v>
      </c>
    </row>
    <row r="361" s="13" customFormat="1">
      <c r="A361" s="13"/>
      <c r="B361" s="232"/>
      <c r="C361" s="233"/>
      <c r="D361" s="234" t="s">
        <v>212</v>
      </c>
      <c r="E361" s="235" t="s">
        <v>19</v>
      </c>
      <c r="F361" s="236" t="s">
        <v>809</v>
      </c>
      <c r="G361" s="233"/>
      <c r="H361" s="237">
        <v>4.5499999999999998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1"/>
      <c r="U361" s="242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212</v>
      </c>
      <c r="AU361" s="243" t="s">
        <v>81</v>
      </c>
      <c r="AV361" s="13" t="s">
        <v>81</v>
      </c>
      <c r="AW361" s="13" t="s">
        <v>33</v>
      </c>
      <c r="AX361" s="13" t="s">
        <v>72</v>
      </c>
      <c r="AY361" s="243" t="s">
        <v>196</v>
      </c>
    </row>
    <row r="362" s="13" customFormat="1">
      <c r="A362" s="13"/>
      <c r="B362" s="232"/>
      <c r="C362" s="233"/>
      <c r="D362" s="234" t="s">
        <v>212</v>
      </c>
      <c r="E362" s="235" t="s">
        <v>19</v>
      </c>
      <c r="F362" s="236" t="s">
        <v>810</v>
      </c>
      <c r="G362" s="233"/>
      <c r="H362" s="237">
        <v>0.92000000000000004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1"/>
      <c r="U362" s="242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212</v>
      </c>
      <c r="AU362" s="243" t="s">
        <v>81</v>
      </c>
      <c r="AV362" s="13" t="s">
        <v>81</v>
      </c>
      <c r="AW362" s="13" t="s">
        <v>33</v>
      </c>
      <c r="AX362" s="13" t="s">
        <v>72</v>
      </c>
      <c r="AY362" s="243" t="s">
        <v>196</v>
      </c>
    </row>
    <row r="363" s="14" customFormat="1">
      <c r="A363" s="14"/>
      <c r="B363" s="254"/>
      <c r="C363" s="255"/>
      <c r="D363" s="234" t="s">
        <v>212</v>
      </c>
      <c r="E363" s="256" t="s">
        <v>19</v>
      </c>
      <c r="F363" s="257" t="s">
        <v>233</v>
      </c>
      <c r="G363" s="255"/>
      <c r="H363" s="258">
        <v>88.844999999999999</v>
      </c>
      <c r="I363" s="259"/>
      <c r="J363" s="255"/>
      <c r="K363" s="255"/>
      <c r="L363" s="260"/>
      <c r="M363" s="261"/>
      <c r="N363" s="262"/>
      <c r="O363" s="262"/>
      <c r="P363" s="262"/>
      <c r="Q363" s="262"/>
      <c r="R363" s="262"/>
      <c r="S363" s="262"/>
      <c r="T363" s="262"/>
      <c r="U363" s="263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4" t="s">
        <v>212</v>
      </c>
      <c r="AU363" s="264" t="s">
        <v>81</v>
      </c>
      <c r="AV363" s="14" t="s">
        <v>203</v>
      </c>
      <c r="AW363" s="14" t="s">
        <v>33</v>
      </c>
      <c r="AX363" s="14" t="s">
        <v>79</v>
      </c>
      <c r="AY363" s="264" t="s">
        <v>196</v>
      </c>
    </row>
    <row r="364" s="2" customFormat="1" ht="24.15" customHeight="1">
      <c r="A364" s="40"/>
      <c r="B364" s="41"/>
      <c r="C364" s="244" t="s">
        <v>811</v>
      </c>
      <c r="D364" s="244" t="s">
        <v>214</v>
      </c>
      <c r="E364" s="245" t="s">
        <v>736</v>
      </c>
      <c r="F364" s="246" t="s">
        <v>737</v>
      </c>
      <c r="G364" s="247" t="s">
        <v>201</v>
      </c>
      <c r="H364" s="248">
        <v>0.45700000000000002</v>
      </c>
      <c r="I364" s="249"/>
      <c r="J364" s="250">
        <f>ROUND(I364*H364,2)</f>
        <v>0</v>
      </c>
      <c r="K364" s="246" t="s">
        <v>202</v>
      </c>
      <c r="L364" s="251"/>
      <c r="M364" s="252" t="s">
        <v>19</v>
      </c>
      <c r="N364" s="253" t="s">
        <v>43</v>
      </c>
      <c r="O364" s="86"/>
      <c r="P364" s="223">
        <f>O364*H364</f>
        <v>0</v>
      </c>
      <c r="Q364" s="223">
        <v>0.44</v>
      </c>
      <c r="R364" s="223">
        <f>Q364*H364</f>
        <v>0.20108000000000001</v>
      </c>
      <c r="S364" s="223">
        <v>0</v>
      </c>
      <c r="T364" s="223">
        <f>S364*H364</f>
        <v>0</v>
      </c>
      <c r="U364" s="224" t="s">
        <v>19</v>
      </c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5" t="s">
        <v>278</v>
      </c>
      <c r="AT364" s="225" t="s">
        <v>214</v>
      </c>
      <c r="AU364" s="225" t="s">
        <v>81</v>
      </c>
      <c r="AY364" s="19" t="s">
        <v>196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9" t="s">
        <v>79</v>
      </c>
      <c r="BK364" s="226">
        <f>ROUND(I364*H364,2)</f>
        <v>0</v>
      </c>
      <c r="BL364" s="19" t="s">
        <v>266</v>
      </c>
      <c r="BM364" s="225" t="s">
        <v>812</v>
      </c>
    </row>
    <row r="365" s="13" customFormat="1">
      <c r="A365" s="13"/>
      <c r="B365" s="232"/>
      <c r="C365" s="233"/>
      <c r="D365" s="234" t="s">
        <v>212</v>
      </c>
      <c r="E365" s="235" t="s">
        <v>19</v>
      </c>
      <c r="F365" s="236" t="s">
        <v>813</v>
      </c>
      <c r="G365" s="233"/>
      <c r="H365" s="237">
        <v>0.124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1"/>
      <c r="U365" s="242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212</v>
      </c>
      <c r="AU365" s="243" t="s">
        <v>81</v>
      </c>
      <c r="AV365" s="13" t="s">
        <v>81</v>
      </c>
      <c r="AW365" s="13" t="s">
        <v>33</v>
      </c>
      <c r="AX365" s="13" t="s">
        <v>72</v>
      </c>
      <c r="AY365" s="243" t="s">
        <v>196</v>
      </c>
    </row>
    <row r="366" s="13" customFormat="1">
      <c r="A366" s="13"/>
      <c r="B366" s="232"/>
      <c r="C366" s="233"/>
      <c r="D366" s="234" t="s">
        <v>212</v>
      </c>
      <c r="E366" s="235" t="s">
        <v>19</v>
      </c>
      <c r="F366" s="236" t="s">
        <v>814</v>
      </c>
      <c r="G366" s="233"/>
      <c r="H366" s="237">
        <v>0.23799999999999999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1"/>
      <c r="U366" s="242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212</v>
      </c>
      <c r="AU366" s="243" t="s">
        <v>81</v>
      </c>
      <c r="AV366" s="13" t="s">
        <v>81</v>
      </c>
      <c r="AW366" s="13" t="s">
        <v>33</v>
      </c>
      <c r="AX366" s="13" t="s">
        <v>72</v>
      </c>
      <c r="AY366" s="243" t="s">
        <v>196</v>
      </c>
    </row>
    <row r="367" s="13" customFormat="1">
      <c r="A367" s="13"/>
      <c r="B367" s="232"/>
      <c r="C367" s="233"/>
      <c r="D367" s="234" t="s">
        <v>212</v>
      </c>
      <c r="E367" s="235" t="s">
        <v>19</v>
      </c>
      <c r="F367" s="236" t="s">
        <v>815</v>
      </c>
      <c r="G367" s="233"/>
      <c r="H367" s="237">
        <v>0.016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1"/>
      <c r="U367" s="242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212</v>
      </c>
      <c r="AU367" s="243" t="s">
        <v>81</v>
      </c>
      <c r="AV367" s="13" t="s">
        <v>81</v>
      </c>
      <c r="AW367" s="13" t="s">
        <v>33</v>
      </c>
      <c r="AX367" s="13" t="s">
        <v>72</v>
      </c>
      <c r="AY367" s="243" t="s">
        <v>196</v>
      </c>
    </row>
    <row r="368" s="13" customFormat="1">
      <c r="A368" s="13"/>
      <c r="B368" s="232"/>
      <c r="C368" s="233"/>
      <c r="D368" s="234" t="s">
        <v>212</v>
      </c>
      <c r="E368" s="235" t="s">
        <v>19</v>
      </c>
      <c r="F368" s="236" t="s">
        <v>816</v>
      </c>
      <c r="G368" s="233"/>
      <c r="H368" s="237">
        <v>0.0030000000000000001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1"/>
      <c r="U368" s="242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212</v>
      </c>
      <c r="AU368" s="243" t="s">
        <v>81</v>
      </c>
      <c r="AV368" s="13" t="s">
        <v>81</v>
      </c>
      <c r="AW368" s="13" t="s">
        <v>33</v>
      </c>
      <c r="AX368" s="13" t="s">
        <v>72</v>
      </c>
      <c r="AY368" s="243" t="s">
        <v>196</v>
      </c>
    </row>
    <row r="369" s="14" customFormat="1">
      <c r="A369" s="14"/>
      <c r="B369" s="254"/>
      <c r="C369" s="255"/>
      <c r="D369" s="234" t="s">
        <v>212</v>
      </c>
      <c r="E369" s="256" t="s">
        <v>19</v>
      </c>
      <c r="F369" s="257" t="s">
        <v>233</v>
      </c>
      <c r="G369" s="255"/>
      <c r="H369" s="258">
        <v>0.38100000000000001</v>
      </c>
      <c r="I369" s="259"/>
      <c r="J369" s="255"/>
      <c r="K369" s="255"/>
      <c r="L369" s="260"/>
      <c r="M369" s="261"/>
      <c r="N369" s="262"/>
      <c r="O369" s="262"/>
      <c r="P369" s="262"/>
      <c r="Q369" s="262"/>
      <c r="R369" s="262"/>
      <c r="S369" s="262"/>
      <c r="T369" s="262"/>
      <c r="U369" s="263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4" t="s">
        <v>212</v>
      </c>
      <c r="AU369" s="264" t="s">
        <v>81</v>
      </c>
      <c r="AV369" s="14" t="s">
        <v>203</v>
      </c>
      <c r="AW369" s="14" t="s">
        <v>33</v>
      </c>
      <c r="AX369" s="14" t="s">
        <v>79</v>
      </c>
      <c r="AY369" s="264" t="s">
        <v>196</v>
      </c>
    </row>
    <row r="370" s="13" customFormat="1">
      <c r="A370" s="13"/>
      <c r="B370" s="232"/>
      <c r="C370" s="233"/>
      <c r="D370" s="234" t="s">
        <v>212</v>
      </c>
      <c r="E370" s="233"/>
      <c r="F370" s="236" t="s">
        <v>817</v>
      </c>
      <c r="G370" s="233"/>
      <c r="H370" s="237">
        <v>0.45700000000000002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1"/>
      <c r="U370" s="242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212</v>
      </c>
      <c r="AU370" s="243" t="s">
        <v>81</v>
      </c>
      <c r="AV370" s="13" t="s">
        <v>81</v>
      </c>
      <c r="AW370" s="13" t="s">
        <v>4</v>
      </c>
      <c r="AX370" s="13" t="s">
        <v>79</v>
      </c>
      <c r="AY370" s="243" t="s">
        <v>196</v>
      </c>
    </row>
    <row r="371" s="2" customFormat="1" ht="37.8" customHeight="1">
      <c r="A371" s="40"/>
      <c r="B371" s="41"/>
      <c r="C371" s="214" t="s">
        <v>818</v>
      </c>
      <c r="D371" s="214" t="s">
        <v>198</v>
      </c>
      <c r="E371" s="215" t="s">
        <v>819</v>
      </c>
      <c r="F371" s="216" t="s">
        <v>820</v>
      </c>
      <c r="G371" s="217" t="s">
        <v>244</v>
      </c>
      <c r="H371" s="218">
        <v>49.576999999999998</v>
      </c>
      <c r="I371" s="219"/>
      <c r="J371" s="220">
        <f>ROUND(I371*H371,2)</f>
        <v>0</v>
      </c>
      <c r="K371" s="216" t="s">
        <v>202</v>
      </c>
      <c r="L371" s="46"/>
      <c r="M371" s="221" t="s">
        <v>19</v>
      </c>
      <c r="N371" s="222" t="s">
        <v>43</v>
      </c>
      <c r="O371" s="86"/>
      <c r="P371" s="223">
        <f>O371*H371</f>
        <v>0</v>
      </c>
      <c r="Q371" s="223">
        <v>8.0000000000000007E-05</v>
      </c>
      <c r="R371" s="223">
        <f>Q371*H371</f>
        <v>0.0039661599999999998</v>
      </c>
      <c r="S371" s="223">
        <v>0</v>
      </c>
      <c r="T371" s="223">
        <f>S371*H371</f>
        <v>0</v>
      </c>
      <c r="U371" s="224" t="s">
        <v>19</v>
      </c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5" t="s">
        <v>266</v>
      </c>
      <c r="AT371" s="225" t="s">
        <v>198</v>
      </c>
      <c r="AU371" s="225" t="s">
        <v>81</v>
      </c>
      <c r="AY371" s="19" t="s">
        <v>196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9" t="s">
        <v>79</v>
      </c>
      <c r="BK371" s="226">
        <f>ROUND(I371*H371,2)</f>
        <v>0</v>
      </c>
      <c r="BL371" s="19" t="s">
        <v>266</v>
      </c>
      <c r="BM371" s="225" t="s">
        <v>821</v>
      </c>
    </row>
    <row r="372" s="2" customFormat="1">
      <c r="A372" s="40"/>
      <c r="B372" s="41"/>
      <c r="C372" s="42"/>
      <c r="D372" s="227" t="s">
        <v>205</v>
      </c>
      <c r="E372" s="42"/>
      <c r="F372" s="228" t="s">
        <v>822</v>
      </c>
      <c r="G372" s="42"/>
      <c r="H372" s="42"/>
      <c r="I372" s="229"/>
      <c r="J372" s="42"/>
      <c r="K372" s="42"/>
      <c r="L372" s="46"/>
      <c r="M372" s="230"/>
      <c r="N372" s="231"/>
      <c r="O372" s="86"/>
      <c r="P372" s="86"/>
      <c r="Q372" s="86"/>
      <c r="R372" s="86"/>
      <c r="S372" s="86"/>
      <c r="T372" s="86"/>
      <c r="U372" s="87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205</v>
      </c>
      <c r="AU372" s="19" t="s">
        <v>81</v>
      </c>
    </row>
    <row r="373" s="13" customFormat="1">
      <c r="A373" s="13"/>
      <c r="B373" s="232"/>
      <c r="C373" s="233"/>
      <c r="D373" s="234" t="s">
        <v>212</v>
      </c>
      <c r="E373" s="235" t="s">
        <v>19</v>
      </c>
      <c r="F373" s="236" t="s">
        <v>823</v>
      </c>
      <c r="G373" s="233"/>
      <c r="H373" s="237">
        <v>51.264000000000003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1"/>
      <c r="U373" s="242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212</v>
      </c>
      <c r="AU373" s="243" t="s">
        <v>81</v>
      </c>
      <c r="AV373" s="13" t="s">
        <v>81</v>
      </c>
      <c r="AW373" s="13" t="s">
        <v>33</v>
      </c>
      <c r="AX373" s="13" t="s">
        <v>72</v>
      </c>
      <c r="AY373" s="243" t="s">
        <v>196</v>
      </c>
    </row>
    <row r="374" s="13" customFormat="1">
      <c r="A374" s="13"/>
      <c r="B374" s="232"/>
      <c r="C374" s="233"/>
      <c r="D374" s="234" t="s">
        <v>212</v>
      </c>
      <c r="E374" s="235" t="s">
        <v>19</v>
      </c>
      <c r="F374" s="236" t="s">
        <v>709</v>
      </c>
      <c r="G374" s="233"/>
      <c r="H374" s="237">
        <v>-1.6870000000000001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1"/>
      <c r="U374" s="242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212</v>
      </c>
      <c r="AU374" s="243" t="s">
        <v>81</v>
      </c>
      <c r="AV374" s="13" t="s">
        <v>81</v>
      </c>
      <c r="AW374" s="13" t="s">
        <v>33</v>
      </c>
      <c r="AX374" s="13" t="s">
        <v>72</v>
      </c>
      <c r="AY374" s="243" t="s">
        <v>196</v>
      </c>
    </row>
    <row r="375" s="14" customFormat="1">
      <c r="A375" s="14"/>
      <c r="B375" s="254"/>
      <c r="C375" s="255"/>
      <c r="D375" s="234" t="s">
        <v>212</v>
      </c>
      <c r="E375" s="256" t="s">
        <v>19</v>
      </c>
      <c r="F375" s="257" t="s">
        <v>233</v>
      </c>
      <c r="G375" s="255"/>
      <c r="H375" s="258">
        <v>49.576999999999998</v>
      </c>
      <c r="I375" s="259"/>
      <c r="J375" s="255"/>
      <c r="K375" s="255"/>
      <c r="L375" s="260"/>
      <c r="M375" s="261"/>
      <c r="N375" s="262"/>
      <c r="O375" s="262"/>
      <c r="P375" s="262"/>
      <c r="Q375" s="262"/>
      <c r="R375" s="262"/>
      <c r="S375" s="262"/>
      <c r="T375" s="262"/>
      <c r="U375" s="263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4" t="s">
        <v>212</v>
      </c>
      <c r="AU375" s="264" t="s">
        <v>81</v>
      </c>
      <c r="AV375" s="14" t="s">
        <v>203</v>
      </c>
      <c r="AW375" s="14" t="s">
        <v>33</v>
      </c>
      <c r="AX375" s="14" t="s">
        <v>79</v>
      </c>
      <c r="AY375" s="264" t="s">
        <v>196</v>
      </c>
    </row>
    <row r="376" s="2" customFormat="1" ht="21.75" customHeight="1">
      <c r="A376" s="40"/>
      <c r="B376" s="41"/>
      <c r="C376" s="244" t="s">
        <v>824</v>
      </c>
      <c r="D376" s="244" t="s">
        <v>214</v>
      </c>
      <c r="E376" s="245" t="s">
        <v>825</v>
      </c>
      <c r="F376" s="246" t="s">
        <v>826</v>
      </c>
      <c r="G376" s="247" t="s">
        <v>201</v>
      </c>
      <c r="H376" s="248">
        <v>1.19</v>
      </c>
      <c r="I376" s="249"/>
      <c r="J376" s="250">
        <f>ROUND(I376*H376,2)</f>
        <v>0</v>
      </c>
      <c r="K376" s="246" t="s">
        <v>202</v>
      </c>
      <c r="L376" s="251"/>
      <c r="M376" s="252" t="s">
        <v>19</v>
      </c>
      <c r="N376" s="253" t="s">
        <v>43</v>
      </c>
      <c r="O376" s="86"/>
      <c r="P376" s="223">
        <f>O376*H376</f>
        <v>0</v>
      </c>
      <c r="Q376" s="223">
        <v>0.55000000000000004</v>
      </c>
      <c r="R376" s="223">
        <f>Q376*H376</f>
        <v>0.65449999999999997</v>
      </c>
      <c r="S376" s="223">
        <v>0</v>
      </c>
      <c r="T376" s="223">
        <f>S376*H376</f>
        <v>0</v>
      </c>
      <c r="U376" s="224" t="s">
        <v>19</v>
      </c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5" t="s">
        <v>278</v>
      </c>
      <c r="AT376" s="225" t="s">
        <v>214</v>
      </c>
      <c r="AU376" s="225" t="s">
        <v>81</v>
      </c>
      <c r="AY376" s="19" t="s">
        <v>196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9" t="s">
        <v>79</v>
      </c>
      <c r="BK376" s="226">
        <f>ROUND(I376*H376,2)</f>
        <v>0</v>
      </c>
      <c r="BL376" s="19" t="s">
        <v>266</v>
      </c>
      <c r="BM376" s="225" t="s">
        <v>827</v>
      </c>
    </row>
    <row r="377" s="13" customFormat="1">
      <c r="A377" s="13"/>
      <c r="B377" s="232"/>
      <c r="C377" s="233"/>
      <c r="D377" s="234" t="s">
        <v>212</v>
      </c>
      <c r="E377" s="235" t="s">
        <v>19</v>
      </c>
      <c r="F377" s="236" t="s">
        <v>828</v>
      </c>
      <c r="G377" s="233"/>
      <c r="H377" s="237">
        <v>0.99199999999999999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1"/>
      <c r="U377" s="242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212</v>
      </c>
      <c r="AU377" s="243" t="s">
        <v>81</v>
      </c>
      <c r="AV377" s="13" t="s">
        <v>81</v>
      </c>
      <c r="AW377" s="13" t="s">
        <v>33</v>
      </c>
      <c r="AX377" s="13" t="s">
        <v>79</v>
      </c>
      <c r="AY377" s="243" t="s">
        <v>196</v>
      </c>
    </row>
    <row r="378" s="13" customFormat="1">
      <c r="A378" s="13"/>
      <c r="B378" s="232"/>
      <c r="C378" s="233"/>
      <c r="D378" s="234" t="s">
        <v>212</v>
      </c>
      <c r="E378" s="233"/>
      <c r="F378" s="236" t="s">
        <v>829</v>
      </c>
      <c r="G378" s="233"/>
      <c r="H378" s="237">
        <v>1.19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1"/>
      <c r="U378" s="242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212</v>
      </c>
      <c r="AU378" s="243" t="s">
        <v>81</v>
      </c>
      <c r="AV378" s="13" t="s">
        <v>81</v>
      </c>
      <c r="AW378" s="13" t="s">
        <v>4</v>
      </c>
      <c r="AX378" s="13" t="s">
        <v>79</v>
      </c>
      <c r="AY378" s="243" t="s">
        <v>196</v>
      </c>
    </row>
    <row r="379" s="2" customFormat="1" ht="24.15" customHeight="1">
      <c r="A379" s="40"/>
      <c r="B379" s="41"/>
      <c r="C379" s="214" t="s">
        <v>830</v>
      </c>
      <c r="D379" s="214" t="s">
        <v>198</v>
      </c>
      <c r="E379" s="215" t="s">
        <v>831</v>
      </c>
      <c r="F379" s="216" t="s">
        <v>832</v>
      </c>
      <c r="G379" s="217" t="s">
        <v>244</v>
      </c>
      <c r="H379" s="218">
        <v>47.302999999999997</v>
      </c>
      <c r="I379" s="219"/>
      <c r="J379" s="220">
        <f>ROUND(I379*H379,2)</f>
        <v>0</v>
      </c>
      <c r="K379" s="216" t="s">
        <v>202</v>
      </c>
      <c r="L379" s="46"/>
      <c r="M379" s="221" t="s">
        <v>19</v>
      </c>
      <c r="N379" s="222" t="s">
        <v>43</v>
      </c>
      <c r="O379" s="86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3">
        <f>S379*H379</f>
        <v>0</v>
      </c>
      <c r="U379" s="224" t="s">
        <v>19</v>
      </c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5" t="s">
        <v>266</v>
      </c>
      <c r="AT379" s="225" t="s">
        <v>198</v>
      </c>
      <c r="AU379" s="225" t="s">
        <v>81</v>
      </c>
      <c r="AY379" s="19" t="s">
        <v>196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9" t="s">
        <v>79</v>
      </c>
      <c r="BK379" s="226">
        <f>ROUND(I379*H379,2)</f>
        <v>0</v>
      </c>
      <c r="BL379" s="19" t="s">
        <v>266</v>
      </c>
      <c r="BM379" s="225" t="s">
        <v>833</v>
      </c>
    </row>
    <row r="380" s="2" customFormat="1">
      <c r="A380" s="40"/>
      <c r="B380" s="41"/>
      <c r="C380" s="42"/>
      <c r="D380" s="227" t="s">
        <v>205</v>
      </c>
      <c r="E380" s="42"/>
      <c r="F380" s="228" t="s">
        <v>834</v>
      </c>
      <c r="G380" s="42"/>
      <c r="H380" s="42"/>
      <c r="I380" s="229"/>
      <c r="J380" s="42"/>
      <c r="K380" s="42"/>
      <c r="L380" s="46"/>
      <c r="M380" s="230"/>
      <c r="N380" s="231"/>
      <c r="O380" s="86"/>
      <c r="P380" s="86"/>
      <c r="Q380" s="86"/>
      <c r="R380" s="86"/>
      <c r="S380" s="86"/>
      <c r="T380" s="86"/>
      <c r="U380" s="87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205</v>
      </c>
      <c r="AU380" s="19" t="s">
        <v>81</v>
      </c>
    </row>
    <row r="381" s="13" customFormat="1">
      <c r="A381" s="13"/>
      <c r="B381" s="232"/>
      <c r="C381" s="233"/>
      <c r="D381" s="234" t="s">
        <v>212</v>
      </c>
      <c r="E381" s="235" t="s">
        <v>19</v>
      </c>
      <c r="F381" s="236" t="s">
        <v>710</v>
      </c>
      <c r="G381" s="233"/>
      <c r="H381" s="237">
        <v>48.990000000000002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1"/>
      <c r="U381" s="242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212</v>
      </c>
      <c r="AU381" s="243" t="s">
        <v>81</v>
      </c>
      <c r="AV381" s="13" t="s">
        <v>81</v>
      </c>
      <c r="AW381" s="13" t="s">
        <v>33</v>
      </c>
      <c r="AX381" s="13" t="s">
        <v>72</v>
      </c>
      <c r="AY381" s="243" t="s">
        <v>196</v>
      </c>
    </row>
    <row r="382" s="13" customFormat="1">
      <c r="A382" s="13"/>
      <c r="B382" s="232"/>
      <c r="C382" s="233"/>
      <c r="D382" s="234" t="s">
        <v>212</v>
      </c>
      <c r="E382" s="235" t="s">
        <v>19</v>
      </c>
      <c r="F382" s="236" t="s">
        <v>709</v>
      </c>
      <c r="G382" s="233"/>
      <c r="H382" s="237">
        <v>-1.6870000000000001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1"/>
      <c r="U382" s="242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212</v>
      </c>
      <c r="AU382" s="243" t="s">
        <v>81</v>
      </c>
      <c r="AV382" s="13" t="s">
        <v>81</v>
      </c>
      <c r="AW382" s="13" t="s">
        <v>33</v>
      </c>
      <c r="AX382" s="13" t="s">
        <v>72</v>
      </c>
      <c r="AY382" s="243" t="s">
        <v>196</v>
      </c>
    </row>
    <row r="383" s="14" customFormat="1">
      <c r="A383" s="14"/>
      <c r="B383" s="254"/>
      <c r="C383" s="255"/>
      <c r="D383" s="234" t="s">
        <v>212</v>
      </c>
      <c r="E383" s="256" t="s">
        <v>19</v>
      </c>
      <c r="F383" s="257" t="s">
        <v>233</v>
      </c>
      <c r="G383" s="255"/>
      <c r="H383" s="258">
        <v>47.302999999999997</v>
      </c>
      <c r="I383" s="259"/>
      <c r="J383" s="255"/>
      <c r="K383" s="255"/>
      <c r="L383" s="260"/>
      <c r="M383" s="261"/>
      <c r="N383" s="262"/>
      <c r="O383" s="262"/>
      <c r="P383" s="262"/>
      <c r="Q383" s="262"/>
      <c r="R383" s="262"/>
      <c r="S383" s="262"/>
      <c r="T383" s="262"/>
      <c r="U383" s="263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4" t="s">
        <v>212</v>
      </c>
      <c r="AU383" s="264" t="s">
        <v>81</v>
      </c>
      <c r="AV383" s="14" t="s">
        <v>203</v>
      </c>
      <c r="AW383" s="14" t="s">
        <v>33</v>
      </c>
      <c r="AX383" s="14" t="s">
        <v>79</v>
      </c>
      <c r="AY383" s="264" t="s">
        <v>196</v>
      </c>
    </row>
    <row r="384" s="2" customFormat="1" ht="24.15" customHeight="1">
      <c r="A384" s="40"/>
      <c r="B384" s="41"/>
      <c r="C384" s="244" t="s">
        <v>835</v>
      </c>
      <c r="D384" s="244" t="s">
        <v>214</v>
      </c>
      <c r="E384" s="245" t="s">
        <v>836</v>
      </c>
      <c r="F384" s="246" t="s">
        <v>837</v>
      </c>
      <c r="G384" s="247" t="s">
        <v>244</v>
      </c>
      <c r="H384" s="248">
        <v>52.554000000000002</v>
      </c>
      <c r="I384" s="249"/>
      <c r="J384" s="250">
        <f>ROUND(I384*H384,2)</f>
        <v>0</v>
      </c>
      <c r="K384" s="246" t="s">
        <v>202</v>
      </c>
      <c r="L384" s="251"/>
      <c r="M384" s="252" t="s">
        <v>19</v>
      </c>
      <c r="N384" s="253" t="s">
        <v>43</v>
      </c>
      <c r="O384" s="86"/>
      <c r="P384" s="223">
        <f>O384*H384</f>
        <v>0</v>
      </c>
      <c r="Q384" s="223">
        <v>0.00027</v>
      </c>
      <c r="R384" s="223">
        <f>Q384*H384</f>
        <v>0.01418958</v>
      </c>
      <c r="S384" s="223">
        <v>0</v>
      </c>
      <c r="T384" s="223">
        <f>S384*H384</f>
        <v>0</v>
      </c>
      <c r="U384" s="224" t="s">
        <v>19</v>
      </c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5" t="s">
        <v>278</v>
      </c>
      <c r="AT384" s="225" t="s">
        <v>214</v>
      </c>
      <c r="AU384" s="225" t="s">
        <v>81</v>
      </c>
      <c r="AY384" s="19" t="s">
        <v>196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9" t="s">
        <v>79</v>
      </c>
      <c r="BK384" s="226">
        <f>ROUND(I384*H384,2)</f>
        <v>0</v>
      </c>
      <c r="BL384" s="19" t="s">
        <v>266</v>
      </c>
      <c r="BM384" s="225" t="s">
        <v>838</v>
      </c>
    </row>
    <row r="385" s="13" customFormat="1">
      <c r="A385" s="13"/>
      <c r="B385" s="232"/>
      <c r="C385" s="233"/>
      <c r="D385" s="234" t="s">
        <v>212</v>
      </c>
      <c r="E385" s="233"/>
      <c r="F385" s="236" t="s">
        <v>839</v>
      </c>
      <c r="G385" s="233"/>
      <c r="H385" s="237">
        <v>52.554000000000002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1"/>
      <c r="U385" s="242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212</v>
      </c>
      <c r="AU385" s="243" t="s">
        <v>81</v>
      </c>
      <c r="AV385" s="13" t="s">
        <v>81</v>
      </c>
      <c r="AW385" s="13" t="s">
        <v>4</v>
      </c>
      <c r="AX385" s="13" t="s">
        <v>79</v>
      </c>
      <c r="AY385" s="243" t="s">
        <v>196</v>
      </c>
    </row>
    <row r="386" s="2" customFormat="1" ht="24.15" customHeight="1">
      <c r="A386" s="40"/>
      <c r="B386" s="41"/>
      <c r="C386" s="214" t="s">
        <v>840</v>
      </c>
      <c r="D386" s="214" t="s">
        <v>198</v>
      </c>
      <c r="E386" s="215" t="s">
        <v>841</v>
      </c>
      <c r="F386" s="216" t="s">
        <v>842</v>
      </c>
      <c r="G386" s="217" t="s">
        <v>209</v>
      </c>
      <c r="H386" s="218">
        <v>16.75</v>
      </c>
      <c r="I386" s="219"/>
      <c r="J386" s="220">
        <f>ROUND(I386*H386,2)</f>
        <v>0</v>
      </c>
      <c r="K386" s="216" t="s">
        <v>202</v>
      </c>
      <c r="L386" s="46"/>
      <c r="M386" s="221" t="s">
        <v>19</v>
      </c>
      <c r="N386" s="222" t="s">
        <v>43</v>
      </c>
      <c r="O386" s="86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3">
        <f>S386*H386</f>
        <v>0</v>
      </c>
      <c r="U386" s="224" t="s">
        <v>19</v>
      </c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5" t="s">
        <v>266</v>
      </c>
      <c r="AT386" s="225" t="s">
        <v>198</v>
      </c>
      <c r="AU386" s="225" t="s">
        <v>81</v>
      </c>
      <c r="AY386" s="19" t="s">
        <v>196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9" t="s">
        <v>79</v>
      </c>
      <c r="BK386" s="226">
        <f>ROUND(I386*H386,2)</f>
        <v>0</v>
      </c>
      <c r="BL386" s="19" t="s">
        <v>266</v>
      </c>
      <c r="BM386" s="225" t="s">
        <v>843</v>
      </c>
    </row>
    <row r="387" s="2" customFormat="1">
      <c r="A387" s="40"/>
      <c r="B387" s="41"/>
      <c r="C387" s="42"/>
      <c r="D387" s="227" t="s">
        <v>205</v>
      </c>
      <c r="E387" s="42"/>
      <c r="F387" s="228" t="s">
        <v>844</v>
      </c>
      <c r="G387" s="42"/>
      <c r="H387" s="42"/>
      <c r="I387" s="229"/>
      <c r="J387" s="42"/>
      <c r="K387" s="42"/>
      <c r="L387" s="46"/>
      <c r="M387" s="230"/>
      <c r="N387" s="231"/>
      <c r="O387" s="86"/>
      <c r="P387" s="86"/>
      <c r="Q387" s="86"/>
      <c r="R387" s="86"/>
      <c r="S387" s="86"/>
      <c r="T387" s="86"/>
      <c r="U387" s="87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205</v>
      </c>
      <c r="AU387" s="19" t="s">
        <v>81</v>
      </c>
    </row>
    <row r="388" s="13" customFormat="1">
      <c r="A388" s="13"/>
      <c r="B388" s="232"/>
      <c r="C388" s="233"/>
      <c r="D388" s="234" t="s">
        <v>212</v>
      </c>
      <c r="E388" s="235" t="s">
        <v>19</v>
      </c>
      <c r="F388" s="236" t="s">
        <v>845</v>
      </c>
      <c r="G388" s="233"/>
      <c r="H388" s="237">
        <v>10.880000000000001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1"/>
      <c r="U388" s="242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212</v>
      </c>
      <c r="AU388" s="243" t="s">
        <v>81</v>
      </c>
      <c r="AV388" s="13" t="s">
        <v>81</v>
      </c>
      <c r="AW388" s="13" t="s">
        <v>33</v>
      </c>
      <c r="AX388" s="13" t="s">
        <v>72</v>
      </c>
      <c r="AY388" s="243" t="s">
        <v>196</v>
      </c>
    </row>
    <row r="389" s="13" customFormat="1">
      <c r="A389" s="13"/>
      <c r="B389" s="232"/>
      <c r="C389" s="233"/>
      <c r="D389" s="234" t="s">
        <v>212</v>
      </c>
      <c r="E389" s="235" t="s">
        <v>19</v>
      </c>
      <c r="F389" s="236" t="s">
        <v>846</v>
      </c>
      <c r="G389" s="233"/>
      <c r="H389" s="237">
        <v>3.3799999999999999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1"/>
      <c r="U389" s="242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212</v>
      </c>
      <c r="AU389" s="243" t="s">
        <v>81</v>
      </c>
      <c r="AV389" s="13" t="s">
        <v>81</v>
      </c>
      <c r="AW389" s="13" t="s">
        <v>33</v>
      </c>
      <c r="AX389" s="13" t="s">
        <v>72</v>
      </c>
      <c r="AY389" s="243" t="s">
        <v>196</v>
      </c>
    </row>
    <row r="390" s="13" customFormat="1">
      <c r="A390" s="13"/>
      <c r="B390" s="232"/>
      <c r="C390" s="233"/>
      <c r="D390" s="234" t="s">
        <v>212</v>
      </c>
      <c r="E390" s="235" t="s">
        <v>19</v>
      </c>
      <c r="F390" s="236" t="s">
        <v>847</v>
      </c>
      <c r="G390" s="233"/>
      <c r="H390" s="237">
        <v>2.1749999999999998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1"/>
      <c r="U390" s="242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212</v>
      </c>
      <c r="AU390" s="243" t="s">
        <v>81</v>
      </c>
      <c r="AV390" s="13" t="s">
        <v>81</v>
      </c>
      <c r="AW390" s="13" t="s">
        <v>33</v>
      </c>
      <c r="AX390" s="13" t="s">
        <v>72</v>
      </c>
      <c r="AY390" s="243" t="s">
        <v>196</v>
      </c>
    </row>
    <row r="391" s="13" customFormat="1">
      <c r="A391" s="13"/>
      <c r="B391" s="232"/>
      <c r="C391" s="233"/>
      <c r="D391" s="234" t="s">
        <v>212</v>
      </c>
      <c r="E391" s="235" t="s">
        <v>19</v>
      </c>
      <c r="F391" s="236" t="s">
        <v>848</v>
      </c>
      <c r="G391" s="233"/>
      <c r="H391" s="237">
        <v>0.315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1"/>
      <c r="U391" s="242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212</v>
      </c>
      <c r="AU391" s="243" t="s">
        <v>81</v>
      </c>
      <c r="AV391" s="13" t="s">
        <v>81</v>
      </c>
      <c r="AW391" s="13" t="s">
        <v>33</v>
      </c>
      <c r="AX391" s="13" t="s">
        <v>72</v>
      </c>
      <c r="AY391" s="243" t="s">
        <v>196</v>
      </c>
    </row>
    <row r="392" s="14" customFormat="1">
      <c r="A392" s="14"/>
      <c r="B392" s="254"/>
      <c r="C392" s="255"/>
      <c r="D392" s="234" t="s">
        <v>212</v>
      </c>
      <c r="E392" s="256" t="s">
        <v>19</v>
      </c>
      <c r="F392" s="257" t="s">
        <v>233</v>
      </c>
      <c r="G392" s="255"/>
      <c r="H392" s="258">
        <v>16.75</v>
      </c>
      <c r="I392" s="259"/>
      <c r="J392" s="255"/>
      <c r="K392" s="255"/>
      <c r="L392" s="260"/>
      <c r="M392" s="261"/>
      <c r="N392" s="262"/>
      <c r="O392" s="262"/>
      <c r="P392" s="262"/>
      <c r="Q392" s="262"/>
      <c r="R392" s="262"/>
      <c r="S392" s="262"/>
      <c r="T392" s="262"/>
      <c r="U392" s="263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4" t="s">
        <v>212</v>
      </c>
      <c r="AU392" s="264" t="s">
        <v>81</v>
      </c>
      <c r="AV392" s="14" t="s">
        <v>203</v>
      </c>
      <c r="AW392" s="14" t="s">
        <v>33</v>
      </c>
      <c r="AX392" s="14" t="s">
        <v>79</v>
      </c>
      <c r="AY392" s="264" t="s">
        <v>196</v>
      </c>
    </row>
    <row r="393" s="2" customFormat="1" ht="24.15" customHeight="1">
      <c r="A393" s="40"/>
      <c r="B393" s="41"/>
      <c r="C393" s="244" t="s">
        <v>849</v>
      </c>
      <c r="D393" s="244" t="s">
        <v>214</v>
      </c>
      <c r="E393" s="245" t="s">
        <v>850</v>
      </c>
      <c r="F393" s="246" t="s">
        <v>851</v>
      </c>
      <c r="G393" s="247" t="s">
        <v>209</v>
      </c>
      <c r="H393" s="248">
        <v>18.425000000000001</v>
      </c>
      <c r="I393" s="249"/>
      <c r="J393" s="250">
        <f>ROUND(I393*H393,2)</f>
        <v>0</v>
      </c>
      <c r="K393" s="246" t="s">
        <v>202</v>
      </c>
      <c r="L393" s="251"/>
      <c r="M393" s="252" t="s">
        <v>19</v>
      </c>
      <c r="N393" s="253" t="s">
        <v>43</v>
      </c>
      <c r="O393" s="86"/>
      <c r="P393" s="223">
        <f>O393*H393</f>
        <v>0</v>
      </c>
      <c r="Q393" s="223">
        <v>0.0010200000000000001</v>
      </c>
      <c r="R393" s="223">
        <f>Q393*H393</f>
        <v>0.018793500000000001</v>
      </c>
      <c r="S393" s="223">
        <v>0</v>
      </c>
      <c r="T393" s="223">
        <f>S393*H393</f>
        <v>0</v>
      </c>
      <c r="U393" s="224" t="s">
        <v>19</v>
      </c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5" t="s">
        <v>278</v>
      </c>
      <c r="AT393" s="225" t="s">
        <v>214</v>
      </c>
      <c r="AU393" s="225" t="s">
        <v>81</v>
      </c>
      <c r="AY393" s="19" t="s">
        <v>196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9" t="s">
        <v>79</v>
      </c>
      <c r="BK393" s="226">
        <f>ROUND(I393*H393,2)</f>
        <v>0</v>
      </c>
      <c r="BL393" s="19" t="s">
        <v>266</v>
      </c>
      <c r="BM393" s="225" t="s">
        <v>852</v>
      </c>
    </row>
    <row r="394" s="13" customFormat="1">
      <c r="A394" s="13"/>
      <c r="B394" s="232"/>
      <c r="C394" s="233"/>
      <c r="D394" s="234" t="s">
        <v>212</v>
      </c>
      <c r="E394" s="233"/>
      <c r="F394" s="236" t="s">
        <v>853</v>
      </c>
      <c r="G394" s="233"/>
      <c r="H394" s="237">
        <v>18.425000000000001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1"/>
      <c r="U394" s="242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212</v>
      </c>
      <c r="AU394" s="243" t="s">
        <v>81</v>
      </c>
      <c r="AV394" s="13" t="s">
        <v>81</v>
      </c>
      <c r="AW394" s="13" t="s">
        <v>4</v>
      </c>
      <c r="AX394" s="13" t="s">
        <v>79</v>
      </c>
      <c r="AY394" s="243" t="s">
        <v>196</v>
      </c>
    </row>
    <row r="395" s="2" customFormat="1" ht="16.5" customHeight="1">
      <c r="A395" s="40"/>
      <c r="B395" s="41"/>
      <c r="C395" s="214" t="s">
        <v>854</v>
      </c>
      <c r="D395" s="214" t="s">
        <v>198</v>
      </c>
      <c r="E395" s="215" t="s">
        <v>855</v>
      </c>
      <c r="F395" s="216" t="s">
        <v>856</v>
      </c>
      <c r="G395" s="217" t="s">
        <v>244</v>
      </c>
      <c r="H395" s="218">
        <v>49.576999999999998</v>
      </c>
      <c r="I395" s="219"/>
      <c r="J395" s="220">
        <f>ROUND(I395*H395,2)</f>
        <v>0</v>
      </c>
      <c r="K395" s="216" t="s">
        <v>19</v>
      </c>
      <c r="L395" s="46"/>
      <c r="M395" s="221" t="s">
        <v>19</v>
      </c>
      <c r="N395" s="222" t="s">
        <v>43</v>
      </c>
      <c r="O395" s="86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3">
        <f>S395*H395</f>
        <v>0</v>
      </c>
      <c r="U395" s="224" t="s">
        <v>19</v>
      </c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5" t="s">
        <v>266</v>
      </c>
      <c r="AT395" s="225" t="s">
        <v>198</v>
      </c>
      <c r="AU395" s="225" t="s">
        <v>81</v>
      </c>
      <c r="AY395" s="19" t="s">
        <v>196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9" t="s">
        <v>79</v>
      </c>
      <c r="BK395" s="226">
        <f>ROUND(I395*H395,2)</f>
        <v>0</v>
      </c>
      <c r="BL395" s="19" t="s">
        <v>266</v>
      </c>
      <c r="BM395" s="225" t="s">
        <v>857</v>
      </c>
    </row>
    <row r="396" s="2" customFormat="1" ht="16.5" customHeight="1">
      <c r="A396" s="40"/>
      <c r="B396" s="41"/>
      <c r="C396" s="244" t="s">
        <v>858</v>
      </c>
      <c r="D396" s="244" t="s">
        <v>214</v>
      </c>
      <c r="E396" s="245" t="s">
        <v>859</v>
      </c>
      <c r="F396" s="246" t="s">
        <v>860</v>
      </c>
      <c r="G396" s="247" t="s">
        <v>244</v>
      </c>
      <c r="H396" s="248">
        <v>55.079999999999998</v>
      </c>
      <c r="I396" s="249"/>
      <c r="J396" s="250">
        <f>ROUND(I396*H396,2)</f>
        <v>0</v>
      </c>
      <c r="K396" s="246" t="s">
        <v>19</v>
      </c>
      <c r="L396" s="251"/>
      <c r="M396" s="252" t="s">
        <v>19</v>
      </c>
      <c r="N396" s="253" t="s">
        <v>43</v>
      </c>
      <c r="O396" s="86"/>
      <c r="P396" s="223">
        <f>O396*H396</f>
        <v>0</v>
      </c>
      <c r="Q396" s="223">
        <v>2.0000000000000002E-05</v>
      </c>
      <c r="R396" s="223">
        <f>Q396*H396</f>
        <v>0.0011016000000000001</v>
      </c>
      <c r="S396" s="223">
        <v>0</v>
      </c>
      <c r="T396" s="223">
        <f>S396*H396</f>
        <v>0</v>
      </c>
      <c r="U396" s="224" t="s">
        <v>19</v>
      </c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5" t="s">
        <v>278</v>
      </c>
      <c r="AT396" s="225" t="s">
        <v>214</v>
      </c>
      <c r="AU396" s="225" t="s">
        <v>81</v>
      </c>
      <c r="AY396" s="19" t="s">
        <v>196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9" t="s">
        <v>79</v>
      </c>
      <c r="BK396" s="226">
        <f>ROUND(I396*H396,2)</f>
        <v>0</v>
      </c>
      <c r="BL396" s="19" t="s">
        <v>266</v>
      </c>
      <c r="BM396" s="225" t="s">
        <v>861</v>
      </c>
    </row>
    <row r="397" s="13" customFormat="1">
      <c r="A397" s="13"/>
      <c r="B397" s="232"/>
      <c r="C397" s="233"/>
      <c r="D397" s="234" t="s">
        <v>212</v>
      </c>
      <c r="E397" s="233"/>
      <c r="F397" s="236" t="s">
        <v>862</v>
      </c>
      <c r="G397" s="233"/>
      <c r="H397" s="237">
        <v>55.079999999999998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1"/>
      <c r="U397" s="242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212</v>
      </c>
      <c r="AU397" s="243" t="s">
        <v>81</v>
      </c>
      <c r="AV397" s="13" t="s">
        <v>81</v>
      </c>
      <c r="AW397" s="13" t="s">
        <v>4</v>
      </c>
      <c r="AX397" s="13" t="s">
        <v>79</v>
      </c>
      <c r="AY397" s="243" t="s">
        <v>196</v>
      </c>
    </row>
    <row r="398" s="2" customFormat="1" ht="49.05" customHeight="1">
      <c r="A398" s="40"/>
      <c r="B398" s="41"/>
      <c r="C398" s="214" t="s">
        <v>863</v>
      </c>
      <c r="D398" s="214" t="s">
        <v>198</v>
      </c>
      <c r="E398" s="215" t="s">
        <v>864</v>
      </c>
      <c r="F398" s="216" t="s">
        <v>865</v>
      </c>
      <c r="G398" s="217" t="s">
        <v>237</v>
      </c>
      <c r="H398" s="218">
        <v>0.89400000000000002</v>
      </c>
      <c r="I398" s="219"/>
      <c r="J398" s="220">
        <f>ROUND(I398*H398,2)</f>
        <v>0</v>
      </c>
      <c r="K398" s="216" t="s">
        <v>202</v>
      </c>
      <c r="L398" s="46"/>
      <c r="M398" s="221" t="s">
        <v>19</v>
      </c>
      <c r="N398" s="222" t="s">
        <v>43</v>
      </c>
      <c r="O398" s="86"/>
      <c r="P398" s="223">
        <f>O398*H398</f>
        <v>0</v>
      </c>
      <c r="Q398" s="223">
        <v>0</v>
      </c>
      <c r="R398" s="223">
        <f>Q398*H398</f>
        <v>0</v>
      </c>
      <c r="S398" s="223">
        <v>0</v>
      </c>
      <c r="T398" s="223">
        <f>S398*H398</f>
        <v>0</v>
      </c>
      <c r="U398" s="224" t="s">
        <v>19</v>
      </c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5" t="s">
        <v>266</v>
      </c>
      <c r="AT398" s="225" t="s">
        <v>198</v>
      </c>
      <c r="AU398" s="225" t="s">
        <v>81</v>
      </c>
      <c r="AY398" s="19" t="s">
        <v>196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9" t="s">
        <v>79</v>
      </c>
      <c r="BK398" s="226">
        <f>ROUND(I398*H398,2)</f>
        <v>0</v>
      </c>
      <c r="BL398" s="19" t="s">
        <v>266</v>
      </c>
      <c r="BM398" s="225" t="s">
        <v>866</v>
      </c>
    </row>
    <row r="399" s="2" customFormat="1">
      <c r="A399" s="40"/>
      <c r="B399" s="41"/>
      <c r="C399" s="42"/>
      <c r="D399" s="227" t="s">
        <v>205</v>
      </c>
      <c r="E399" s="42"/>
      <c r="F399" s="228" t="s">
        <v>867</v>
      </c>
      <c r="G399" s="42"/>
      <c r="H399" s="42"/>
      <c r="I399" s="229"/>
      <c r="J399" s="42"/>
      <c r="K399" s="42"/>
      <c r="L399" s="46"/>
      <c r="M399" s="230"/>
      <c r="N399" s="231"/>
      <c r="O399" s="86"/>
      <c r="P399" s="86"/>
      <c r="Q399" s="86"/>
      <c r="R399" s="86"/>
      <c r="S399" s="86"/>
      <c r="T399" s="86"/>
      <c r="U399" s="87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205</v>
      </c>
      <c r="AU399" s="19" t="s">
        <v>81</v>
      </c>
    </row>
    <row r="400" s="12" customFormat="1" ht="22.8" customHeight="1">
      <c r="A400" s="12"/>
      <c r="B400" s="198"/>
      <c r="C400" s="199"/>
      <c r="D400" s="200" t="s">
        <v>71</v>
      </c>
      <c r="E400" s="212" t="s">
        <v>868</v>
      </c>
      <c r="F400" s="212" t="s">
        <v>869</v>
      </c>
      <c r="G400" s="199"/>
      <c r="H400" s="199"/>
      <c r="I400" s="202"/>
      <c r="J400" s="213">
        <f>BK400</f>
        <v>0</v>
      </c>
      <c r="K400" s="199"/>
      <c r="L400" s="204"/>
      <c r="M400" s="205"/>
      <c r="N400" s="206"/>
      <c r="O400" s="206"/>
      <c r="P400" s="207">
        <f>SUM(P401:P424)</f>
        <v>0</v>
      </c>
      <c r="Q400" s="206"/>
      <c r="R400" s="207">
        <f>SUM(R401:R424)</f>
        <v>0.10430497999999999</v>
      </c>
      <c r="S400" s="206"/>
      <c r="T400" s="207">
        <f>SUM(T401:T424)</f>
        <v>0</v>
      </c>
      <c r="U400" s="208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209" t="s">
        <v>81</v>
      </c>
      <c r="AT400" s="210" t="s">
        <v>71</v>
      </c>
      <c r="AU400" s="210" t="s">
        <v>79</v>
      </c>
      <c r="AY400" s="209" t="s">
        <v>196</v>
      </c>
      <c r="BK400" s="211">
        <f>SUM(BK401:BK424)</f>
        <v>0</v>
      </c>
    </row>
    <row r="401" s="2" customFormat="1" ht="16.5" customHeight="1">
      <c r="A401" s="40"/>
      <c r="B401" s="41"/>
      <c r="C401" s="214" t="s">
        <v>870</v>
      </c>
      <c r="D401" s="214" t="s">
        <v>198</v>
      </c>
      <c r="E401" s="215" t="s">
        <v>871</v>
      </c>
      <c r="F401" s="216" t="s">
        <v>872</v>
      </c>
      <c r="G401" s="217" t="s">
        <v>244</v>
      </c>
      <c r="H401" s="218">
        <v>1.794</v>
      </c>
      <c r="I401" s="219"/>
      <c r="J401" s="220">
        <f>ROUND(I401*H401,2)</f>
        <v>0</v>
      </c>
      <c r="K401" s="216" t="s">
        <v>19</v>
      </c>
      <c r="L401" s="46"/>
      <c r="M401" s="221" t="s">
        <v>19</v>
      </c>
      <c r="N401" s="222" t="s">
        <v>43</v>
      </c>
      <c r="O401" s="86"/>
      <c r="P401" s="223">
        <f>O401*H401</f>
        <v>0</v>
      </c>
      <c r="Q401" s="223">
        <v>0.00017000000000000001</v>
      </c>
      <c r="R401" s="223">
        <f>Q401*H401</f>
        <v>0.00030498000000000005</v>
      </c>
      <c r="S401" s="223">
        <v>0</v>
      </c>
      <c r="T401" s="223">
        <f>S401*H401</f>
        <v>0</v>
      </c>
      <c r="U401" s="224" t="s">
        <v>19</v>
      </c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5" t="s">
        <v>266</v>
      </c>
      <c r="AT401" s="225" t="s">
        <v>198</v>
      </c>
      <c r="AU401" s="225" t="s">
        <v>81</v>
      </c>
      <c r="AY401" s="19" t="s">
        <v>196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9" t="s">
        <v>79</v>
      </c>
      <c r="BK401" s="226">
        <f>ROUND(I401*H401,2)</f>
        <v>0</v>
      </c>
      <c r="BL401" s="19" t="s">
        <v>266</v>
      </c>
      <c r="BM401" s="225" t="s">
        <v>873</v>
      </c>
    </row>
    <row r="402" s="13" customFormat="1">
      <c r="A402" s="13"/>
      <c r="B402" s="232"/>
      <c r="C402" s="233"/>
      <c r="D402" s="234" t="s">
        <v>212</v>
      </c>
      <c r="E402" s="235" t="s">
        <v>19</v>
      </c>
      <c r="F402" s="236" t="s">
        <v>874</v>
      </c>
      <c r="G402" s="233"/>
      <c r="H402" s="237">
        <v>1.19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1"/>
      <c r="U402" s="242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212</v>
      </c>
      <c r="AU402" s="243" t="s">
        <v>81</v>
      </c>
      <c r="AV402" s="13" t="s">
        <v>81</v>
      </c>
      <c r="AW402" s="13" t="s">
        <v>33</v>
      </c>
      <c r="AX402" s="13" t="s">
        <v>72</v>
      </c>
      <c r="AY402" s="243" t="s">
        <v>196</v>
      </c>
    </row>
    <row r="403" s="13" customFormat="1">
      <c r="A403" s="13"/>
      <c r="B403" s="232"/>
      <c r="C403" s="233"/>
      <c r="D403" s="234" t="s">
        <v>212</v>
      </c>
      <c r="E403" s="235" t="s">
        <v>19</v>
      </c>
      <c r="F403" s="236" t="s">
        <v>875</v>
      </c>
      <c r="G403" s="233"/>
      <c r="H403" s="237">
        <v>0.35499999999999998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1"/>
      <c r="U403" s="242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212</v>
      </c>
      <c r="AU403" s="243" t="s">
        <v>81</v>
      </c>
      <c r="AV403" s="13" t="s">
        <v>81</v>
      </c>
      <c r="AW403" s="13" t="s">
        <v>33</v>
      </c>
      <c r="AX403" s="13" t="s">
        <v>72</v>
      </c>
      <c r="AY403" s="243" t="s">
        <v>196</v>
      </c>
    </row>
    <row r="404" s="13" customFormat="1">
      <c r="A404" s="13"/>
      <c r="B404" s="232"/>
      <c r="C404" s="233"/>
      <c r="D404" s="234" t="s">
        <v>212</v>
      </c>
      <c r="E404" s="235" t="s">
        <v>19</v>
      </c>
      <c r="F404" s="236" t="s">
        <v>876</v>
      </c>
      <c r="G404" s="233"/>
      <c r="H404" s="237">
        <v>0.012999999999999999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1"/>
      <c r="U404" s="242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212</v>
      </c>
      <c r="AU404" s="243" t="s">
        <v>81</v>
      </c>
      <c r="AV404" s="13" t="s">
        <v>81</v>
      </c>
      <c r="AW404" s="13" t="s">
        <v>33</v>
      </c>
      <c r="AX404" s="13" t="s">
        <v>72</v>
      </c>
      <c r="AY404" s="243" t="s">
        <v>196</v>
      </c>
    </row>
    <row r="405" s="13" customFormat="1">
      <c r="A405" s="13"/>
      <c r="B405" s="232"/>
      <c r="C405" s="233"/>
      <c r="D405" s="234" t="s">
        <v>212</v>
      </c>
      <c r="E405" s="235" t="s">
        <v>19</v>
      </c>
      <c r="F405" s="236" t="s">
        <v>877</v>
      </c>
      <c r="G405" s="233"/>
      <c r="H405" s="237">
        <v>0.23599999999999999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1"/>
      <c r="U405" s="242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212</v>
      </c>
      <c r="AU405" s="243" t="s">
        <v>81</v>
      </c>
      <c r="AV405" s="13" t="s">
        <v>81</v>
      </c>
      <c r="AW405" s="13" t="s">
        <v>33</v>
      </c>
      <c r="AX405" s="13" t="s">
        <v>72</v>
      </c>
      <c r="AY405" s="243" t="s">
        <v>196</v>
      </c>
    </row>
    <row r="406" s="14" customFormat="1">
      <c r="A406" s="14"/>
      <c r="B406" s="254"/>
      <c r="C406" s="255"/>
      <c r="D406" s="234" t="s">
        <v>212</v>
      </c>
      <c r="E406" s="256" t="s">
        <v>19</v>
      </c>
      <c r="F406" s="257" t="s">
        <v>233</v>
      </c>
      <c r="G406" s="255"/>
      <c r="H406" s="258">
        <v>1.7939999999999998</v>
      </c>
      <c r="I406" s="259"/>
      <c r="J406" s="255"/>
      <c r="K406" s="255"/>
      <c r="L406" s="260"/>
      <c r="M406" s="261"/>
      <c r="N406" s="262"/>
      <c r="O406" s="262"/>
      <c r="P406" s="262"/>
      <c r="Q406" s="262"/>
      <c r="R406" s="262"/>
      <c r="S406" s="262"/>
      <c r="T406" s="262"/>
      <c r="U406" s="263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4" t="s">
        <v>212</v>
      </c>
      <c r="AU406" s="264" t="s">
        <v>81</v>
      </c>
      <c r="AV406" s="14" t="s">
        <v>203</v>
      </c>
      <c r="AW406" s="14" t="s">
        <v>33</v>
      </c>
      <c r="AX406" s="14" t="s">
        <v>79</v>
      </c>
      <c r="AY406" s="264" t="s">
        <v>196</v>
      </c>
    </row>
    <row r="407" s="2" customFormat="1" ht="16.5" customHeight="1">
      <c r="A407" s="40"/>
      <c r="B407" s="41"/>
      <c r="C407" s="244" t="s">
        <v>878</v>
      </c>
      <c r="D407" s="244" t="s">
        <v>214</v>
      </c>
      <c r="E407" s="245" t="s">
        <v>879</v>
      </c>
      <c r="F407" s="246" t="s">
        <v>880</v>
      </c>
      <c r="G407" s="247" t="s">
        <v>237</v>
      </c>
      <c r="H407" s="248">
        <v>0.0080000000000000002</v>
      </c>
      <c r="I407" s="249"/>
      <c r="J407" s="250">
        <f>ROUND(I407*H407,2)</f>
        <v>0</v>
      </c>
      <c r="K407" s="246" t="s">
        <v>202</v>
      </c>
      <c r="L407" s="251"/>
      <c r="M407" s="252" t="s">
        <v>19</v>
      </c>
      <c r="N407" s="253" t="s">
        <v>43</v>
      </c>
      <c r="O407" s="86"/>
      <c r="P407" s="223">
        <f>O407*H407</f>
        <v>0</v>
      </c>
      <c r="Q407" s="223">
        <v>1</v>
      </c>
      <c r="R407" s="223">
        <f>Q407*H407</f>
        <v>0.0080000000000000002</v>
      </c>
      <c r="S407" s="223">
        <v>0</v>
      </c>
      <c r="T407" s="223">
        <f>S407*H407</f>
        <v>0</v>
      </c>
      <c r="U407" s="224" t="s">
        <v>19</v>
      </c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5" t="s">
        <v>278</v>
      </c>
      <c r="AT407" s="225" t="s">
        <v>214</v>
      </c>
      <c r="AU407" s="225" t="s">
        <v>81</v>
      </c>
      <c r="AY407" s="19" t="s">
        <v>196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9" t="s">
        <v>79</v>
      </c>
      <c r="BK407" s="226">
        <f>ROUND(I407*H407,2)</f>
        <v>0</v>
      </c>
      <c r="BL407" s="19" t="s">
        <v>266</v>
      </c>
      <c r="BM407" s="225" t="s">
        <v>881</v>
      </c>
    </row>
    <row r="408" s="13" customFormat="1">
      <c r="A408" s="13"/>
      <c r="B408" s="232"/>
      <c r="C408" s="233"/>
      <c r="D408" s="234" t="s">
        <v>212</v>
      </c>
      <c r="E408" s="233"/>
      <c r="F408" s="236" t="s">
        <v>882</v>
      </c>
      <c r="G408" s="233"/>
      <c r="H408" s="237">
        <v>0.0080000000000000002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1"/>
      <c r="U408" s="242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212</v>
      </c>
      <c r="AU408" s="243" t="s">
        <v>81</v>
      </c>
      <c r="AV408" s="13" t="s">
        <v>81</v>
      </c>
      <c r="AW408" s="13" t="s">
        <v>4</v>
      </c>
      <c r="AX408" s="13" t="s">
        <v>79</v>
      </c>
      <c r="AY408" s="243" t="s">
        <v>196</v>
      </c>
    </row>
    <row r="409" s="2" customFormat="1" ht="24.15" customHeight="1">
      <c r="A409" s="40"/>
      <c r="B409" s="41"/>
      <c r="C409" s="214" t="s">
        <v>883</v>
      </c>
      <c r="D409" s="214" t="s">
        <v>198</v>
      </c>
      <c r="E409" s="215" t="s">
        <v>884</v>
      </c>
      <c r="F409" s="216" t="s">
        <v>885</v>
      </c>
      <c r="G409" s="217" t="s">
        <v>209</v>
      </c>
      <c r="H409" s="218">
        <v>9.7200000000000006</v>
      </c>
      <c r="I409" s="219"/>
      <c r="J409" s="220">
        <f>ROUND(I409*H409,2)</f>
        <v>0</v>
      </c>
      <c r="K409" s="216" t="s">
        <v>202</v>
      </c>
      <c r="L409" s="46"/>
      <c r="M409" s="221" t="s">
        <v>19</v>
      </c>
      <c r="N409" s="222" t="s">
        <v>43</v>
      </c>
      <c r="O409" s="86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3">
        <f>S409*H409</f>
        <v>0</v>
      </c>
      <c r="U409" s="224" t="s">
        <v>19</v>
      </c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5" t="s">
        <v>266</v>
      </c>
      <c r="AT409" s="225" t="s">
        <v>198</v>
      </c>
      <c r="AU409" s="225" t="s">
        <v>81</v>
      </c>
      <c r="AY409" s="19" t="s">
        <v>196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9" t="s">
        <v>79</v>
      </c>
      <c r="BK409" s="226">
        <f>ROUND(I409*H409,2)</f>
        <v>0</v>
      </c>
      <c r="BL409" s="19" t="s">
        <v>266</v>
      </c>
      <c r="BM409" s="225" t="s">
        <v>886</v>
      </c>
    </row>
    <row r="410" s="2" customFormat="1">
      <c r="A410" s="40"/>
      <c r="B410" s="41"/>
      <c r="C410" s="42"/>
      <c r="D410" s="227" t="s">
        <v>205</v>
      </c>
      <c r="E410" s="42"/>
      <c r="F410" s="228" t="s">
        <v>887</v>
      </c>
      <c r="G410" s="42"/>
      <c r="H410" s="42"/>
      <c r="I410" s="229"/>
      <c r="J410" s="42"/>
      <c r="K410" s="42"/>
      <c r="L410" s="46"/>
      <c r="M410" s="230"/>
      <c r="N410" s="231"/>
      <c r="O410" s="86"/>
      <c r="P410" s="86"/>
      <c r="Q410" s="86"/>
      <c r="R410" s="86"/>
      <c r="S410" s="86"/>
      <c r="T410" s="86"/>
      <c r="U410" s="87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205</v>
      </c>
      <c r="AU410" s="19" t="s">
        <v>81</v>
      </c>
    </row>
    <row r="411" s="13" customFormat="1">
      <c r="A411" s="13"/>
      <c r="B411" s="232"/>
      <c r="C411" s="233"/>
      <c r="D411" s="234" t="s">
        <v>212</v>
      </c>
      <c r="E411" s="235" t="s">
        <v>19</v>
      </c>
      <c r="F411" s="236" t="s">
        <v>888</v>
      </c>
      <c r="G411" s="233"/>
      <c r="H411" s="237">
        <v>4.8600000000000003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1"/>
      <c r="U411" s="242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212</v>
      </c>
      <c r="AU411" s="243" t="s">
        <v>81</v>
      </c>
      <c r="AV411" s="13" t="s">
        <v>81</v>
      </c>
      <c r="AW411" s="13" t="s">
        <v>33</v>
      </c>
      <c r="AX411" s="13" t="s">
        <v>72</v>
      </c>
      <c r="AY411" s="243" t="s">
        <v>196</v>
      </c>
    </row>
    <row r="412" s="13" customFormat="1">
      <c r="A412" s="13"/>
      <c r="B412" s="232"/>
      <c r="C412" s="233"/>
      <c r="D412" s="234" t="s">
        <v>212</v>
      </c>
      <c r="E412" s="235" t="s">
        <v>19</v>
      </c>
      <c r="F412" s="236" t="s">
        <v>889</v>
      </c>
      <c r="G412" s="233"/>
      <c r="H412" s="237">
        <v>4.8600000000000003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1"/>
      <c r="U412" s="242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212</v>
      </c>
      <c r="AU412" s="243" t="s">
        <v>81</v>
      </c>
      <c r="AV412" s="13" t="s">
        <v>81</v>
      </c>
      <c r="AW412" s="13" t="s">
        <v>33</v>
      </c>
      <c r="AX412" s="13" t="s">
        <v>72</v>
      </c>
      <c r="AY412" s="243" t="s">
        <v>196</v>
      </c>
    </row>
    <row r="413" s="14" customFormat="1">
      <c r="A413" s="14"/>
      <c r="B413" s="254"/>
      <c r="C413" s="255"/>
      <c r="D413" s="234" t="s">
        <v>212</v>
      </c>
      <c r="E413" s="256" t="s">
        <v>19</v>
      </c>
      <c r="F413" s="257" t="s">
        <v>233</v>
      </c>
      <c r="G413" s="255"/>
      <c r="H413" s="258">
        <v>9.7200000000000006</v>
      </c>
      <c r="I413" s="259"/>
      <c r="J413" s="255"/>
      <c r="K413" s="255"/>
      <c r="L413" s="260"/>
      <c r="M413" s="261"/>
      <c r="N413" s="262"/>
      <c r="O413" s="262"/>
      <c r="P413" s="262"/>
      <c r="Q413" s="262"/>
      <c r="R413" s="262"/>
      <c r="S413" s="262"/>
      <c r="T413" s="262"/>
      <c r="U413" s="263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4" t="s">
        <v>212</v>
      </c>
      <c r="AU413" s="264" t="s">
        <v>81</v>
      </c>
      <c r="AV413" s="14" t="s">
        <v>203</v>
      </c>
      <c r="AW413" s="14" t="s">
        <v>33</v>
      </c>
      <c r="AX413" s="14" t="s">
        <v>79</v>
      </c>
      <c r="AY413" s="264" t="s">
        <v>196</v>
      </c>
    </row>
    <row r="414" s="2" customFormat="1" ht="21.75" customHeight="1">
      <c r="A414" s="40"/>
      <c r="B414" s="41"/>
      <c r="C414" s="244" t="s">
        <v>890</v>
      </c>
      <c r="D414" s="244" t="s">
        <v>214</v>
      </c>
      <c r="E414" s="245" t="s">
        <v>891</v>
      </c>
      <c r="F414" s="246" t="s">
        <v>892</v>
      </c>
      <c r="G414" s="247" t="s">
        <v>237</v>
      </c>
      <c r="H414" s="248">
        <v>0.0050000000000000001</v>
      </c>
      <c r="I414" s="249"/>
      <c r="J414" s="250">
        <f>ROUND(I414*H414,2)</f>
        <v>0</v>
      </c>
      <c r="K414" s="246" t="s">
        <v>202</v>
      </c>
      <c r="L414" s="251"/>
      <c r="M414" s="252" t="s">
        <v>19</v>
      </c>
      <c r="N414" s="253" t="s">
        <v>43</v>
      </c>
      <c r="O414" s="86"/>
      <c r="P414" s="223">
        <f>O414*H414</f>
        <v>0</v>
      </c>
      <c r="Q414" s="223">
        <v>1</v>
      </c>
      <c r="R414" s="223">
        <f>Q414*H414</f>
        <v>0.0050000000000000001</v>
      </c>
      <c r="S414" s="223">
        <v>0</v>
      </c>
      <c r="T414" s="223">
        <f>S414*H414</f>
        <v>0</v>
      </c>
      <c r="U414" s="224" t="s">
        <v>19</v>
      </c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5" t="s">
        <v>278</v>
      </c>
      <c r="AT414" s="225" t="s">
        <v>214</v>
      </c>
      <c r="AU414" s="225" t="s">
        <v>81</v>
      </c>
      <c r="AY414" s="19" t="s">
        <v>196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9" t="s">
        <v>79</v>
      </c>
      <c r="BK414" s="226">
        <f>ROUND(I414*H414,2)</f>
        <v>0</v>
      </c>
      <c r="BL414" s="19" t="s">
        <v>266</v>
      </c>
      <c r="BM414" s="225" t="s">
        <v>893</v>
      </c>
    </row>
    <row r="415" s="13" customFormat="1">
      <c r="A415" s="13"/>
      <c r="B415" s="232"/>
      <c r="C415" s="233"/>
      <c r="D415" s="234" t="s">
        <v>212</v>
      </c>
      <c r="E415" s="235" t="s">
        <v>19</v>
      </c>
      <c r="F415" s="236" t="s">
        <v>894</v>
      </c>
      <c r="G415" s="233"/>
      <c r="H415" s="237">
        <v>0.0050000000000000001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1"/>
      <c r="U415" s="242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212</v>
      </c>
      <c r="AU415" s="243" t="s">
        <v>81</v>
      </c>
      <c r="AV415" s="13" t="s">
        <v>81</v>
      </c>
      <c r="AW415" s="13" t="s">
        <v>33</v>
      </c>
      <c r="AX415" s="13" t="s">
        <v>79</v>
      </c>
      <c r="AY415" s="243" t="s">
        <v>196</v>
      </c>
    </row>
    <row r="416" s="2" customFormat="1" ht="21.75" customHeight="1">
      <c r="A416" s="40"/>
      <c r="B416" s="41"/>
      <c r="C416" s="244" t="s">
        <v>895</v>
      </c>
      <c r="D416" s="244" t="s">
        <v>214</v>
      </c>
      <c r="E416" s="245" t="s">
        <v>896</v>
      </c>
      <c r="F416" s="246" t="s">
        <v>897</v>
      </c>
      <c r="G416" s="247" t="s">
        <v>237</v>
      </c>
      <c r="H416" s="248">
        <v>0.014</v>
      </c>
      <c r="I416" s="249"/>
      <c r="J416" s="250">
        <f>ROUND(I416*H416,2)</f>
        <v>0</v>
      </c>
      <c r="K416" s="246" t="s">
        <v>202</v>
      </c>
      <c r="L416" s="251"/>
      <c r="M416" s="252" t="s">
        <v>19</v>
      </c>
      <c r="N416" s="253" t="s">
        <v>43</v>
      </c>
      <c r="O416" s="86"/>
      <c r="P416" s="223">
        <f>O416*H416</f>
        <v>0</v>
      </c>
      <c r="Q416" s="223">
        <v>1</v>
      </c>
      <c r="R416" s="223">
        <f>Q416*H416</f>
        <v>0.014</v>
      </c>
      <c r="S416" s="223">
        <v>0</v>
      </c>
      <c r="T416" s="223">
        <f>S416*H416</f>
        <v>0</v>
      </c>
      <c r="U416" s="224" t="s">
        <v>19</v>
      </c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5" t="s">
        <v>278</v>
      </c>
      <c r="AT416" s="225" t="s">
        <v>214</v>
      </c>
      <c r="AU416" s="225" t="s">
        <v>81</v>
      </c>
      <c r="AY416" s="19" t="s">
        <v>196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9" t="s">
        <v>79</v>
      </c>
      <c r="BK416" s="226">
        <f>ROUND(I416*H416,2)</f>
        <v>0</v>
      </c>
      <c r="BL416" s="19" t="s">
        <v>266</v>
      </c>
      <c r="BM416" s="225" t="s">
        <v>898</v>
      </c>
    </row>
    <row r="417" s="13" customFormat="1">
      <c r="A417" s="13"/>
      <c r="B417" s="232"/>
      <c r="C417" s="233"/>
      <c r="D417" s="234" t="s">
        <v>212</v>
      </c>
      <c r="E417" s="235" t="s">
        <v>19</v>
      </c>
      <c r="F417" s="236" t="s">
        <v>899</v>
      </c>
      <c r="G417" s="233"/>
      <c r="H417" s="237">
        <v>0.012999999999999999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1"/>
      <c r="U417" s="242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212</v>
      </c>
      <c r="AU417" s="243" t="s">
        <v>81</v>
      </c>
      <c r="AV417" s="13" t="s">
        <v>81</v>
      </c>
      <c r="AW417" s="13" t="s">
        <v>33</v>
      </c>
      <c r="AX417" s="13" t="s">
        <v>79</v>
      </c>
      <c r="AY417" s="243" t="s">
        <v>196</v>
      </c>
    </row>
    <row r="418" s="13" customFormat="1">
      <c r="A418" s="13"/>
      <c r="B418" s="232"/>
      <c r="C418" s="233"/>
      <c r="D418" s="234" t="s">
        <v>212</v>
      </c>
      <c r="E418" s="233"/>
      <c r="F418" s="236" t="s">
        <v>900</v>
      </c>
      <c r="G418" s="233"/>
      <c r="H418" s="237">
        <v>0.014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1"/>
      <c r="U418" s="242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212</v>
      </c>
      <c r="AU418" s="243" t="s">
        <v>81</v>
      </c>
      <c r="AV418" s="13" t="s">
        <v>81</v>
      </c>
      <c r="AW418" s="13" t="s">
        <v>4</v>
      </c>
      <c r="AX418" s="13" t="s">
        <v>79</v>
      </c>
      <c r="AY418" s="243" t="s">
        <v>196</v>
      </c>
    </row>
    <row r="419" s="2" customFormat="1" ht="24.15" customHeight="1">
      <c r="A419" s="40"/>
      <c r="B419" s="41"/>
      <c r="C419" s="214" t="s">
        <v>901</v>
      </c>
      <c r="D419" s="214" t="s">
        <v>198</v>
      </c>
      <c r="E419" s="215" t="s">
        <v>902</v>
      </c>
      <c r="F419" s="216" t="s">
        <v>903</v>
      </c>
      <c r="G419" s="217" t="s">
        <v>222</v>
      </c>
      <c r="H419" s="218">
        <v>1</v>
      </c>
      <c r="I419" s="219"/>
      <c r="J419" s="220">
        <f>ROUND(I419*H419,2)</f>
        <v>0</v>
      </c>
      <c r="K419" s="216" t="s">
        <v>202</v>
      </c>
      <c r="L419" s="46"/>
      <c r="M419" s="221" t="s">
        <v>19</v>
      </c>
      <c r="N419" s="222" t="s">
        <v>43</v>
      </c>
      <c r="O419" s="86"/>
      <c r="P419" s="223">
        <f>O419*H419</f>
        <v>0</v>
      </c>
      <c r="Q419" s="223">
        <v>0</v>
      </c>
      <c r="R419" s="223">
        <f>Q419*H419</f>
        <v>0</v>
      </c>
      <c r="S419" s="223">
        <v>0</v>
      </c>
      <c r="T419" s="223">
        <f>S419*H419</f>
        <v>0</v>
      </c>
      <c r="U419" s="224" t="s">
        <v>19</v>
      </c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5" t="s">
        <v>266</v>
      </c>
      <c r="AT419" s="225" t="s">
        <v>198</v>
      </c>
      <c r="AU419" s="225" t="s">
        <v>81</v>
      </c>
      <c r="AY419" s="19" t="s">
        <v>196</v>
      </c>
      <c r="BE419" s="226">
        <f>IF(N419="základní",J419,0)</f>
        <v>0</v>
      </c>
      <c r="BF419" s="226">
        <f>IF(N419="snížená",J419,0)</f>
        <v>0</v>
      </c>
      <c r="BG419" s="226">
        <f>IF(N419="zákl. přenesená",J419,0)</f>
        <v>0</v>
      </c>
      <c r="BH419" s="226">
        <f>IF(N419="sníž. přenesená",J419,0)</f>
        <v>0</v>
      </c>
      <c r="BI419" s="226">
        <f>IF(N419="nulová",J419,0)</f>
        <v>0</v>
      </c>
      <c r="BJ419" s="19" t="s">
        <v>79</v>
      </c>
      <c r="BK419" s="226">
        <f>ROUND(I419*H419,2)</f>
        <v>0</v>
      </c>
      <c r="BL419" s="19" t="s">
        <v>266</v>
      </c>
      <c r="BM419" s="225" t="s">
        <v>904</v>
      </c>
    </row>
    <row r="420" s="2" customFormat="1">
      <c r="A420" s="40"/>
      <c r="B420" s="41"/>
      <c r="C420" s="42"/>
      <c r="D420" s="227" t="s">
        <v>205</v>
      </c>
      <c r="E420" s="42"/>
      <c r="F420" s="228" t="s">
        <v>905</v>
      </c>
      <c r="G420" s="42"/>
      <c r="H420" s="42"/>
      <c r="I420" s="229"/>
      <c r="J420" s="42"/>
      <c r="K420" s="42"/>
      <c r="L420" s="46"/>
      <c r="M420" s="230"/>
      <c r="N420" s="231"/>
      <c r="O420" s="86"/>
      <c r="P420" s="86"/>
      <c r="Q420" s="86"/>
      <c r="R420" s="86"/>
      <c r="S420" s="86"/>
      <c r="T420" s="86"/>
      <c r="U420" s="87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205</v>
      </c>
      <c r="AU420" s="19" t="s">
        <v>81</v>
      </c>
    </row>
    <row r="421" s="2" customFormat="1" ht="21.75" customHeight="1">
      <c r="A421" s="40"/>
      <c r="B421" s="41"/>
      <c r="C421" s="244" t="s">
        <v>906</v>
      </c>
      <c r="D421" s="244" t="s">
        <v>214</v>
      </c>
      <c r="E421" s="245" t="s">
        <v>907</v>
      </c>
      <c r="F421" s="246" t="s">
        <v>908</v>
      </c>
      <c r="G421" s="247" t="s">
        <v>222</v>
      </c>
      <c r="H421" s="248">
        <v>1</v>
      </c>
      <c r="I421" s="249"/>
      <c r="J421" s="250">
        <f>ROUND(I421*H421,2)</f>
        <v>0</v>
      </c>
      <c r="K421" s="246" t="s">
        <v>202</v>
      </c>
      <c r="L421" s="251"/>
      <c r="M421" s="252" t="s">
        <v>19</v>
      </c>
      <c r="N421" s="253" t="s">
        <v>43</v>
      </c>
      <c r="O421" s="86"/>
      <c r="P421" s="223">
        <f>O421*H421</f>
        <v>0</v>
      </c>
      <c r="Q421" s="223">
        <v>0.076999999999999999</v>
      </c>
      <c r="R421" s="223">
        <f>Q421*H421</f>
        <v>0.076999999999999999</v>
      </c>
      <c r="S421" s="223">
        <v>0</v>
      </c>
      <c r="T421" s="223">
        <f>S421*H421</f>
        <v>0</v>
      </c>
      <c r="U421" s="224" t="s">
        <v>19</v>
      </c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5" t="s">
        <v>278</v>
      </c>
      <c r="AT421" s="225" t="s">
        <v>214</v>
      </c>
      <c r="AU421" s="225" t="s">
        <v>81</v>
      </c>
      <c r="AY421" s="19" t="s">
        <v>196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9" t="s">
        <v>79</v>
      </c>
      <c r="BK421" s="226">
        <f>ROUND(I421*H421,2)</f>
        <v>0</v>
      </c>
      <c r="BL421" s="19" t="s">
        <v>266</v>
      </c>
      <c r="BM421" s="225" t="s">
        <v>909</v>
      </c>
    </row>
    <row r="422" s="2" customFormat="1">
      <c r="A422" s="40"/>
      <c r="B422" s="41"/>
      <c r="C422" s="42"/>
      <c r="D422" s="234" t="s">
        <v>910</v>
      </c>
      <c r="E422" s="42"/>
      <c r="F422" s="278" t="s">
        <v>911</v>
      </c>
      <c r="G422" s="42"/>
      <c r="H422" s="42"/>
      <c r="I422" s="229"/>
      <c r="J422" s="42"/>
      <c r="K422" s="42"/>
      <c r="L422" s="46"/>
      <c r="M422" s="230"/>
      <c r="N422" s="231"/>
      <c r="O422" s="86"/>
      <c r="P422" s="86"/>
      <c r="Q422" s="86"/>
      <c r="R422" s="86"/>
      <c r="S422" s="86"/>
      <c r="T422" s="86"/>
      <c r="U422" s="87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910</v>
      </c>
      <c r="AU422" s="19" t="s">
        <v>81</v>
      </c>
    </row>
    <row r="423" s="2" customFormat="1" ht="49.05" customHeight="1">
      <c r="A423" s="40"/>
      <c r="B423" s="41"/>
      <c r="C423" s="214" t="s">
        <v>912</v>
      </c>
      <c r="D423" s="214" t="s">
        <v>198</v>
      </c>
      <c r="E423" s="215" t="s">
        <v>913</v>
      </c>
      <c r="F423" s="216" t="s">
        <v>914</v>
      </c>
      <c r="G423" s="217" t="s">
        <v>237</v>
      </c>
      <c r="H423" s="218">
        <v>0.104</v>
      </c>
      <c r="I423" s="219"/>
      <c r="J423" s="220">
        <f>ROUND(I423*H423,2)</f>
        <v>0</v>
      </c>
      <c r="K423" s="216" t="s">
        <v>202</v>
      </c>
      <c r="L423" s="46"/>
      <c r="M423" s="221" t="s">
        <v>19</v>
      </c>
      <c r="N423" s="222" t="s">
        <v>43</v>
      </c>
      <c r="O423" s="86"/>
      <c r="P423" s="223">
        <f>O423*H423</f>
        <v>0</v>
      </c>
      <c r="Q423" s="223">
        <v>0</v>
      </c>
      <c r="R423" s="223">
        <f>Q423*H423</f>
        <v>0</v>
      </c>
      <c r="S423" s="223">
        <v>0</v>
      </c>
      <c r="T423" s="223">
        <f>S423*H423</f>
        <v>0</v>
      </c>
      <c r="U423" s="224" t="s">
        <v>19</v>
      </c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5" t="s">
        <v>266</v>
      </c>
      <c r="AT423" s="225" t="s">
        <v>198</v>
      </c>
      <c r="AU423" s="225" t="s">
        <v>81</v>
      </c>
      <c r="AY423" s="19" t="s">
        <v>196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9" t="s">
        <v>79</v>
      </c>
      <c r="BK423" s="226">
        <f>ROUND(I423*H423,2)</f>
        <v>0</v>
      </c>
      <c r="BL423" s="19" t="s">
        <v>266</v>
      </c>
      <c r="BM423" s="225" t="s">
        <v>915</v>
      </c>
    </row>
    <row r="424" s="2" customFormat="1">
      <c r="A424" s="40"/>
      <c r="B424" s="41"/>
      <c r="C424" s="42"/>
      <c r="D424" s="227" t="s">
        <v>205</v>
      </c>
      <c r="E424" s="42"/>
      <c r="F424" s="228" t="s">
        <v>916</v>
      </c>
      <c r="G424" s="42"/>
      <c r="H424" s="42"/>
      <c r="I424" s="229"/>
      <c r="J424" s="42"/>
      <c r="K424" s="42"/>
      <c r="L424" s="46"/>
      <c r="M424" s="230"/>
      <c r="N424" s="231"/>
      <c r="O424" s="86"/>
      <c r="P424" s="86"/>
      <c r="Q424" s="86"/>
      <c r="R424" s="86"/>
      <c r="S424" s="86"/>
      <c r="T424" s="86"/>
      <c r="U424" s="87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205</v>
      </c>
      <c r="AU424" s="19" t="s">
        <v>81</v>
      </c>
    </row>
    <row r="425" s="12" customFormat="1" ht="22.8" customHeight="1">
      <c r="A425" s="12"/>
      <c r="B425" s="198"/>
      <c r="C425" s="199"/>
      <c r="D425" s="200" t="s">
        <v>71</v>
      </c>
      <c r="E425" s="212" t="s">
        <v>917</v>
      </c>
      <c r="F425" s="212" t="s">
        <v>918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SUM(P426:P434)</f>
        <v>0</v>
      </c>
      <c r="Q425" s="206"/>
      <c r="R425" s="207">
        <f>SUM(R426:R434)</f>
        <v>0.023872000000000001</v>
      </c>
      <c r="S425" s="206"/>
      <c r="T425" s="207">
        <f>SUM(T426:T434)</f>
        <v>0</v>
      </c>
      <c r="U425" s="208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81</v>
      </c>
      <c r="AT425" s="210" t="s">
        <v>71</v>
      </c>
      <c r="AU425" s="210" t="s">
        <v>79</v>
      </c>
      <c r="AY425" s="209" t="s">
        <v>196</v>
      </c>
      <c r="BK425" s="211">
        <f>SUM(BK426:BK434)</f>
        <v>0</v>
      </c>
    </row>
    <row r="426" s="2" customFormat="1" ht="21.75" customHeight="1">
      <c r="A426" s="40"/>
      <c r="B426" s="41"/>
      <c r="C426" s="214" t="s">
        <v>919</v>
      </c>
      <c r="D426" s="214" t="s">
        <v>198</v>
      </c>
      <c r="E426" s="215" t="s">
        <v>920</v>
      </c>
      <c r="F426" s="216" t="s">
        <v>921</v>
      </c>
      <c r="G426" s="217" t="s">
        <v>244</v>
      </c>
      <c r="H426" s="218">
        <v>14.92</v>
      </c>
      <c r="I426" s="219"/>
      <c r="J426" s="220">
        <f>ROUND(I426*H426,2)</f>
        <v>0</v>
      </c>
      <c r="K426" s="216" t="s">
        <v>202</v>
      </c>
      <c r="L426" s="46"/>
      <c r="M426" s="221" t="s">
        <v>19</v>
      </c>
      <c r="N426" s="222" t="s">
        <v>43</v>
      </c>
      <c r="O426" s="86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3">
        <f>S426*H426</f>
        <v>0</v>
      </c>
      <c r="U426" s="224" t="s">
        <v>19</v>
      </c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5" t="s">
        <v>266</v>
      </c>
      <c r="AT426" s="225" t="s">
        <v>198</v>
      </c>
      <c r="AU426" s="225" t="s">
        <v>81</v>
      </c>
      <c r="AY426" s="19" t="s">
        <v>196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9" t="s">
        <v>79</v>
      </c>
      <c r="BK426" s="226">
        <f>ROUND(I426*H426,2)</f>
        <v>0</v>
      </c>
      <c r="BL426" s="19" t="s">
        <v>266</v>
      </c>
      <c r="BM426" s="225" t="s">
        <v>922</v>
      </c>
    </row>
    <row r="427" s="2" customFormat="1">
      <c r="A427" s="40"/>
      <c r="B427" s="41"/>
      <c r="C427" s="42"/>
      <c r="D427" s="227" t="s">
        <v>205</v>
      </c>
      <c r="E427" s="42"/>
      <c r="F427" s="228" t="s">
        <v>923</v>
      </c>
      <c r="G427" s="42"/>
      <c r="H427" s="42"/>
      <c r="I427" s="229"/>
      <c r="J427" s="42"/>
      <c r="K427" s="42"/>
      <c r="L427" s="46"/>
      <c r="M427" s="230"/>
      <c r="N427" s="231"/>
      <c r="O427" s="86"/>
      <c r="P427" s="86"/>
      <c r="Q427" s="86"/>
      <c r="R427" s="86"/>
      <c r="S427" s="86"/>
      <c r="T427" s="86"/>
      <c r="U427" s="87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205</v>
      </c>
      <c r="AU427" s="19" t="s">
        <v>81</v>
      </c>
    </row>
    <row r="428" s="2" customFormat="1" ht="24.15" customHeight="1">
      <c r="A428" s="40"/>
      <c r="B428" s="41"/>
      <c r="C428" s="214" t="s">
        <v>924</v>
      </c>
      <c r="D428" s="214" t="s">
        <v>198</v>
      </c>
      <c r="E428" s="215" t="s">
        <v>925</v>
      </c>
      <c r="F428" s="216" t="s">
        <v>926</v>
      </c>
      <c r="G428" s="217" t="s">
        <v>244</v>
      </c>
      <c r="H428" s="218">
        <v>14.92</v>
      </c>
      <c r="I428" s="219"/>
      <c r="J428" s="220">
        <f>ROUND(I428*H428,2)</f>
        <v>0</v>
      </c>
      <c r="K428" s="216" t="s">
        <v>202</v>
      </c>
      <c r="L428" s="46"/>
      <c r="M428" s="221" t="s">
        <v>19</v>
      </c>
      <c r="N428" s="222" t="s">
        <v>43</v>
      </c>
      <c r="O428" s="86"/>
      <c r="P428" s="223">
        <f>O428*H428</f>
        <v>0</v>
      </c>
      <c r="Q428" s="223">
        <v>0.00020000000000000001</v>
      </c>
      <c r="R428" s="223">
        <f>Q428*H428</f>
        <v>0.0029840000000000001</v>
      </c>
      <c r="S428" s="223">
        <v>0</v>
      </c>
      <c r="T428" s="223">
        <f>S428*H428</f>
        <v>0</v>
      </c>
      <c r="U428" s="224" t="s">
        <v>19</v>
      </c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266</v>
      </c>
      <c r="AT428" s="225" t="s">
        <v>198</v>
      </c>
      <c r="AU428" s="225" t="s">
        <v>81</v>
      </c>
      <c r="AY428" s="19" t="s">
        <v>196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79</v>
      </c>
      <c r="BK428" s="226">
        <f>ROUND(I428*H428,2)</f>
        <v>0</v>
      </c>
      <c r="BL428" s="19" t="s">
        <v>266</v>
      </c>
      <c r="BM428" s="225" t="s">
        <v>927</v>
      </c>
    </row>
    <row r="429" s="2" customFormat="1">
      <c r="A429" s="40"/>
      <c r="B429" s="41"/>
      <c r="C429" s="42"/>
      <c r="D429" s="227" t="s">
        <v>205</v>
      </c>
      <c r="E429" s="42"/>
      <c r="F429" s="228" t="s">
        <v>928</v>
      </c>
      <c r="G429" s="42"/>
      <c r="H429" s="42"/>
      <c r="I429" s="229"/>
      <c r="J429" s="42"/>
      <c r="K429" s="42"/>
      <c r="L429" s="46"/>
      <c r="M429" s="230"/>
      <c r="N429" s="231"/>
      <c r="O429" s="86"/>
      <c r="P429" s="86"/>
      <c r="Q429" s="86"/>
      <c r="R429" s="86"/>
      <c r="S429" s="86"/>
      <c r="T429" s="86"/>
      <c r="U429" s="87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205</v>
      </c>
      <c r="AU429" s="19" t="s">
        <v>81</v>
      </c>
    </row>
    <row r="430" s="2" customFormat="1" ht="24.15" customHeight="1">
      <c r="A430" s="40"/>
      <c r="B430" s="41"/>
      <c r="C430" s="214" t="s">
        <v>929</v>
      </c>
      <c r="D430" s="214" t="s">
        <v>198</v>
      </c>
      <c r="E430" s="215" t="s">
        <v>930</v>
      </c>
      <c r="F430" s="216" t="s">
        <v>931</v>
      </c>
      <c r="G430" s="217" t="s">
        <v>244</v>
      </c>
      <c r="H430" s="218">
        <v>14.92</v>
      </c>
      <c r="I430" s="219"/>
      <c r="J430" s="220">
        <f>ROUND(I430*H430,2)</f>
        <v>0</v>
      </c>
      <c r="K430" s="216" t="s">
        <v>202</v>
      </c>
      <c r="L430" s="46"/>
      <c r="M430" s="221" t="s">
        <v>19</v>
      </c>
      <c r="N430" s="222" t="s">
        <v>43</v>
      </c>
      <c r="O430" s="86"/>
      <c r="P430" s="223">
        <f>O430*H430</f>
        <v>0</v>
      </c>
      <c r="Q430" s="223">
        <v>0.0014</v>
      </c>
      <c r="R430" s="223">
        <f>Q430*H430</f>
        <v>0.020888</v>
      </c>
      <c r="S430" s="223">
        <v>0</v>
      </c>
      <c r="T430" s="223">
        <f>S430*H430</f>
        <v>0</v>
      </c>
      <c r="U430" s="224" t="s">
        <v>19</v>
      </c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266</v>
      </c>
      <c r="AT430" s="225" t="s">
        <v>198</v>
      </c>
      <c r="AU430" s="225" t="s">
        <v>81</v>
      </c>
      <c r="AY430" s="19" t="s">
        <v>196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79</v>
      </c>
      <c r="BK430" s="226">
        <f>ROUND(I430*H430,2)</f>
        <v>0</v>
      </c>
      <c r="BL430" s="19" t="s">
        <v>266</v>
      </c>
      <c r="BM430" s="225" t="s">
        <v>932</v>
      </c>
    </row>
    <row r="431" s="2" customFormat="1">
      <c r="A431" s="40"/>
      <c r="B431" s="41"/>
      <c r="C431" s="42"/>
      <c r="D431" s="227" t="s">
        <v>205</v>
      </c>
      <c r="E431" s="42"/>
      <c r="F431" s="228" t="s">
        <v>933</v>
      </c>
      <c r="G431" s="42"/>
      <c r="H431" s="42"/>
      <c r="I431" s="229"/>
      <c r="J431" s="42"/>
      <c r="K431" s="42"/>
      <c r="L431" s="46"/>
      <c r="M431" s="230"/>
      <c r="N431" s="231"/>
      <c r="O431" s="86"/>
      <c r="P431" s="86"/>
      <c r="Q431" s="86"/>
      <c r="R431" s="86"/>
      <c r="S431" s="86"/>
      <c r="T431" s="86"/>
      <c r="U431" s="87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205</v>
      </c>
      <c r="AU431" s="19" t="s">
        <v>81</v>
      </c>
    </row>
    <row r="432" s="13" customFormat="1">
      <c r="A432" s="13"/>
      <c r="B432" s="232"/>
      <c r="C432" s="233"/>
      <c r="D432" s="234" t="s">
        <v>212</v>
      </c>
      <c r="E432" s="235" t="s">
        <v>19</v>
      </c>
      <c r="F432" s="236" t="s">
        <v>934</v>
      </c>
      <c r="G432" s="233"/>
      <c r="H432" s="237">
        <v>14.92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1"/>
      <c r="U432" s="242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212</v>
      </c>
      <c r="AU432" s="243" t="s">
        <v>81</v>
      </c>
      <c r="AV432" s="13" t="s">
        <v>81</v>
      </c>
      <c r="AW432" s="13" t="s">
        <v>33</v>
      </c>
      <c r="AX432" s="13" t="s">
        <v>79</v>
      </c>
      <c r="AY432" s="243" t="s">
        <v>196</v>
      </c>
    </row>
    <row r="433" s="2" customFormat="1" ht="44.25" customHeight="1">
      <c r="A433" s="40"/>
      <c r="B433" s="41"/>
      <c r="C433" s="214" t="s">
        <v>935</v>
      </c>
      <c r="D433" s="214" t="s">
        <v>198</v>
      </c>
      <c r="E433" s="215" t="s">
        <v>936</v>
      </c>
      <c r="F433" s="216" t="s">
        <v>937</v>
      </c>
      <c r="G433" s="217" t="s">
        <v>237</v>
      </c>
      <c r="H433" s="218">
        <v>0.024</v>
      </c>
      <c r="I433" s="219"/>
      <c r="J433" s="220">
        <f>ROUND(I433*H433,2)</f>
        <v>0</v>
      </c>
      <c r="K433" s="216" t="s">
        <v>202</v>
      </c>
      <c r="L433" s="46"/>
      <c r="M433" s="221" t="s">
        <v>19</v>
      </c>
      <c r="N433" s="222" t="s">
        <v>43</v>
      </c>
      <c r="O433" s="86"/>
      <c r="P433" s="223">
        <f>O433*H433</f>
        <v>0</v>
      </c>
      <c r="Q433" s="223">
        <v>0</v>
      </c>
      <c r="R433" s="223">
        <f>Q433*H433</f>
        <v>0</v>
      </c>
      <c r="S433" s="223">
        <v>0</v>
      </c>
      <c r="T433" s="223">
        <f>S433*H433</f>
        <v>0</v>
      </c>
      <c r="U433" s="224" t="s">
        <v>19</v>
      </c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25" t="s">
        <v>266</v>
      </c>
      <c r="AT433" s="225" t="s">
        <v>198</v>
      </c>
      <c r="AU433" s="225" t="s">
        <v>81</v>
      </c>
      <c r="AY433" s="19" t="s">
        <v>196</v>
      </c>
      <c r="BE433" s="226">
        <f>IF(N433="základní",J433,0)</f>
        <v>0</v>
      </c>
      <c r="BF433" s="226">
        <f>IF(N433="snížená",J433,0)</f>
        <v>0</v>
      </c>
      <c r="BG433" s="226">
        <f>IF(N433="zákl. přenesená",J433,0)</f>
        <v>0</v>
      </c>
      <c r="BH433" s="226">
        <f>IF(N433="sníž. přenesená",J433,0)</f>
        <v>0</v>
      </c>
      <c r="BI433" s="226">
        <f>IF(N433="nulová",J433,0)</f>
        <v>0</v>
      </c>
      <c r="BJ433" s="19" t="s">
        <v>79</v>
      </c>
      <c r="BK433" s="226">
        <f>ROUND(I433*H433,2)</f>
        <v>0</v>
      </c>
      <c r="BL433" s="19" t="s">
        <v>266</v>
      </c>
      <c r="BM433" s="225" t="s">
        <v>938</v>
      </c>
    </row>
    <row r="434" s="2" customFormat="1">
      <c r="A434" s="40"/>
      <c r="B434" s="41"/>
      <c r="C434" s="42"/>
      <c r="D434" s="227" t="s">
        <v>205</v>
      </c>
      <c r="E434" s="42"/>
      <c r="F434" s="228" t="s">
        <v>939</v>
      </c>
      <c r="G434" s="42"/>
      <c r="H434" s="42"/>
      <c r="I434" s="229"/>
      <c r="J434" s="42"/>
      <c r="K434" s="42"/>
      <c r="L434" s="46"/>
      <c r="M434" s="230"/>
      <c r="N434" s="231"/>
      <c r="O434" s="86"/>
      <c r="P434" s="86"/>
      <c r="Q434" s="86"/>
      <c r="R434" s="86"/>
      <c r="S434" s="86"/>
      <c r="T434" s="86"/>
      <c r="U434" s="87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205</v>
      </c>
      <c r="AU434" s="19" t="s">
        <v>81</v>
      </c>
    </row>
    <row r="435" s="12" customFormat="1" ht="22.8" customHeight="1">
      <c r="A435" s="12"/>
      <c r="B435" s="198"/>
      <c r="C435" s="199"/>
      <c r="D435" s="200" t="s">
        <v>71</v>
      </c>
      <c r="E435" s="212" t="s">
        <v>318</v>
      </c>
      <c r="F435" s="212" t="s">
        <v>319</v>
      </c>
      <c r="G435" s="199"/>
      <c r="H435" s="199"/>
      <c r="I435" s="202"/>
      <c r="J435" s="213">
        <f>BK435</f>
        <v>0</v>
      </c>
      <c r="K435" s="199"/>
      <c r="L435" s="204"/>
      <c r="M435" s="205"/>
      <c r="N435" s="206"/>
      <c r="O435" s="206"/>
      <c r="P435" s="207">
        <f>SUM(P436:P460)</f>
        <v>0</v>
      </c>
      <c r="Q435" s="206"/>
      <c r="R435" s="207">
        <f>SUM(R436:R460)</f>
        <v>0.066242750000000003</v>
      </c>
      <c r="S435" s="206"/>
      <c r="T435" s="207">
        <f>SUM(T436:T460)</f>
        <v>0</v>
      </c>
      <c r="U435" s="208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09" t="s">
        <v>81</v>
      </c>
      <c r="AT435" s="210" t="s">
        <v>71</v>
      </c>
      <c r="AU435" s="210" t="s">
        <v>79</v>
      </c>
      <c r="AY435" s="209" t="s">
        <v>196</v>
      </c>
      <c r="BK435" s="211">
        <f>SUM(BK436:BK460)</f>
        <v>0</v>
      </c>
    </row>
    <row r="436" s="2" customFormat="1" ht="37.8" customHeight="1">
      <c r="A436" s="40"/>
      <c r="B436" s="41"/>
      <c r="C436" s="214" t="s">
        <v>940</v>
      </c>
      <c r="D436" s="214" t="s">
        <v>198</v>
      </c>
      <c r="E436" s="215" t="s">
        <v>941</v>
      </c>
      <c r="F436" s="216" t="s">
        <v>942</v>
      </c>
      <c r="G436" s="217" t="s">
        <v>244</v>
      </c>
      <c r="H436" s="218">
        <v>99.153999999999996</v>
      </c>
      <c r="I436" s="219"/>
      <c r="J436" s="220">
        <f>ROUND(I436*H436,2)</f>
        <v>0</v>
      </c>
      <c r="K436" s="216" t="s">
        <v>202</v>
      </c>
      <c r="L436" s="46"/>
      <c r="M436" s="221" t="s">
        <v>19</v>
      </c>
      <c r="N436" s="222" t="s">
        <v>43</v>
      </c>
      <c r="O436" s="86"/>
      <c r="P436" s="223">
        <f>O436*H436</f>
        <v>0</v>
      </c>
      <c r="Q436" s="223">
        <v>2.0000000000000002E-05</v>
      </c>
      <c r="R436" s="223">
        <f>Q436*H436</f>
        <v>0.0019830799999999999</v>
      </c>
      <c r="S436" s="223">
        <v>0</v>
      </c>
      <c r="T436" s="223">
        <f>S436*H436</f>
        <v>0</v>
      </c>
      <c r="U436" s="224" t="s">
        <v>19</v>
      </c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5" t="s">
        <v>266</v>
      </c>
      <c r="AT436" s="225" t="s">
        <v>198</v>
      </c>
      <c r="AU436" s="225" t="s">
        <v>81</v>
      </c>
      <c r="AY436" s="19" t="s">
        <v>196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9" t="s">
        <v>79</v>
      </c>
      <c r="BK436" s="226">
        <f>ROUND(I436*H436,2)</f>
        <v>0</v>
      </c>
      <c r="BL436" s="19" t="s">
        <v>266</v>
      </c>
      <c r="BM436" s="225" t="s">
        <v>943</v>
      </c>
    </row>
    <row r="437" s="2" customFormat="1">
      <c r="A437" s="40"/>
      <c r="B437" s="41"/>
      <c r="C437" s="42"/>
      <c r="D437" s="227" t="s">
        <v>205</v>
      </c>
      <c r="E437" s="42"/>
      <c r="F437" s="228" t="s">
        <v>944</v>
      </c>
      <c r="G437" s="42"/>
      <c r="H437" s="42"/>
      <c r="I437" s="229"/>
      <c r="J437" s="42"/>
      <c r="K437" s="42"/>
      <c r="L437" s="46"/>
      <c r="M437" s="230"/>
      <c r="N437" s="231"/>
      <c r="O437" s="86"/>
      <c r="P437" s="86"/>
      <c r="Q437" s="86"/>
      <c r="R437" s="86"/>
      <c r="S437" s="86"/>
      <c r="T437" s="86"/>
      <c r="U437" s="87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205</v>
      </c>
      <c r="AU437" s="19" t="s">
        <v>81</v>
      </c>
    </row>
    <row r="438" s="2" customFormat="1" ht="24.15" customHeight="1">
      <c r="A438" s="40"/>
      <c r="B438" s="41"/>
      <c r="C438" s="214" t="s">
        <v>945</v>
      </c>
      <c r="D438" s="214" t="s">
        <v>198</v>
      </c>
      <c r="E438" s="215" t="s">
        <v>946</v>
      </c>
      <c r="F438" s="216" t="s">
        <v>947</v>
      </c>
      <c r="G438" s="217" t="s">
        <v>244</v>
      </c>
      <c r="H438" s="218">
        <v>99.153999999999996</v>
      </c>
      <c r="I438" s="219"/>
      <c r="J438" s="220">
        <f>ROUND(I438*H438,2)</f>
        <v>0</v>
      </c>
      <c r="K438" s="216" t="s">
        <v>202</v>
      </c>
      <c r="L438" s="46"/>
      <c r="M438" s="221" t="s">
        <v>19</v>
      </c>
      <c r="N438" s="222" t="s">
        <v>43</v>
      </c>
      <c r="O438" s="86"/>
      <c r="P438" s="223">
        <f>O438*H438</f>
        <v>0</v>
      </c>
      <c r="Q438" s="223">
        <v>0</v>
      </c>
      <c r="R438" s="223">
        <f>Q438*H438</f>
        <v>0</v>
      </c>
      <c r="S438" s="223">
        <v>0</v>
      </c>
      <c r="T438" s="223">
        <f>S438*H438</f>
        <v>0</v>
      </c>
      <c r="U438" s="224" t="s">
        <v>19</v>
      </c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5" t="s">
        <v>266</v>
      </c>
      <c r="AT438" s="225" t="s">
        <v>198</v>
      </c>
      <c r="AU438" s="225" t="s">
        <v>81</v>
      </c>
      <c r="AY438" s="19" t="s">
        <v>196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9" t="s">
        <v>79</v>
      </c>
      <c r="BK438" s="226">
        <f>ROUND(I438*H438,2)</f>
        <v>0</v>
      </c>
      <c r="BL438" s="19" t="s">
        <v>266</v>
      </c>
      <c r="BM438" s="225" t="s">
        <v>948</v>
      </c>
    </row>
    <row r="439" s="2" customFormat="1">
      <c r="A439" s="40"/>
      <c r="B439" s="41"/>
      <c r="C439" s="42"/>
      <c r="D439" s="227" t="s">
        <v>205</v>
      </c>
      <c r="E439" s="42"/>
      <c r="F439" s="228" t="s">
        <v>949</v>
      </c>
      <c r="G439" s="42"/>
      <c r="H439" s="42"/>
      <c r="I439" s="229"/>
      <c r="J439" s="42"/>
      <c r="K439" s="42"/>
      <c r="L439" s="46"/>
      <c r="M439" s="230"/>
      <c r="N439" s="231"/>
      <c r="O439" s="86"/>
      <c r="P439" s="86"/>
      <c r="Q439" s="86"/>
      <c r="R439" s="86"/>
      <c r="S439" s="86"/>
      <c r="T439" s="86"/>
      <c r="U439" s="87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205</v>
      </c>
      <c r="AU439" s="19" t="s">
        <v>81</v>
      </c>
    </row>
    <row r="440" s="2" customFormat="1" ht="24.15" customHeight="1">
      <c r="A440" s="40"/>
      <c r="B440" s="41"/>
      <c r="C440" s="214" t="s">
        <v>950</v>
      </c>
      <c r="D440" s="214" t="s">
        <v>198</v>
      </c>
      <c r="E440" s="215" t="s">
        <v>951</v>
      </c>
      <c r="F440" s="216" t="s">
        <v>952</v>
      </c>
      <c r="G440" s="217" t="s">
        <v>244</v>
      </c>
      <c r="H440" s="218">
        <v>99.153999999999996</v>
      </c>
      <c r="I440" s="219"/>
      <c r="J440" s="220">
        <f>ROUND(I440*H440,2)</f>
        <v>0</v>
      </c>
      <c r="K440" s="216" t="s">
        <v>202</v>
      </c>
      <c r="L440" s="46"/>
      <c r="M440" s="221" t="s">
        <v>19</v>
      </c>
      <c r="N440" s="222" t="s">
        <v>43</v>
      </c>
      <c r="O440" s="86"/>
      <c r="P440" s="223">
        <f>O440*H440</f>
        <v>0</v>
      </c>
      <c r="Q440" s="223">
        <v>0.00017000000000000001</v>
      </c>
      <c r="R440" s="223">
        <f>Q440*H440</f>
        <v>0.016856180000000002</v>
      </c>
      <c r="S440" s="223">
        <v>0</v>
      </c>
      <c r="T440" s="223">
        <f>S440*H440</f>
        <v>0</v>
      </c>
      <c r="U440" s="224" t="s">
        <v>19</v>
      </c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5" t="s">
        <v>266</v>
      </c>
      <c r="AT440" s="225" t="s">
        <v>198</v>
      </c>
      <c r="AU440" s="225" t="s">
        <v>81</v>
      </c>
      <c r="AY440" s="19" t="s">
        <v>196</v>
      </c>
      <c r="BE440" s="226">
        <f>IF(N440="základní",J440,0)</f>
        <v>0</v>
      </c>
      <c r="BF440" s="226">
        <f>IF(N440="snížená",J440,0)</f>
        <v>0</v>
      </c>
      <c r="BG440" s="226">
        <f>IF(N440="zákl. přenesená",J440,0)</f>
        <v>0</v>
      </c>
      <c r="BH440" s="226">
        <f>IF(N440="sníž. přenesená",J440,0)</f>
        <v>0</v>
      </c>
      <c r="BI440" s="226">
        <f>IF(N440="nulová",J440,0)</f>
        <v>0</v>
      </c>
      <c r="BJ440" s="19" t="s">
        <v>79</v>
      </c>
      <c r="BK440" s="226">
        <f>ROUND(I440*H440,2)</f>
        <v>0</v>
      </c>
      <c r="BL440" s="19" t="s">
        <v>266</v>
      </c>
      <c r="BM440" s="225" t="s">
        <v>953</v>
      </c>
    </row>
    <row r="441" s="2" customFormat="1">
      <c r="A441" s="40"/>
      <c r="B441" s="41"/>
      <c r="C441" s="42"/>
      <c r="D441" s="227" t="s">
        <v>205</v>
      </c>
      <c r="E441" s="42"/>
      <c r="F441" s="228" t="s">
        <v>954</v>
      </c>
      <c r="G441" s="42"/>
      <c r="H441" s="42"/>
      <c r="I441" s="229"/>
      <c r="J441" s="42"/>
      <c r="K441" s="42"/>
      <c r="L441" s="46"/>
      <c r="M441" s="230"/>
      <c r="N441" s="231"/>
      <c r="O441" s="86"/>
      <c r="P441" s="86"/>
      <c r="Q441" s="86"/>
      <c r="R441" s="86"/>
      <c r="S441" s="86"/>
      <c r="T441" s="86"/>
      <c r="U441" s="87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205</v>
      </c>
      <c r="AU441" s="19" t="s">
        <v>81</v>
      </c>
    </row>
    <row r="442" s="2" customFormat="1" ht="24.15" customHeight="1">
      <c r="A442" s="40"/>
      <c r="B442" s="41"/>
      <c r="C442" s="214" t="s">
        <v>955</v>
      </c>
      <c r="D442" s="214" t="s">
        <v>198</v>
      </c>
      <c r="E442" s="215" t="s">
        <v>956</v>
      </c>
      <c r="F442" s="216" t="s">
        <v>957</v>
      </c>
      <c r="G442" s="217" t="s">
        <v>244</v>
      </c>
      <c r="H442" s="218">
        <v>99.153999999999996</v>
      </c>
      <c r="I442" s="219"/>
      <c r="J442" s="220">
        <f>ROUND(I442*H442,2)</f>
        <v>0</v>
      </c>
      <c r="K442" s="216" t="s">
        <v>202</v>
      </c>
      <c r="L442" s="46"/>
      <c r="M442" s="221" t="s">
        <v>19</v>
      </c>
      <c r="N442" s="222" t="s">
        <v>43</v>
      </c>
      <c r="O442" s="86"/>
      <c r="P442" s="223">
        <f>O442*H442</f>
        <v>0</v>
      </c>
      <c r="Q442" s="223">
        <v>0.00012999999999999999</v>
      </c>
      <c r="R442" s="223">
        <f>Q442*H442</f>
        <v>0.012890019999999999</v>
      </c>
      <c r="S442" s="223">
        <v>0</v>
      </c>
      <c r="T442" s="223">
        <f>S442*H442</f>
        <v>0</v>
      </c>
      <c r="U442" s="224" t="s">
        <v>19</v>
      </c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5" t="s">
        <v>266</v>
      </c>
      <c r="AT442" s="225" t="s">
        <v>198</v>
      </c>
      <c r="AU442" s="225" t="s">
        <v>81</v>
      </c>
      <c r="AY442" s="19" t="s">
        <v>196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9" t="s">
        <v>79</v>
      </c>
      <c r="BK442" s="226">
        <f>ROUND(I442*H442,2)</f>
        <v>0</v>
      </c>
      <c r="BL442" s="19" t="s">
        <v>266</v>
      </c>
      <c r="BM442" s="225" t="s">
        <v>958</v>
      </c>
    </row>
    <row r="443" s="2" customFormat="1">
      <c r="A443" s="40"/>
      <c r="B443" s="41"/>
      <c r="C443" s="42"/>
      <c r="D443" s="227" t="s">
        <v>205</v>
      </c>
      <c r="E443" s="42"/>
      <c r="F443" s="228" t="s">
        <v>959</v>
      </c>
      <c r="G443" s="42"/>
      <c r="H443" s="42"/>
      <c r="I443" s="229"/>
      <c r="J443" s="42"/>
      <c r="K443" s="42"/>
      <c r="L443" s="46"/>
      <c r="M443" s="230"/>
      <c r="N443" s="231"/>
      <c r="O443" s="86"/>
      <c r="P443" s="86"/>
      <c r="Q443" s="86"/>
      <c r="R443" s="86"/>
      <c r="S443" s="86"/>
      <c r="T443" s="86"/>
      <c r="U443" s="87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205</v>
      </c>
      <c r="AU443" s="19" t="s">
        <v>81</v>
      </c>
    </row>
    <row r="444" s="2" customFormat="1" ht="24.15" customHeight="1">
      <c r="A444" s="40"/>
      <c r="B444" s="41"/>
      <c r="C444" s="214" t="s">
        <v>960</v>
      </c>
      <c r="D444" s="214" t="s">
        <v>198</v>
      </c>
      <c r="E444" s="215" t="s">
        <v>961</v>
      </c>
      <c r="F444" s="216" t="s">
        <v>962</v>
      </c>
      <c r="G444" s="217" t="s">
        <v>244</v>
      </c>
      <c r="H444" s="218">
        <v>99.153999999999996</v>
      </c>
      <c r="I444" s="219"/>
      <c r="J444" s="220">
        <f>ROUND(I444*H444,2)</f>
        <v>0</v>
      </c>
      <c r="K444" s="216" t="s">
        <v>202</v>
      </c>
      <c r="L444" s="46"/>
      <c r="M444" s="221" t="s">
        <v>19</v>
      </c>
      <c r="N444" s="222" t="s">
        <v>43</v>
      </c>
      <c r="O444" s="86"/>
      <c r="P444" s="223">
        <f>O444*H444</f>
        <v>0</v>
      </c>
      <c r="Q444" s="223">
        <v>0.00012</v>
      </c>
      <c r="R444" s="223">
        <f>Q444*H444</f>
        <v>0.01189848</v>
      </c>
      <c r="S444" s="223">
        <v>0</v>
      </c>
      <c r="T444" s="223">
        <f>S444*H444</f>
        <v>0</v>
      </c>
      <c r="U444" s="224" t="s">
        <v>19</v>
      </c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5" t="s">
        <v>266</v>
      </c>
      <c r="AT444" s="225" t="s">
        <v>198</v>
      </c>
      <c r="AU444" s="225" t="s">
        <v>81</v>
      </c>
      <c r="AY444" s="19" t="s">
        <v>196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9" t="s">
        <v>79</v>
      </c>
      <c r="BK444" s="226">
        <f>ROUND(I444*H444,2)</f>
        <v>0</v>
      </c>
      <c r="BL444" s="19" t="s">
        <v>266</v>
      </c>
      <c r="BM444" s="225" t="s">
        <v>963</v>
      </c>
    </row>
    <row r="445" s="2" customFormat="1">
      <c r="A445" s="40"/>
      <c r="B445" s="41"/>
      <c r="C445" s="42"/>
      <c r="D445" s="227" t="s">
        <v>205</v>
      </c>
      <c r="E445" s="42"/>
      <c r="F445" s="228" t="s">
        <v>964</v>
      </c>
      <c r="G445" s="42"/>
      <c r="H445" s="42"/>
      <c r="I445" s="229"/>
      <c r="J445" s="42"/>
      <c r="K445" s="42"/>
      <c r="L445" s="46"/>
      <c r="M445" s="230"/>
      <c r="N445" s="231"/>
      <c r="O445" s="86"/>
      <c r="P445" s="86"/>
      <c r="Q445" s="86"/>
      <c r="R445" s="86"/>
      <c r="S445" s="86"/>
      <c r="T445" s="86"/>
      <c r="U445" s="87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205</v>
      </c>
      <c r="AU445" s="19" t="s">
        <v>81</v>
      </c>
    </row>
    <row r="446" s="13" customFormat="1">
      <c r="A446" s="13"/>
      <c r="B446" s="232"/>
      <c r="C446" s="233"/>
      <c r="D446" s="234" t="s">
        <v>212</v>
      </c>
      <c r="E446" s="235" t="s">
        <v>19</v>
      </c>
      <c r="F446" s="236" t="s">
        <v>965</v>
      </c>
      <c r="G446" s="233"/>
      <c r="H446" s="237">
        <v>99.153999999999996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1"/>
      <c r="U446" s="242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212</v>
      </c>
      <c r="AU446" s="243" t="s">
        <v>81</v>
      </c>
      <c r="AV446" s="13" t="s">
        <v>81</v>
      </c>
      <c r="AW446" s="13" t="s">
        <v>33</v>
      </c>
      <c r="AX446" s="13" t="s">
        <v>79</v>
      </c>
      <c r="AY446" s="243" t="s">
        <v>196</v>
      </c>
    </row>
    <row r="447" s="2" customFormat="1" ht="24.15" customHeight="1">
      <c r="A447" s="40"/>
      <c r="B447" s="41"/>
      <c r="C447" s="214" t="s">
        <v>966</v>
      </c>
      <c r="D447" s="214" t="s">
        <v>198</v>
      </c>
      <c r="E447" s="215" t="s">
        <v>321</v>
      </c>
      <c r="F447" s="216" t="s">
        <v>322</v>
      </c>
      <c r="G447" s="217" t="s">
        <v>244</v>
      </c>
      <c r="H447" s="218">
        <v>52.593000000000004</v>
      </c>
      <c r="I447" s="219"/>
      <c r="J447" s="220">
        <f>ROUND(I447*H447,2)</f>
        <v>0</v>
      </c>
      <c r="K447" s="216" t="s">
        <v>202</v>
      </c>
      <c r="L447" s="46"/>
      <c r="M447" s="221" t="s">
        <v>19</v>
      </c>
      <c r="N447" s="222" t="s">
        <v>43</v>
      </c>
      <c r="O447" s="86"/>
      <c r="P447" s="223">
        <f>O447*H447</f>
        <v>0</v>
      </c>
      <c r="Q447" s="223">
        <v>2.0000000000000002E-05</v>
      </c>
      <c r="R447" s="223">
        <f>Q447*H447</f>
        <v>0.0010518600000000002</v>
      </c>
      <c r="S447" s="223">
        <v>0</v>
      </c>
      <c r="T447" s="223">
        <f>S447*H447</f>
        <v>0</v>
      </c>
      <c r="U447" s="224" t="s">
        <v>19</v>
      </c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5" t="s">
        <v>266</v>
      </c>
      <c r="AT447" s="225" t="s">
        <v>198</v>
      </c>
      <c r="AU447" s="225" t="s">
        <v>81</v>
      </c>
      <c r="AY447" s="19" t="s">
        <v>196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9" t="s">
        <v>79</v>
      </c>
      <c r="BK447" s="226">
        <f>ROUND(I447*H447,2)</f>
        <v>0</v>
      </c>
      <c r="BL447" s="19" t="s">
        <v>266</v>
      </c>
      <c r="BM447" s="225" t="s">
        <v>967</v>
      </c>
    </row>
    <row r="448" s="2" customFormat="1">
      <c r="A448" s="40"/>
      <c r="B448" s="41"/>
      <c r="C448" s="42"/>
      <c r="D448" s="227" t="s">
        <v>205</v>
      </c>
      <c r="E448" s="42"/>
      <c r="F448" s="228" t="s">
        <v>324</v>
      </c>
      <c r="G448" s="42"/>
      <c r="H448" s="42"/>
      <c r="I448" s="229"/>
      <c r="J448" s="42"/>
      <c r="K448" s="42"/>
      <c r="L448" s="46"/>
      <c r="M448" s="230"/>
      <c r="N448" s="231"/>
      <c r="O448" s="86"/>
      <c r="P448" s="86"/>
      <c r="Q448" s="86"/>
      <c r="R448" s="86"/>
      <c r="S448" s="86"/>
      <c r="T448" s="86"/>
      <c r="U448" s="87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205</v>
      </c>
      <c r="AU448" s="19" t="s">
        <v>81</v>
      </c>
    </row>
    <row r="449" s="2" customFormat="1" ht="24.15" customHeight="1">
      <c r="A449" s="40"/>
      <c r="B449" s="41"/>
      <c r="C449" s="214" t="s">
        <v>968</v>
      </c>
      <c r="D449" s="214" t="s">
        <v>198</v>
      </c>
      <c r="E449" s="215" t="s">
        <v>326</v>
      </c>
      <c r="F449" s="216" t="s">
        <v>327</v>
      </c>
      <c r="G449" s="217" t="s">
        <v>244</v>
      </c>
      <c r="H449" s="218">
        <v>52.593000000000004</v>
      </c>
      <c r="I449" s="219"/>
      <c r="J449" s="220">
        <f>ROUND(I449*H449,2)</f>
        <v>0</v>
      </c>
      <c r="K449" s="216" t="s">
        <v>202</v>
      </c>
      <c r="L449" s="46"/>
      <c r="M449" s="221" t="s">
        <v>19</v>
      </c>
      <c r="N449" s="222" t="s">
        <v>43</v>
      </c>
      <c r="O449" s="86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3">
        <f>S449*H449</f>
        <v>0</v>
      </c>
      <c r="U449" s="224" t="s">
        <v>19</v>
      </c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5" t="s">
        <v>266</v>
      </c>
      <c r="AT449" s="225" t="s">
        <v>198</v>
      </c>
      <c r="AU449" s="225" t="s">
        <v>81</v>
      </c>
      <c r="AY449" s="19" t="s">
        <v>196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9" t="s">
        <v>79</v>
      </c>
      <c r="BK449" s="226">
        <f>ROUND(I449*H449,2)</f>
        <v>0</v>
      </c>
      <c r="BL449" s="19" t="s">
        <v>266</v>
      </c>
      <c r="BM449" s="225" t="s">
        <v>969</v>
      </c>
    </row>
    <row r="450" s="2" customFormat="1">
      <c r="A450" s="40"/>
      <c r="B450" s="41"/>
      <c r="C450" s="42"/>
      <c r="D450" s="227" t="s">
        <v>205</v>
      </c>
      <c r="E450" s="42"/>
      <c r="F450" s="228" t="s">
        <v>329</v>
      </c>
      <c r="G450" s="42"/>
      <c r="H450" s="42"/>
      <c r="I450" s="229"/>
      <c r="J450" s="42"/>
      <c r="K450" s="42"/>
      <c r="L450" s="46"/>
      <c r="M450" s="230"/>
      <c r="N450" s="231"/>
      <c r="O450" s="86"/>
      <c r="P450" s="86"/>
      <c r="Q450" s="86"/>
      <c r="R450" s="86"/>
      <c r="S450" s="86"/>
      <c r="T450" s="86"/>
      <c r="U450" s="87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205</v>
      </c>
      <c r="AU450" s="19" t="s">
        <v>81</v>
      </c>
    </row>
    <row r="451" s="2" customFormat="1" ht="49.05" customHeight="1">
      <c r="A451" s="40"/>
      <c r="B451" s="41"/>
      <c r="C451" s="214" t="s">
        <v>970</v>
      </c>
      <c r="D451" s="214" t="s">
        <v>198</v>
      </c>
      <c r="E451" s="215" t="s">
        <v>971</v>
      </c>
      <c r="F451" s="216" t="s">
        <v>972</v>
      </c>
      <c r="G451" s="217" t="s">
        <v>244</v>
      </c>
      <c r="H451" s="218">
        <v>52.593000000000004</v>
      </c>
      <c r="I451" s="219"/>
      <c r="J451" s="220">
        <f>ROUND(I451*H451,2)</f>
        <v>0</v>
      </c>
      <c r="K451" s="216" t="s">
        <v>202</v>
      </c>
      <c r="L451" s="46"/>
      <c r="M451" s="221" t="s">
        <v>19</v>
      </c>
      <c r="N451" s="222" t="s">
        <v>43</v>
      </c>
      <c r="O451" s="86"/>
      <c r="P451" s="223">
        <f>O451*H451</f>
        <v>0</v>
      </c>
      <c r="Q451" s="223">
        <v>0.00013999999999999999</v>
      </c>
      <c r="R451" s="223">
        <f>Q451*H451</f>
        <v>0.0073630199999999996</v>
      </c>
      <c r="S451" s="223">
        <v>0</v>
      </c>
      <c r="T451" s="223">
        <f>S451*H451</f>
        <v>0</v>
      </c>
      <c r="U451" s="224" t="s">
        <v>19</v>
      </c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5" t="s">
        <v>266</v>
      </c>
      <c r="AT451" s="225" t="s">
        <v>198</v>
      </c>
      <c r="AU451" s="225" t="s">
        <v>81</v>
      </c>
      <c r="AY451" s="19" t="s">
        <v>196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9" t="s">
        <v>79</v>
      </c>
      <c r="BK451" s="226">
        <f>ROUND(I451*H451,2)</f>
        <v>0</v>
      </c>
      <c r="BL451" s="19" t="s">
        <v>266</v>
      </c>
      <c r="BM451" s="225" t="s">
        <v>973</v>
      </c>
    </row>
    <row r="452" s="2" customFormat="1">
      <c r="A452" s="40"/>
      <c r="B452" s="41"/>
      <c r="C452" s="42"/>
      <c r="D452" s="227" t="s">
        <v>205</v>
      </c>
      <c r="E452" s="42"/>
      <c r="F452" s="228" t="s">
        <v>974</v>
      </c>
      <c r="G452" s="42"/>
      <c r="H452" s="42"/>
      <c r="I452" s="229"/>
      <c r="J452" s="42"/>
      <c r="K452" s="42"/>
      <c r="L452" s="46"/>
      <c r="M452" s="230"/>
      <c r="N452" s="231"/>
      <c r="O452" s="86"/>
      <c r="P452" s="86"/>
      <c r="Q452" s="86"/>
      <c r="R452" s="86"/>
      <c r="S452" s="86"/>
      <c r="T452" s="86"/>
      <c r="U452" s="87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205</v>
      </c>
      <c r="AU452" s="19" t="s">
        <v>81</v>
      </c>
    </row>
    <row r="453" s="2" customFormat="1" ht="24.15" customHeight="1">
      <c r="A453" s="40"/>
      <c r="B453" s="41"/>
      <c r="C453" s="214" t="s">
        <v>975</v>
      </c>
      <c r="D453" s="214" t="s">
        <v>198</v>
      </c>
      <c r="E453" s="215" t="s">
        <v>335</v>
      </c>
      <c r="F453" s="216" t="s">
        <v>336</v>
      </c>
      <c r="G453" s="217" t="s">
        <v>244</v>
      </c>
      <c r="H453" s="218">
        <v>52.593000000000004</v>
      </c>
      <c r="I453" s="219"/>
      <c r="J453" s="220">
        <f>ROUND(I453*H453,2)</f>
        <v>0</v>
      </c>
      <c r="K453" s="216" t="s">
        <v>202</v>
      </c>
      <c r="L453" s="46"/>
      <c r="M453" s="221" t="s">
        <v>19</v>
      </c>
      <c r="N453" s="222" t="s">
        <v>43</v>
      </c>
      <c r="O453" s="86"/>
      <c r="P453" s="223">
        <f>O453*H453</f>
        <v>0</v>
      </c>
      <c r="Q453" s="223">
        <v>0.00012999999999999999</v>
      </c>
      <c r="R453" s="223">
        <f>Q453*H453</f>
        <v>0.0068370899999999997</v>
      </c>
      <c r="S453" s="223">
        <v>0</v>
      </c>
      <c r="T453" s="223">
        <f>S453*H453</f>
        <v>0</v>
      </c>
      <c r="U453" s="224" t="s">
        <v>19</v>
      </c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5" t="s">
        <v>266</v>
      </c>
      <c r="AT453" s="225" t="s">
        <v>198</v>
      </c>
      <c r="AU453" s="225" t="s">
        <v>81</v>
      </c>
      <c r="AY453" s="19" t="s">
        <v>196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9" t="s">
        <v>79</v>
      </c>
      <c r="BK453" s="226">
        <f>ROUND(I453*H453,2)</f>
        <v>0</v>
      </c>
      <c r="BL453" s="19" t="s">
        <v>266</v>
      </c>
      <c r="BM453" s="225" t="s">
        <v>976</v>
      </c>
    </row>
    <row r="454" s="2" customFormat="1">
      <c r="A454" s="40"/>
      <c r="B454" s="41"/>
      <c r="C454" s="42"/>
      <c r="D454" s="227" t="s">
        <v>205</v>
      </c>
      <c r="E454" s="42"/>
      <c r="F454" s="228" t="s">
        <v>338</v>
      </c>
      <c r="G454" s="42"/>
      <c r="H454" s="42"/>
      <c r="I454" s="229"/>
      <c r="J454" s="42"/>
      <c r="K454" s="42"/>
      <c r="L454" s="46"/>
      <c r="M454" s="230"/>
      <c r="N454" s="231"/>
      <c r="O454" s="86"/>
      <c r="P454" s="86"/>
      <c r="Q454" s="86"/>
      <c r="R454" s="86"/>
      <c r="S454" s="86"/>
      <c r="T454" s="86"/>
      <c r="U454" s="87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205</v>
      </c>
      <c r="AU454" s="19" t="s">
        <v>81</v>
      </c>
    </row>
    <row r="455" s="2" customFormat="1" ht="24.15" customHeight="1">
      <c r="A455" s="40"/>
      <c r="B455" s="41"/>
      <c r="C455" s="214" t="s">
        <v>977</v>
      </c>
      <c r="D455" s="214" t="s">
        <v>198</v>
      </c>
      <c r="E455" s="215" t="s">
        <v>340</v>
      </c>
      <c r="F455" s="216" t="s">
        <v>341</v>
      </c>
      <c r="G455" s="217" t="s">
        <v>244</v>
      </c>
      <c r="H455" s="218">
        <v>52.593000000000004</v>
      </c>
      <c r="I455" s="219"/>
      <c r="J455" s="220">
        <f>ROUND(I455*H455,2)</f>
        <v>0</v>
      </c>
      <c r="K455" s="216" t="s">
        <v>202</v>
      </c>
      <c r="L455" s="46"/>
      <c r="M455" s="221" t="s">
        <v>19</v>
      </c>
      <c r="N455" s="222" t="s">
        <v>43</v>
      </c>
      <c r="O455" s="86"/>
      <c r="P455" s="223">
        <f>O455*H455</f>
        <v>0</v>
      </c>
      <c r="Q455" s="223">
        <v>0.00013999999999999999</v>
      </c>
      <c r="R455" s="223">
        <f>Q455*H455</f>
        <v>0.0073630199999999996</v>
      </c>
      <c r="S455" s="223">
        <v>0</v>
      </c>
      <c r="T455" s="223">
        <f>S455*H455</f>
        <v>0</v>
      </c>
      <c r="U455" s="224" t="s">
        <v>19</v>
      </c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5" t="s">
        <v>266</v>
      </c>
      <c r="AT455" s="225" t="s">
        <v>198</v>
      </c>
      <c r="AU455" s="225" t="s">
        <v>81</v>
      </c>
      <c r="AY455" s="19" t="s">
        <v>196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9" t="s">
        <v>79</v>
      </c>
      <c r="BK455" s="226">
        <f>ROUND(I455*H455,2)</f>
        <v>0</v>
      </c>
      <c r="BL455" s="19" t="s">
        <v>266</v>
      </c>
      <c r="BM455" s="225" t="s">
        <v>978</v>
      </c>
    </row>
    <row r="456" s="2" customFormat="1">
      <c r="A456" s="40"/>
      <c r="B456" s="41"/>
      <c r="C456" s="42"/>
      <c r="D456" s="227" t="s">
        <v>205</v>
      </c>
      <c r="E456" s="42"/>
      <c r="F456" s="228" t="s">
        <v>343</v>
      </c>
      <c r="G456" s="42"/>
      <c r="H456" s="42"/>
      <c r="I456" s="229"/>
      <c r="J456" s="42"/>
      <c r="K456" s="42"/>
      <c r="L456" s="46"/>
      <c r="M456" s="230"/>
      <c r="N456" s="231"/>
      <c r="O456" s="86"/>
      <c r="P456" s="86"/>
      <c r="Q456" s="86"/>
      <c r="R456" s="86"/>
      <c r="S456" s="86"/>
      <c r="T456" s="86"/>
      <c r="U456" s="87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205</v>
      </c>
      <c r="AU456" s="19" t="s">
        <v>81</v>
      </c>
    </row>
    <row r="457" s="13" customFormat="1">
      <c r="A457" s="13"/>
      <c r="B457" s="232"/>
      <c r="C457" s="233"/>
      <c r="D457" s="234" t="s">
        <v>212</v>
      </c>
      <c r="E457" s="235" t="s">
        <v>19</v>
      </c>
      <c r="F457" s="236" t="s">
        <v>979</v>
      </c>
      <c r="G457" s="233"/>
      <c r="H457" s="237">
        <v>39.600000000000001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1"/>
      <c r="U457" s="242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212</v>
      </c>
      <c r="AU457" s="243" t="s">
        <v>81</v>
      </c>
      <c r="AV457" s="13" t="s">
        <v>81</v>
      </c>
      <c r="AW457" s="13" t="s">
        <v>33</v>
      </c>
      <c r="AX457" s="13" t="s">
        <v>72</v>
      </c>
      <c r="AY457" s="243" t="s">
        <v>196</v>
      </c>
    </row>
    <row r="458" s="13" customFormat="1">
      <c r="A458" s="13"/>
      <c r="B458" s="232"/>
      <c r="C458" s="233"/>
      <c r="D458" s="234" t="s">
        <v>212</v>
      </c>
      <c r="E458" s="235" t="s">
        <v>19</v>
      </c>
      <c r="F458" s="236" t="s">
        <v>709</v>
      </c>
      <c r="G458" s="233"/>
      <c r="H458" s="237">
        <v>-1.6870000000000001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1"/>
      <c r="U458" s="242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212</v>
      </c>
      <c r="AU458" s="243" t="s">
        <v>81</v>
      </c>
      <c r="AV458" s="13" t="s">
        <v>81</v>
      </c>
      <c r="AW458" s="13" t="s">
        <v>33</v>
      </c>
      <c r="AX458" s="13" t="s">
        <v>72</v>
      </c>
      <c r="AY458" s="243" t="s">
        <v>196</v>
      </c>
    </row>
    <row r="459" s="13" customFormat="1">
      <c r="A459" s="13"/>
      <c r="B459" s="232"/>
      <c r="C459" s="233"/>
      <c r="D459" s="234" t="s">
        <v>212</v>
      </c>
      <c r="E459" s="235" t="s">
        <v>19</v>
      </c>
      <c r="F459" s="236" t="s">
        <v>520</v>
      </c>
      <c r="G459" s="233"/>
      <c r="H459" s="237">
        <v>14.68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1"/>
      <c r="U459" s="242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212</v>
      </c>
      <c r="AU459" s="243" t="s">
        <v>81</v>
      </c>
      <c r="AV459" s="13" t="s">
        <v>81</v>
      </c>
      <c r="AW459" s="13" t="s">
        <v>33</v>
      </c>
      <c r="AX459" s="13" t="s">
        <v>72</v>
      </c>
      <c r="AY459" s="243" t="s">
        <v>196</v>
      </c>
    </row>
    <row r="460" s="14" customFormat="1">
      <c r="A460" s="14"/>
      <c r="B460" s="254"/>
      <c r="C460" s="255"/>
      <c r="D460" s="234" t="s">
        <v>212</v>
      </c>
      <c r="E460" s="256" t="s">
        <v>19</v>
      </c>
      <c r="F460" s="257" t="s">
        <v>233</v>
      </c>
      <c r="G460" s="255"/>
      <c r="H460" s="258">
        <v>52.593000000000004</v>
      </c>
      <c r="I460" s="259"/>
      <c r="J460" s="255"/>
      <c r="K460" s="255"/>
      <c r="L460" s="260"/>
      <c r="M460" s="265"/>
      <c r="N460" s="266"/>
      <c r="O460" s="266"/>
      <c r="P460" s="266"/>
      <c r="Q460" s="266"/>
      <c r="R460" s="266"/>
      <c r="S460" s="266"/>
      <c r="T460" s="266"/>
      <c r="U460" s="267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64" t="s">
        <v>212</v>
      </c>
      <c r="AU460" s="264" t="s">
        <v>81</v>
      </c>
      <c r="AV460" s="14" t="s">
        <v>203</v>
      </c>
      <c r="AW460" s="14" t="s">
        <v>33</v>
      </c>
      <c r="AX460" s="14" t="s">
        <v>79</v>
      </c>
      <c r="AY460" s="264" t="s">
        <v>196</v>
      </c>
    </row>
    <row r="461" s="2" customFormat="1" ht="6.96" customHeight="1">
      <c r="A461" s="40"/>
      <c r="B461" s="61"/>
      <c r="C461" s="62"/>
      <c r="D461" s="62"/>
      <c r="E461" s="62"/>
      <c r="F461" s="62"/>
      <c r="G461" s="62"/>
      <c r="H461" s="62"/>
      <c r="I461" s="62"/>
      <c r="J461" s="62"/>
      <c r="K461" s="62"/>
      <c r="L461" s="46"/>
      <c r="M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</sheetData>
  <sheetProtection sheet="1" autoFilter="0" formatColumns="0" formatRows="0" objects="1" scenarios="1" spinCount="100000" saltValue="IEZIXcwE0m++ZE/GYMPJlWWpTqH3kI1Fp6CpkoFso6LIq292JJ/SnU1pSggns6UxKj4hGHqskwrIWEcXotXnwg==" hashValue="9vNLAShEpY3s4NLcduMcyzfJ2119rZW6LmjUHXY4sby2nDCdjz4aFA13CFhu07o5z/KYL6AQSzxOPz7rYVb/OA==" algorithmName="SHA-512" password="CC35"/>
  <autoFilter ref="C102:K46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1:H91"/>
    <mergeCell ref="E93:H93"/>
    <mergeCell ref="E95:H95"/>
    <mergeCell ref="L2:V2"/>
  </mergeCells>
  <hyperlinks>
    <hyperlink ref="F108" r:id="rId1" display="https://podminky.urs.cz/item/CS_URS_2025_02/115101301"/>
    <hyperlink ref="F110" r:id="rId2" display="https://podminky.urs.cz/item/CS_URS_2025_02/121151103"/>
    <hyperlink ref="F113" r:id="rId3" display="https://podminky.urs.cz/item/CS_URS_2025_02/131351100"/>
    <hyperlink ref="F116" r:id="rId4" display="https://podminky.urs.cz/item/CS_URS_2025_02/132351101"/>
    <hyperlink ref="F119" r:id="rId5" display="https://podminky.urs.cz/item/CS_URS_2025_02/162751137"/>
    <hyperlink ref="F121" r:id="rId6" display="https://podminky.urs.cz/item/CS_URS_2025_02/162751139"/>
    <hyperlink ref="F123" r:id="rId7" display="https://podminky.urs.cz/item/CS_URS_2025_02/167151102"/>
    <hyperlink ref="F128" r:id="rId8" display="https://podminky.urs.cz/item/CS_URS_2025_02/171201221"/>
    <hyperlink ref="F131" r:id="rId9" display="https://podminky.urs.cz/item/CS_URS_2025_02/171251201"/>
    <hyperlink ref="F133" r:id="rId10" display="https://podminky.urs.cz/item/CS_URS_2025_02/174151101"/>
    <hyperlink ref="F137" r:id="rId11" display="https://podminky.urs.cz/item/CS_URS_2025_02/181951114"/>
    <hyperlink ref="F141" r:id="rId12" display="https://podminky.urs.cz/item/CS_URS_2025_02/271532212"/>
    <hyperlink ref="F144" r:id="rId13" display="https://podminky.urs.cz/item/CS_URS_2025_02/273321411"/>
    <hyperlink ref="F147" r:id="rId14" display="https://podminky.urs.cz/item/CS_URS_2025_02/273351121"/>
    <hyperlink ref="F150" r:id="rId15" display="https://podminky.urs.cz/item/CS_URS_2025_02/273351122"/>
    <hyperlink ref="F152" r:id="rId16" display="https://podminky.urs.cz/item/CS_URS_2025_02/273362021"/>
    <hyperlink ref="F157" r:id="rId17" display="https://podminky.urs.cz/item/CS_URS_2025_02/274313711"/>
    <hyperlink ref="F160" r:id="rId18" display="https://podminky.urs.cz/item/CS_URS_2025_02/274351121"/>
    <hyperlink ref="F163" r:id="rId19" display="https://podminky.urs.cz/item/CS_URS_2025_02/274351122"/>
    <hyperlink ref="F166" r:id="rId20" display="https://podminky.urs.cz/item/CS_URS_2025_02/311321511"/>
    <hyperlink ref="F169" r:id="rId21" display="https://podminky.urs.cz/item/CS_URS_2025_02/311351121"/>
    <hyperlink ref="F172" r:id="rId22" display="https://podminky.urs.cz/item/CS_URS_2025_02/311351122"/>
    <hyperlink ref="F174" r:id="rId23" display="https://podminky.urs.cz/item/CS_URS_2025_02/311361821"/>
    <hyperlink ref="F178" r:id="rId24" display="https://podminky.urs.cz/item/CS_URS_2025_02/622131121"/>
    <hyperlink ref="F180" r:id="rId25" display="https://podminky.urs.cz/item/CS_URS_2025_02/622142001"/>
    <hyperlink ref="F185" r:id="rId26" display="https://podminky.urs.cz/item/CS_URS_2025_02/631311114"/>
    <hyperlink ref="F188" r:id="rId27" display="https://podminky.urs.cz/item/CS_URS_2025_02/631319011"/>
    <hyperlink ref="F190" r:id="rId28" display="https://podminky.urs.cz/item/CS_URS_2025_02/634112113"/>
    <hyperlink ref="F194" r:id="rId29" display="https://podminky.urs.cz/item/CS_URS_2025_02/949101111"/>
    <hyperlink ref="F199" r:id="rId30" display="https://podminky.urs.cz/item/CS_URS_2025_02/953943211"/>
    <hyperlink ref="F204" r:id="rId31" display="https://podminky.urs.cz/item/CS_URS_2025_02/953965116"/>
    <hyperlink ref="F207" r:id="rId32" display="https://podminky.urs.cz/item/CS_URS_2025_02/998011001"/>
    <hyperlink ref="F211" r:id="rId33" display="https://podminky.urs.cz/item/CS_URS_2025_02/711111001"/>
    <hyperlink ref="F215" r:id="rId34" display="https://podminky.urs.cz/item/CS_URS_2025_02/711112001"/>
    <hyperlink ref="F219" r:id="rId35" display="https://podminky.urs.cz/item/CS_URS_2025_02/711141559"/>
    <hyperlink ref="F224" r:id="rId36" display="https://podminky.urs.cz/item/CS_URS_2025_02/711142559"/>
    <hyperlink ref="F229" r:id="rId37" display="https://podminky.urs.cz/item/CS_URS_2025_02/998711101"/>
    <hyperlink ref="F232" r:id="rId38" display="https://podminky.urs.cz/item/CS_URS_2025_02/712311115"/>
    <hyperlink ref="F237" r:id="rId39" display="https://podminky.urs.cz/item/CS_URS_2025_02/712341559"/>
    <hyperlink ref="F242" r:id="rId40" display="https://podminky.urs.cz/item/CS_URS_2025_02/712361703"/>
    <hyperlink ref="F247" r:id="rId41" display="https://podminky.urs.cz/item/CS_URS_2025_02/712811115"/>
    <hyperlink ref="F252" r:id="rId42" display="https://podminky.urs.cz/item/CS_URS_2025_02/712841559"/>
    <hyperlink ref="F257" r:id="rId43" display="https://podminky.urs.cz/item/CS_URS_2025_02/712861703"/>
    <hyperlink ref="F262" r:id="rId44" display="https://podminky.urs.cz/item/CS_URS_2025_02/998712101"/>
    <hyperlink ref="F265" r:id="rId45" display="https://podminky.urs.cz/item/CS_URS_2025_02/713123111"/>
    <hyperlink ref="F270" r:id="rId46" display="https://podminky.urs.cz/item/CS_URS_2025_02/713123112"/>
    <hyperlink ref="F275" r:id="rId47" display="https://podminky.urs.cz/item/CS_URS_2025_02/713141321"/>
    <hyperlink ref="F280" r:id="rId48" display="https://podminky.urs.cz/item/CS_URS_2025_02/998713101"/>
    <hyperlink ref="F283" r:id="rId49" display="https://podminky.urs.cz/item/CS_URS_2025_02/762083111"/>
    <hyperlink ref="F285" r:id="rId50" display="https://podminky.urs.cz/item/CS_URS_2025_02/762421033"/>
    <hyperlink ref="F287" r:id="rId51" display="https://podminky.urs.cz/item/CS_URS_2025_02/762431033"/>
    <hyperlink ref="F295" r:id="rId52" display="https://podminky.urs.cz/item/CS_URS_2025_02/762495000"/>
    <hyperlink ref="F298" r:id="rId53" display="https://podminky.urs.cz/item/CS_URS_2025_02/762723311"/>
    <hyperlink ref="F328" r:id="rId54" display="https://podminky.urs.cz/item/CS_URS_2025_02/762795000"/>
    <hyperlink ref="F330" r:id="rId55" display="https://podminky.urs.cz/item/CS_URS_2025_02/762810023"/>
    <hyperlink ref="F335" r:id="rId56" display="https://podminky.urs.cz/item/CS_URS_2025_02/998762101"/>
    <hyperlink ref="F345" r:id="rId57" display="https://podminky.urs.cz/item/CS_URS_2025_02/998763301"/>
    <hyperlink ref="F348" r:id="rId58" display="https://podminky.urs.cz/item/CS_URS_2025_02/764244303"/>
    <hyperlink ref="F355" r:id="rId59" display="https://podminky.urs.cz/item/CS_URS_2025_02/998764101"/>
    <hyperlink ref="F358" r:id="rId60" display="https://podminky.urs.cz/item/CS_URS_2025_02/766417211"/>
    <hyperlink ref="F372" r:id="rId61" display="https://podminky.urs.cz/item/CS_URS_2025_02/766417421"/>
    <hyperlink ref="F380" r:id="rId62" display="https://podminky.urs.cz/item/CS_URS_2025_02/766417523"/>
    <hyperlink ref="F387" r:id="rId63" display="https://podminky.urs.cz/item/CS_URS_2025_02/766417541"/>
    <hyperlink ref="F399" r:id="rId64" display="https://podminky.urs.cz/item/CS_URS_2025_02/998766101"/>
    <hyperlink ref="F410" r:id="rId65" display="https://podminky.urs.cz/item/CS_URS_2025_02/767626104"/>
    <hyperlink ref="F420" r:id="rId66" display="https://podminky.urs.cz/item/CS_URS_2025_02/767640111"/>
    <hyperlink ref="F424" r:id="rId67" display="https://podminky.urs.cz/item/CS_URS_2025_02/998767101"/>
    <hyperlink ref="F427" r:id="rId68" display="https://podminky.urs.cz/item/CS_URS_2025_02/777111111"/>
    <hyperlink ref="F429" r:id="rId69" display="https://podminky.urs.cz/item/CS_URS_2025_02/777131113"/>
    <hyperlink ref="F431" r:id="rId70" display="https://podminky.urs.cz/item/CS_URS_2025_02/777521101"/>
    <hyperlink ref="F434" r:id="rId71" display="https://podminky.urs.cz/item/CS_URS_2025_02/998777101"/>
    <hyperlink ref="F437" r:id="rId72" display="https://podminky.urs.cz/item/CS_URS_2025_02/783101203"/>
    <hyperlink ref="F439" r:id="rId73" display="https://podminky.urs.cz/item/CS_URS_2025_02/783101403"/>
    <hyperlink ref="F441" r:id="rId74" display="https://podminky.urs.cz/item/CS_URS_2025_02/783113111"/>
    <hyperlink ref="F443" r:id="rId75" display="https://podminky.urs.cz/item/CS_URS_2025_02/783114101"/>
    <hyperlink ref="F445" r:id="rId76" display="https://podminky.urs.cz/item/CS_URS_2025_02/783118101"/>
    <hyperlink ref="F448" r:id="rId77" display="https://podminky.urs.cz/item/CS_URS_2025_02/783201201"/>
    <hyperlink ref="F450" r:id="rId78" display="https://podminky.urs.cz/item/CS_URS_2025_02/783201401"/>
    <hyperlink ref="F452" r:id="rId79" display="https://podminky.urs.cz/item/CS_URS_2025_02/783213011"/>
    <hyperlink ref="F454" r:id="rId80" display="https://podminky.urs.cz/item/CS_URS_2025_02/783214101"/>
    <hyperlink ref="F456" r:id="rId81" display="https://podminky.urs.cz/item/CS_URS_2025_02/78321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2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>
      <c r="B8" s="22"/>
      <c r="D8" s="145" t="s">
        <v>164</v>
      </c>
      <c r="L8" s="22"/>
    </row>
    <row r="9" s="1" customFormat="1" ht="16.5" customHeight="1">
      <c r="B9" s="22"/>
      <c r="E9" s="146" t="s">
        <v>4122</v>
      </c>
      <c r="F9" s="1"/>
      <c r="G9" s="1"/>
      <c r="H9" s="1"/>
      <c r="L9" s="22"/>
    </row>
    <row r="10" s="1" customFormat="1" ht="12" customHeight="1">
      <c r="B10" s="22"/>
      <c r="D10" s="145" t="s">
        <v>166</v>
      </c>
      <c r="L10" s="22"/>
    </row>
    <row r="11" s="2" customFormat="1" ht="16.5" customHeight="1">
      <c r="A11" s="40"/>
      <c r="B11" s="46"/>
      <c r="C11" s="40"/>
      <c r="D11" s="40"/>
      <c r="E11" s="158" t="s">
        <v>4294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4560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4561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22. 1. 2026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ROUND((SUM(BE94:BE127)),  2)</f>
        <v>0</v>
      </c>
      <c r="G37" s="40"/>
      <c r="H37" s="40"/>
      <c r="I37" s="160">
        <v>0.20999999999999999</v>
      </c>
      <c r="J37" s="159">
        <f>ROUND(((SUM(BE94:BE127))*I37),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ROUND((SUM(BF94:BF127)),  2)</f>
        <v>0</v>
      </c>
      <c r="G38" s="40"/>
      <c r="H38" s="40"/>
      <c r="I38" s="160">
        <v>0.12</v>
      </c>
      <c r="J38" s="159">
        <f>ROUND(((SUM(BF94:BF127))*I38),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ROUND((SUM(BG94:BG127)),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ROUND((SUM(BH94:BH127)),  2)</f>
        <v>0</v>
      </c>
      <c r="G40" s="40"/>
      <c r="H40" s="40"/>
      <c r="I40" s="160">
        <v>0.12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ROUND((SUM(BI94:BI127)),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169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Koncepční dořešení lokality Loděnice v parku B.Němcové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164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4122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166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1" t="s">
        <v>4294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4560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12.3.1 - Navazující rozvojová péče (5 let)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Karviná</v>
      </c>
      <c r="G60" s="42"/>
      <c r="H60" s="42"/>
      <c r="I60" s="34" t="s">
        <v>23</v>
      </c>
      <c r="J60" s="74" t="str">
        <f>IF(J16="","",J16)</f>
        <v>22. 1. 2026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5.15" customHeight="1">
      <c r="A62" s="40"/>
      <c r="B62" s="41"/>
      <c r="C62" s="34" t="s">
        <v>25</v>
      </c>
      <c r="D62" s="42"/>
      <c r="E62" s="42"/>
      <c r="F62" s="29" t="str">
        <f>E19</f>
        <v>Statutární město Karviná</v>
      </c>
      <c r="G62" s="42"/>
      <c r="H62" s="42"/>
      <c r="I62" s="34" t="s">
        <v>31</v>
      </c>
      <c r="J62" s="38" t="str">
        <f>E25</f>
        <v>POLYCHROME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170</v>
      </c>
      <c r="D65" s="174"/>
      <c r="E65" s="174"/>
      <c r="F65" s="174"/>
      <c r="G65" s="174"/>
      <c r="H65" s="174"/>
      <c r="I65" s="174"/>
      <c r="J65" s="175" t="s">
        <v>171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172</v>
      </c>
    </row>
    <row r="68" s="9" customFormat="1" ht="24.96" customHeight="1">
      <c r="A68" s="9"/>
      <c r="B68" s="177"/>
      <c r="C68" s="178"/>
      <c r="D68" s="179" t="s">
        <v>173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349</v>
      </c>
      <c r="E69" s="185"/>
      <c r="F69" s="185"/>
      <c r="G69" s="185"/>
      <c r="H69" s="185"/>
      <c r="I69" s="185"/>
      <c r="J69" s="186">
        <f>J96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J125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180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Koncepční dořešení lokality Loděnice v parku B.Němcové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164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4122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166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1" t="s">
        <v>4294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4560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12.3.1 - Navazující rozvojová péče (5 let)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Karviná</v>
      </c>
      <c r="G88" s="42"/>
      <c r="H88" s="42"/>
      <c r="I88" s="34" t="s">
        <v>23</v>
      </c>
      <c r="J88" s="74" t="str">
        <f>IF(J16="","",J16)</f>
        <v>22. 1. 2026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25</v>
      </c>
      <c r="D90" s="42"/>
      <c r="E90" s="42"/>
      <c r="F90" s="29" t="str">
        <f>E19</f>
        <v>Statutární město Karviná</v>
      </c>
      <c r="G90" s="42"/>
      <c r="H90" s="42"/>
      <c r="I90" s="34" t="s">
        <v>31</v>
      </c>
      <c r="J90" s="38" t="str">
        <f>E25</f>
        <v>POLYCHROME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 xml:space="preserve"> 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181</v>
      </c>
      <c r="D93" s="191" t="s">
        <v>57</v>
      </c>
      <c r="E93" s="191" t="s">
        <v>53</v>
      </c>
      <c r="F93" s="191" t="s">
        <v>54</v>
      </c>
      <c r="G93" s="191" t="s">
        <v>182</v>
      </c>
      <c r="H93" s="191" t="s">
        <v>183</v>
      </c>
      <c r="I93" s="191" t="s">
        <v>184</v>
      </c>
      <c r="J93" s="191" t="s">
        <v>171</v>
      </c>
      <c r="K93" s="192" t="s">
        <v>185</v>
      </c>
      <c r="L93" s="193"/>
      <c r="M93" s="94" t="s">
        <v>19</v>
      </c>
      <c r="N93" s="95" t="s">
        <v>42</v>
      </c>
      <c r="O93" s="95" t="s">
        <v>186</v>
      </c>
      <c r="P93" s="95" t="s">
        <v>187</v>
      </c>
      <c r="Q93" s="95" t="s">
        <v>188</v>
      </c>
      <c r="R93" s="95" t="s">
        <v>189</v>
      </c>
      <c r="S93" s="95" t="s">
        <v>190</v>
      </c>
      <c r="T93" s="95" t="s">
        <v>191</v>
      </c>
      <c r="U93" s="96" t="s">
        <v>192</v>
      </c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193</v>
      </c>
      <c r="D94" s="42"/>
      <c r="E94" s="42"/>
      <c r="F94" s="42"/>
      <c r="G94" s="42"/>
      <c r="H94" s="42"/>
      <c r="I94" s="42"/>
      <c r="J94" s="194">
        <f>BK94</f>
        <v>0</v>
      </c>
      <c r="K94" s="42"/>
      <c r="L94" s="46"/>
      <c r="M94" s="97"/>
      <c r="N94" s="195"/>
      <c r="O94" s="98"/>
      <c r="P94" s="196">
        <f>P95</f>
        <v>0</v>
      </c>
      <c r="Q94" s="98"/>
      <c r="R94" s="196">
        <f>R95</f>
        <v>1.9136500000000001</v>
      </c>
      <c r="S94" s="98"/>
      <c r="T94" s="196">
        <f>T95</f>
        <v>0</v>
      </c>
      <c r="U94" s="99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172</v>
      </c>
      <c r="BK94" s="197">
        <f>BK95</f>
        <v>0</v>
      </c>
    </row>
    <row r="95" s="12" customFormat="1" ht="25.92" customHeight="1">
      <c r="A95" s="12"/>
      <c r="B95" s="198"/>
      <c r="C95" s="199"/>
      <c r="D95" s="200" t="s">
        <v>71</v>
      </c>
      <c r="E95" s="201" t="s">
        <v>194</v>
      </c>
      <c r="F95" s="201" t="s">
        <v>195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P96+P125</f>
        <v>0</v>
      </c>
      <c r="Q95" s="206"/>
      <c r="R95" s="207">
        <f>R96+R125</f>
        <v>1.9136500000000001</v>
      </c>
      <c r="S95" s="206"/>
      <c r="T95" s="207">
        <f>T96+T125</f>
        <v>0</v>
      </c>
      <c r="U95" s="208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79</v>
      </c>
      <c r="AT95" s="210" t="s">
        <v>71</v>
      </c>
      <c r="AU95" s="210" t="s">
        <v>72</v>
      </c>
      <c r="AY95" s="209" t="s">
        <v>196</v>
      </c>
      <c r="BK95" s="211">
        <f>BK96+BK125</f>
        <v>0</v>
      </c>
    </row>
    <row r="96" s="12" customFormat="1" ht="22.8" customHeight="1">
      <c r="A96" s="12"/>
      <c r="B96" s="198"/>
      <c r="C96" s="199"/>
      <c r="D96" s="200" t="s">
        <v>71</v>
      </c>
      <c r="E96" s="212" t="s">
        <v>79</v>
      </c>
      <c r="F96" s="212" t="s">
        <v>361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SUM(P97:P124)</f>
        <v>0</v>
      </c>
      <c r="Q96" s="206"/>
      <c r="R96" s="207">
        <f>SUM(R97:R124)</f>
        <v>1.9136500000000001</v>
      </c>
      <c r="S96" s="206"/>
      <c r="T96" s="207">
        <f>SUM(T97:T124)</f>
        <v>0</v>
      </c>
      <c r="U96" s="208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79</v>
      </c>
      <c r="AT96" s="210" t="s">
        <v>71</v>
      </c>
      <c r="AU96" s="210" t="s">
        <v>79</v>
      </c>
      <c r="AY96" s="209" t="s">
        <v>196</v>
      </c>
      <c r="BK96" s="211">
        <f>SUM(BK97:BK124)</f>
        <v>0</v>
      </c>
    </row>
    <row r="97" s="2" customFormat="1" ht="37.8" customHeight="1">
      <c r="A97" s="40"/>
      <c r="B97" s="41"/>
      <c r="C97" s="214" t="s">
        <v>79</v>
      </c>
      <c r="D97" s="214" t="s">
        <v>198</v>
      </c>
      <c r="E97" s="215" t="s">
        <v>4314</v>
      </c>
      <c r="F97" s="216" t="s">
        <v>4315</v>
      </c>
      <c r="G97" s="217" t="s">
        <v>222</v>
      </c>
      <c r="H97" s="218">
        <v>54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4562</v>
      </c>
    </row>
    <row r="98" s="2" customFormat="1">
      <c r="A98" s="40"/>
      <c r="B98" s="41"/>
      <c r="C98" s="42"/>
      <c r="D98" s="227" t="s">
        <v>205</v>
      </c>
      <c r="E98" s="42"/>
      <c r="F98" s="228" t="s">
        <v>4317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2" customFormat="1" ht="24.15" customHeight="1">
      <c r="A99" s="40"/>
      <c r="B99" s="41"/>
      <c r="C99" s="214" t="s">
        <v>81</v>
      </c>
      <c r="D99" s="214" t="s">
        <v>198</v>
      </c>
      <c r="E99" s="215" t="s">
        <v>4455</v>
      </c>
      <c r="F99" s="216" t="s">
        <v>4456</v>
      </c>
      <c r="G99" s="217" t="s">
        <v>222</v>
      </c>
      <c r="H99" s="218">
        <v>135</v>
      </c>
      <c r="I99" s="219"/>
      <c r="J99" s="220">
        <f>ROUND(I99*H99,2)</f>
        <v>0</v>
      </c>
      <c r="K99" s="216" t="s">
        <v>202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81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4563</v>
      </c>
    </row>
    <row r="100" s="2" customFormat="1">
      <c r="A100" s="40"/>
      <c r="B100" s="41"/>
      <c r="C100" s="42"/>
      <c r="D100" s="227" t="s">
        <v>205</v>
      </c>
      <c r="E100" s="42"/>
      <c r="F100" s="228" t="s">
        <v>4458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6"/>
      <c r="U100" s="87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205</v>
      </c>
      <c r="AU100" s="19" t="s">
        <v>81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4564</v>
      </c>
      <c r="G101" s="233"/>
      <c r="H101" s="237">
        <v>135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79</v>
      </c>
      <c r="AY101" s="243" t="s">
        <v>196</v>
      </c>
    </row>
    <row r="102" s="2" customFormat="1" ht="16.5" customHeight="1">
      <c r="A102" s="40"/>
      <c r="B102" s="41"/>
      <c r="C102" s="244" t="s">
        <v>155</v>
      </c>
      <c r="D102" s="244" t="s">
        <v>214</v>
      </c>
      <c r="E102" s="245" t="s">
        <v>4459</v>
      </c>
      <c r="F102" s="246" t="s">
        <v>4460</v>
      </c>
      <c r="G102" s="247" t="s">
        <v>601</v>
      </c>
      <c r="H102" s="248">
        <v>33.75</v>
      </c>
      <c r="I102" s="249"/>
      <c r="J102" s="250">
        <f>ROUND(I102*H102,2)</f>
        <v>0</v>
      </c>
      <c r="K102" s="246" t="s">
        <v>202</v>
      </c>
      <c r="L102" s="251"/>
      <c r="M102" s="252" t="s">
        <v>19</v>
      </c>
      <c r="N102" s="253" t="s">
        <v>43</v>
      </c>
      <c r="O102" s="86"/>
      <c r="P102" s="223">
        <f>O102*H102</f>
        <v>0</v>
      </c>
      <c r="Q102" s="223">
        <v>0.001</v>
      </c>
      <c r="R102" s="223">
        <f>Q102*H102</f>
        <v>0.033750000000000002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217</v>
      </c>
      <c r="AT102" s="225" t="s">
        <v>214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4565</v>
      </c>
    </row>
    <row r="103" s="13" customFormat="1">
      <c r="A103" s="13"/>
      <c r="B103" s="232"/>
      <c r="C103" s="233"/>
      <c r="D103" s="234" t="s">
        <v>212</v>
      </c>
      <c r="E103" s="233"/>
      <c r="F103" s="236" t="s">
        <v>4566</v>
      </c>
      <c r="G103" s="233"/>
      <c r="H103" s="237">
        <v>33.75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1"/>
      <c r="U103" s="242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212</v>
      </c>
      <c r="AU103" s="243" t="s">
        <v>81</v>
      </c>
      <c r="AV103" s="13" t="s">
        <v>81</v>
      </c>
      <c r="AW103" s="13" t="s">
        <v>4</v>
      </c>
      <c r="AX103" s="13" t="s">
        <v>79</v>
      </c>
      <c r="AY103" s="243" t="s">
        <v>196</v>
      </c>
    </row>
    <row r="104" s="2" customFormat="1" ht="33" customHeight="1">
      <c r="A104" s="40"/>
      <c r="B104" s="41"/>
      <c r="C104" s="214" t="s">
        <v>203</v>
      </c>
      <c r="D104" s="214" t="s">
        <v>198</v>
      </c>
      <c r="E104" s="215" t="s">
        <v>4517</v>
      </c>
      <c r="F104" s="216" t="s">
        <v>4518</v>
      </c>
      <c r="G104" s="217" t="s">
        <v>222</v>
      </c>
      <c r="H104" s="218">
        <v>54</v>
      </c>
      <c r="I104" s="219"/>
      <c r="J104" s="220">
        <f>ROUND(I104*H104,2)</f>
        <v>0</v>
      </c>
      <c r="K104" s="216" t="s">
        <v>202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81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4567</v>
      </c>
    </row>
    <row r="105" s="2" customFormat="1">
      <c r="A105" s="40"/>
      <c r="B105" s="41"/>
      <c r="C105" s="42"/>
      <c r="D105" s="227" t="s">
        <v>205</v>
      </c>
      <c r="E105" s="42"/>
      <c r="F105" s="228" t="s">
        <v>4520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205</v>
      </c>
      <c r="AU105" s="19" t="s">
        <v>81</v>
      </c>
    </row>
    <row r="106" s="13" customFormat="1">
      <c r="A106" s="13"/>
      <c r="B106" s="232"/>
      <c r="C106" s="233"/>
      <c r="D106" s="234" t="s">
        <v>212</v>
      </c>
      <c r="E106" s="235" t="s">
        <v>19</v>
      </c>
      <c r="F106" s="236" t="s">
        <v>4568</v>
      </c>
      <c r="G106" s="233"/>
      <c r="H106" s="237">
        <v>54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1"/>
      <c r="U106" s="242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212</v>
      </c>
      <c r="AU106" s="243" t="s">
        <v>81</v>
      </c>
      <c r="AV106" s="13" t="s">
        <v>81</v>
      </c>
      <c r="AW106" s="13" t="s">
        <v>33</v>
      </c>
      <c r="AX106" s="13" t="s">
        <v>79</v>
      </c>
      <c r="AY106" s="243" t="s">
        <v>196</v>
      </c>
    </row>
    <row r="107" s="2" customFormat="1" ht="24.15" customHeight="1">
      <c r="A107" s="40"/>
      <c r="B107" s="41"/>
      <c r="C107" s="214" t="s">
        <v>225</v>
      </c>
      <c r="D107" s="214" t="s">
        <v>198</v>
      </c>
      <c r="E107" s="215" t="s">
        <v>4569</v>
      </c>
      <c r="F107" s="216" t="s">
        <v>4570</v>
      </c>
      <c r="G107" s="217" t="s">
        <v>222</v>
      </c>
      <c r="H107" s="218">
        <v>135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2.0000000000000002E-05</v>
      </c>
      <c r="R107" s="223">
        <f>Q107*H107</f>
        <v>0.0027000000000000001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4571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4572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13" customFormat="1">
      <c r="A109" s="13"/>
      <c r="B109" s="232"/>
      <c r="C109" s="233"/>
      <c r="D109" s="234" t="s">
        <v>212</v>
      </c>
      <c r="E109" s="235" t="s">
        <v>19</v>
      </c>
      <c r="F109" s="236" t="s">
        <v>4564</v>
      </c>
      <c r="G109" s="233"/>
      <c r="H109" s="237">
        <v>135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1"/>
      <c r="U109" s="242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212</v>
      </c>
      <c r="AU109" s="243" t="s">
        <v>81</v>
      </c>
      <c r="AV109" s="13" t="s">
        <v>81</v>
      </c>
      <c r="AW109" s="13" t="s">
        <v>33</v>
      </c>
      <c r="AX109" s="13" t="s">
        <v>79</v>
      </c>
      <c r="AY109" s="243" t="s">
        <v>196</v>
      </c>
    </row>
    <row r="110" s="2" customFormat="1" ht="24.15" customHeight="1">
      <c r="A110" s="40"/>
      <c r="B110" s="41"/>
      <c r="C110" s="214" t="s">
        <v>234</v>
      </c>
      <c r="D110" s="214" t="s">
        <v>198</v>
      </c>
      <c r="E110" s="215" t="s">
        <v>4536</v>
      </c>
      <c r="F110" s="216" t="s">
        <v>4537</v>
      </c>
      <c r="G110" s="217" t="s">
        <v>244</v>
      </c>
      <c r="H110" s="218">
        <v>91.125</v>
      </c>
      <c r="I110" s="219"/>
      <c r="J110" s="220">
        <f>ROUND(I110*H110,2)</f>
        <v>0</v>
      </c>
      <c r="K110" s="216" t="s">
        <v>202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4573</v>
      </c>
    </row>
    <row r="111" s="2" customFormat="1">
      <c r="A111" s="40"/>
      <c r="B111" s="41"/>
      <c r="C111" s="42"/>
      <c r="D111" s="227" t="s">
        <v>205</v>
      </c>
      <c r="E111" s="42"/>
      <c r="F111" s="228" t="s">
        <v>4539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6"/>
      <c r="U111" s="87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81</v>
      </c>
    </row>
    <row r="112" s="15" customFormat="1">
      <c r="A112" s="15"/>
      <c r="B112" s="268"/>
      <c r="C112" s="269"/>
      <c r="D112" s="234" t="s">
        <v>212</v>
      </c>
      <c r="E112" s="270" t="s">
        <v>19</v>
      </c>
      <c r="F112" s="271" t="s">
        <v>4574</v>
      </c>
      <c r="G112" s="269"/>
      <c r="H112" s="270" t="s">
        <v>19</v>
      </c>
      <c r="I112" s="272"/>
      <c r="J112" s="269"/>
      <c r="K112" s="269"/>
      <c r="L112" s="273"/>
      <c r="M112" s="274"/>
      <c r="N112" s="275"/>
      <c r="O112" s="275"/>
      <c r="P112" s="275"/>
      <c r="Q112" s="275"/>
      <c r="R112" s="275"/>
      <c r="S112" s="275"/>
      <c r="T112" s="275"/>
      <c r="U112" s="276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77" t="s">
        <v>212</v>
      </c>
      <c r="AU112" s="277" t="s">
        <v>81</v>
      </c>
      <c r="AV112" s="15" t="s">
        <v>79</v>
      </c>
      <c r="AW112" s="15" t="s">
        <v>33</v>
      </c>
      <c r="AX112" s="15" t="s">
        <v>72</v>
      </c>
      <c r="AY112" s="277" t="s">
        <v>196</v>
      </c>
    </row>
    <row r="113" s="13" customFormat="1">
      <c r="A113" s="13"/>
      <c r="B113" s="232"/>
      <c r="C113" s="233"/>
      <c r="D113" s="234" t="s">
        <v>212</v>
      </c>
      <c r="E113" s="235" t="s">
        <v>19</v>
      </c>
      <c r="F113" s="236" t="s">
        <v>4575</v>
      </c>
      <c r="G113" s="233"/>
      <c r="H113" s="237">
        <v>91.125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1"/>
      <c r="U113" s="242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212</v>
      </c>
      <c r="AU113" s="243" t="s">
        <v>81</v>
      </c>
      <c r="AV113" s="13" t="s">
        <v>81</v>
      </c>
      <c r="AW113" s="13" t="s">
        <v>33</v>
      </c>
      <c r="AX113" s="13" t="s">
        <v>79</v>
      </c>
      <c r="AY113" s="243" t="s">
        <v>196</v>
      </c>
    </row>
    <row r="114" s="2" customFormat="1" ht="16.5" customHeight="1">
      <c r="A114" s="40"/>
      <c r="B114" s="41"/>
      <c r="C114" s="244" t="s">
        <v>241</v>
      </c>
      <c r="D114" s="244" t="s">
        <v>214</v>
      </c>
      <c r="E114" s="245" t="s">
        <v>4541</v>
      </c>
      <c r="F114" s="246" t="s">
        <v>4542</v>
      </c>
      <c r="G114" s="247" t="s">
        <v>201</v>
      </c>
      <c r="H114" s="248">
        <v>9.3859999999999992</v>
      </c>
      <c r="I114" s="249"/>
      <c r="J114" s="250">
        <f>ROUND(I114*H114,2)</f>
        <v>0</v>
      </c>
      <c r="K114" s="246" t="s">
        <v>202</v>
      </c>
      <c r="L114" s="251"/>
      <c r="M114" s="252" t="s">
        <v>19</v>
      </c>
      <c r="N114" s="253" t="s">
        <v>43</v>
      </c>
      <c r="O114" s="86"/>
      <c r="P114" s="223">
        <f>O114*H114</f>
        <v>0</v>
      </c>
      <c r="Q114" s="223">
        <v>0.20000000000000001</v>
      </c>
      <c r="R114" s="223">
        <f>Q114*H114</f>
        <v>1.8772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217</v>
      </c>
      <c r="AT114" s="225" t="s">
        <v>214</v>
      </c>
      <c r="AU114" s="225" t="s">
        <v>81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4576</v>
      </c>
    </row>
    <row r="115" s="13" customFormat="1">
      <c r="A115" s="13"/>
      <c r="B115" s="232"/>
      <c r="C115" s="233"/>
      <c r="D115" s="234" t="s">
        <v>212</v>
      </c>
      <c r="E115" s="233"/>
      <c r="F115" s="236" t="s">
        <v>4577</v>
      </c>
      <c r="G115" s="233"/>
      <c r="H115" s="237">
        <v>9.3859999999999992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4</v>
      </c>
      <c r="AX115" s="13" t="s">
        <v>79</v>
      </c>
      <c r="AY115" s="243" t="s">
        <v>196</v>
      </c>
    </row>
    <row r="116" s="2" customFormat="1" ht="21.75" customHeight="1">
      <c r="A116" s="40"/>
      <c r="B116" s="41"/>
      <c r="C116" s="214" t="s">
        <v>217</v>
      </c>
      <c r="D116" s="214" t="s">
        <v>198</v>
      </c>
      <c r="E116" s="215" t="s">
        <v>4578</v>
      </c>
      <c r="F116" s="216" t="s">
        <v>4579</v>
      </c>
      <c r="G116" s="217" t="s">
        <v>244</v>
      </c>
      <c r="H116" s="218">
        <v>303.75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4580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4581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3" customFormat="1">
      <c r="A118" s="13"/>
      <c r="B118" s="232"/>
      <c r="C118" s="233"/>
      <c r="D118" s="234" t="s">
        <v>212</v>
      </c>
      <c r="E118" s="235" t="s">
        <v>19</v>
      </c>
      <c r="F118" s="236" t="s">
        <v>4582</v>
      </c>
      <c r="G118" s="233"/>
      <c r="H118" s="237">
        <v>303.75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1"/>
      <c r="U118" s="242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212</v>
      </c>
      <c r="AU118" s="243" t="s">
        <v>81</v>
      </c>
      <c r="AV118" s="13" t="s">
        <v>81</v>
      </c>
      <c r="AW118" s="13" t="s">
        <v>33</v>
      </c>
      <c r="AX118" s="13" t="s">
        <v>79</v>
      </c>
      <c r="AY118" s="243" t="s">
        <v>196</v>
      </c>
    </row>
    <row r="119" s="2" customFormat="1" ht="21.75" customHeight="1">
      <c r="A119" s="40"/>
      <c r="B119" s="41"/>
      <c r="C119" s="214" t="s">
        <v>254</v>
      </c>
      <c r="D119" s="214" t="s">
        <v>198</v>
      </c>
      <c r="E119" s="215" t="s">
        <v>4549</v>
      </c>
      <c r="F119" s="216" t="s">
        <v>4550</v>
      </c>
      <c r="G119" s="217" t="s">
        <v>201</v>
      </c>
      <c r="H119" s="218">
        <v>82.079999999999998</v>
      </c>
      <c r="I119" s="219"/>
      <c r="J119" s="220">
        <f>ROUND(I119*H119,2)</f>
        <v>0</v>
      </c>
      <c r="K119" s="216" t="s">
        <v>202</v>
      </c>
      <c r="L119" s="46"/>
      <c r="M119" s="221" t="s">
        <v>19</v>
      </c>
      <c r="N119" s="222" t="s">
        <v>43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3">
        <f>S119*H119</f>
        <v>0</v>
      </c>
      <c r="U119" s="224" t="s">
        <v>19</v>
      </c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203</v>
      </c>
      <c r="AT119" s="225" t="s">
        <v>198</v>
      </c>
      <c r="AU119" s="225" t="s">
        <v>81</v>
      </c>
      <c r="AY119" s="19" t="s">
        <v>196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79</v>
      </c>
      <c r="BK119" s="226">
        <f>ROUND(I119*H119,2)</f>
        <v>0</v>
      </c>
      <c r="BL119" s="19" t="s">
        <v>203</v>
      </c>
      <c r="BM119" s="225" t="s">
        <v>4583</v>
      </c>
    </row>
    <row r="120" s="2" customFormat="1">
      <c r="A120" s="40"/>
      <c r="B120" s="41"/>
      <c r="C120" s="42"/>
      <c r="D120" s="227" t="s">
        <v>205</v>
      </c>
      <c r="E120" s="42"/>
      <c r="F120" s="228" t="s">
        <v>4552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6"/>
      <c r="U120" s="87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205</v>
      </c>
      <c r="AU120" s="19" t="s">
        <v>81</v>
      </c>
    </row>
    <row r="121" s="15" customFormat="1">
      <c r="A121" s="15"/>
      <c r="B121" s="268"/>
      <c r="C121" s="269"/>
      <c r="D121" s="234" t="s">
        <v>212</v>
      </c>
      <c r="E121" s="270" t="s">
        <v>19</v>
      </c>
      <c r="F121" s="271" t="s">
        <v>4584</v>
      </c>
      <c r="G121" s="269"/>
      <c r="H121" s="270" t="s">
        <v>19</v>
      </c>
      <c r="I121" s="272"/>
      <c r="J121" s="269"/>
      <c r="K121" s="269"/>
      <c r="L121" s="273"/>
      <c r="M121" s="274"/>
      <c r="N121" s="275"/>
      <c r="O121" s="275"/>
      <c r="P121" s="275"/>
      <c r="Q121" s="275"/>
      <c r="R121" s="275"/>
      <c r="S121" s="275"/>
      <c r="T121" s="275"/>
      <c r="U121" s="276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77" t="s">
        <v>212</v>
      </c>
      <c r="AU121" s="277" t="s">
        <v>81</v>
      </c>
      <c r="AV121" s="15" t="s">
        <v>79</v>
      </c>
      <c r="AW121" s="15" t="s">
        <v>33</v>
      </c>
      <c r="AX121" s="15" t="s">
        <v>72</v>
      </c>
      <c r="AY121" s="277" t="s">
        <v>196</v>
      </c>
    </row>
    <row r="122" s="13" customFormat="1">
      <c r="A122" s="13"/>
      <c r="B122" s="232"/>
      <c r="C122" s="233"/>
      <c r="D122" s="234" t="s">
        <v>212</v>
      </c>
      <c r="E122" s="235" t="s">
        <v>19</v>
      </c>
      <c r="F122" s="236" t="s">
        <v>4585</v>
      </c>
      <c r="G122" s="233"/>
      <c r="H122" s="237">
        <v>82.079999999999998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1"/>
      <c r="U122" s="242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212</v>
      </c>
      <c r="AU122" s="243" t="s">
        <v>81</v>
      </c>
      <c r="AV122" s="13" t="s">
        <v>81</v>
      </c>
      <c r="AW122" s="13" t="s">
        <v>33</v>
      </c>
      <c r="AX122" s="13" t="s">
        <v>79</v>
      </c>
      <c r="AY122" s="243" t="s">
        <v>196</v>
      </c>
    </row>
    <row r="123" s="2" customFormat="1" ht="21.75" customHeight="1">
      <c r="A123" s="40"/>
      <c r="B123" s="41"/>
      <c r="C123" s="214" t="s">
        <v>263</v>
      </c>
      <c r="D123" s="214" t="s">
        <v>198</v>
      </c>
      <c r="E123" s="215" t="s">
        <v>4555</v>
      </c>
      <c r="F123" s="216" t="s">
        <v>4556</v>
      </c>
      <c r="G123" s="217" t="s">
        <v>201</v>
      </c>
      <c r="H123" s="218">
        <v>82.079999999999998</v>
      </c>
      <c r="I123" s="219"/>
      <c r="J123" s="220">
        <f>ROUND(I123*H123,2)</f>
        <v>0</v>
      </c>
      <c r="K123" s="216" t="s">
        <v>202</v>
      </c>
      <c r="L123" s="46"/>
      <c r="M123" s="221" t="s">
        <v>19</v>
      </c>
      <c r="N123" s="222" t="s">
        <v>43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3">
        <f>S123*H123</f>
        <v>0</v>
      </c>
      <c r="U123" s="224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81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4586</v>
      </c>
    </row>
    <row r="124" s="2" customFormat="1">
      <c r="A124" s="40"/>
      <c r="B124" s="41"/>
      <c r="C124" s="42"/>
      <c r="D124" s="227" t="s">
        <v>205</v>
      </c>
      <c r="E124" s="42"/>
      <c r="F124" s="228" t="s">
        <v>4558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6"/>
      <c r="U124" s="87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81</v>
      </c>
    </row>
    <row r="125" s="12" customFormat="1" ht="22.8" customHeight="1">
      <c r="A125" s="12"/>
      <c r="B125" s="198"/>
      <c r="C125" s="199"/>
      <c r="D125" s="200" t="s">
        <v>71</v>
      </c>
      <c r="E125" s="212" t="s">
        <v>252</v>
      </c>
      <c r="F125" s="212" t="s">
        <v>253</v>
      </c>
      <c r="G125" s="199"/>
      <c r="H125" s="199"/>
      <c r="I125" s="202"/>
      <c r="J125" s="213">
        <f>BK125</f>
        <v>0</v>
      </c>
      <c r="K125" s="199"/>
      <c r="L125" s="204"/>
      <c r="M125" s="205"/>
      <c r="N125" s="206"/>
      <c r="O125" s="206"/>
      <c r="P125" s="207">
        <f>SUM(P126:P127)</f>
        <v>0</v>
      </c>
      <c r="Q125" s="206"/>
      <c r="R125" s="207">
        <f>SUM(R126:R127)</f>
        <v>0</v>
      </c>
      <c r="S125" s="206"/>
      <c r="T125" s="207">
        <f>SUM(T126:T127)</f>
        <v>0</v>
      </c>
      <c r="U125" s="208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09" t="s">
        <v>79</v>
      </c>
      <c r="AT125" s="210" t="s">
        <v>71</v>
      </c>
      <c r="AU125" s="210" t="s">
        <v>79</v>
      </c>
      <c r="AY125" s="209" t="s">
        <v>196</v>
      </c>
      <c r="BK125" s="211">
        <f>SUM(BK126:BK127)</f>
        <v>0</v>
      </c>
    </row>
    <row r="126" s="2" customFormat="1" ht="24.15" customHeight="1">
      <c r="A126" s="40"/>
      <c r="B126" s="41"/>
      <c r="C126" s="214" t="s">
        <v>269</v>
      </c>
      <c r="D126" s="214" t="s">
        <v>198</v>
      </c>
      <c r="E126" s="215" t="s">
        <v>4290</v>
      </c>
      <c r="F126" s="216" t="s">
        <v>4291</v>
      </c>
      <c r="G126" s="217" t="s">
        <v>237</v>
      </c>
      <c r="H126" s="218">
        <v>1.9139999999999999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203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203</v>
      </c>
      <c r="BM126" s="225" t="s">
        <v>4587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4293</v>
      </c>
      <c r="G127" s="42"/>
      <c r="H127" s="42"/>
      <c r="I127" s="229"/>
      <c r="J127" s="42"/>
      <c r="K127" s="42"/>
      <c r="L127" s="46"/>
      <c r="M127" s="285"/>
      <c r="N127" s="286"/>
      <c r="O127" s="281"/>
      <c r="P127" s="281"/>
      <c r="Q127" s="281"/>
      <c r="R127" s="281"/>
      <c r="S127" s="281"/>
      <c r="T127" s="281"/>
      <c r="U127" s="2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2" customFormat="1" ht="6.96" customHeight="1">
      <c r="A128" s="40"/>
      <c r="B128" s="61"/>
      <c r="C128" s="62"/>
      <c r="D128" s="62"/>
      <c r="E128" s="62"/>
      <c r="F128" s="62"/>
      <c r="G128" s="62"/>
      <c r="H128" s="62"/>
      <c r="I128" s="62"/>
      <c r="J128" s="62"/>
      <c r="K128" s="62"/>
      <c r="L128" s="46"/>
      <c r="M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</sheetData>
  <sheetProtection sheet="1" autoFilter="0" formatColumns="0" formatRows="0" objects="1" scenarios="1" spinCount="100000" saltValue="c7kDFHy01kbkPep8G98ufbbT6f82UxLW9mj48kSK07/jP8hKD+xGzlzpKcdu66ehARRjemBTFnzVXBHqwjOhHQ==" hashValue="UzshLnJr8s/cU4O/pEiI06XAwG12vcMu/dHPUVDJ8pVKnzEzZArgD0vjegLWnbpHRrr4PXcAwX7n0hNOzLRwJA==" algorithmName="SHA-512" password="CC35"/>
  <autoFilter ref="C93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5_02/112155215"/>
    <hyperlink ref="F100" r:id="rId2" display="https://podminky.urs.cz/item/CS_URS_2025_02/184816111"/>
    <hyperlink ref="F105" r:id="rId3" display="https://podminky.urs.cz/item/CS_URS_2025_02/184852321"/>
    <hyperlink ref="F108" r:id="rId4" display="https://podminky.urs.cz/item/CS_URS_2025_02/184911111"/>
    <hyperlink ref="F111" r:id="rId5" display="https://podminky.urs.cz/item/CS_URS_2025_02/184911421"/>
    <hyperlink ref="F117" r:id="rId6" display="https://podminky.urs.cz/item/CS_URS_2025_02/185804213"/>
    <hyperlink ref="F120" r:id="rId7" display="https://podminky.urs.cz/item/CS_URS_2025_02/185804311"/>
    <hyperlink ref="F124" r:id="rId8" display="https://podminky.urs.cz/item/CS_URS_2025_02/185851121"/>
    <hyperlink ref="F127" r:id="rId9" display="https://podminky.urs.cz/item/CS_URS_2025_02/9982313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0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164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4588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22. 1. 2026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tr">
        <f>IF('Rekapitulace stavby'!AN19="","",'Rekapitulace stavby'!AN19)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5" t="s">
        <v>28</v>
      </c>
      <c r="J24" s="135" t="str">
        <f>IF('Rekapitulace stavby'!AN20="","",'Rekapitulace stavby'!AN20)</f>
        <v/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ROUND(J83,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ROUND((SUM(BE83:BE112)),  2)</f>
        <v>0</v>
      </c>
      <c r="G33" s="40"/>
      <c r="H33" s="40"/>
      <c r="I33" s="160">
        <v>0.20999999999999999</v>
      </c>
      <c r="J33" s="159">
        <f>ROUND(((SUM(BE83:BE112))*I33),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ROUND((SUM(BF83:BF112)),  2)</f>
        <v>0</v>
      </c>
      <c r="G34" s="40"/>
      <c r="H34" s="40"/>
      <c r="I34" s="160">
        <v>0.12</v>
      </c>
      <c r="J34" s="159">
        <f>ROUND(((SUM(BF83:BF112))*I34),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ROUND((SUM(BG83:BG112)),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ROUND((SUM(BH83:BH112)),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ROUND((SUM(BI83:BI112)),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169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Koncepční dořešení lokality Loděnice v parku B.Němcové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164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VON - Vedlejší a ostatní náklady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Karviná</v>
      </c>
      <c r="G52" s="42"/>
      <c r="H52" s="42"/>
      <c r="I52" s="34" t="s">
        <v>23</v>
      </c>
      <c r="J52" s="74" t="str">
        <f>IF(J12="","",J12)</f>
        <v>22. 1. 2026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Statutární město Karviná</v>
      </c>
      <c r="G54" s="42"/>
      <c r="H54" s="42"/>
      <c r="I54" s="34" t="s">
        <v>31</v>
      </c>
      <c r="J54" s="38" t="str">
        <f>E21</f>
        <v>POLYCHROME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170</v>
      </c>
      <c r="D57" s="174"/>
      <c r="E57" s="174"/>
      <c r="F57" s="174"/>
      <c r="G57" s="174"/>
      <c r="H57" s="174"/>
      <c r="I57" s="174"/>
      <c r="J57" s="175" t="s">
        <v>171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J83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172</v>
      </c>
    </row>
    <row r="60" s="9" customFormat="1" ht="24.96" customHeight="1">
      <c r="A60" s="9"/>
      <c r="B60" s="177"/>
      <c r="C60" s="178"/>
      <c r="D60" s="179" t="s">
        <v>4589</v>
      </c>
      <c r="E60" s="180"/>
      <c r="F60" s="180"/>
      <c r="G60" s="180"/>
      <c r="H60" s="180"/>
      <c r="I60" s="180"/>
      <c r="J60" s="181">
        <f>J84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7"/>
      <c r="D61" s="184" t="s">
        <v>4590</v>
      </c>
      <c r="E61" s="185"/>
      <c r="F61" s="185"/>
      <c r="G61" s="185"/>
      <c r="H61" s="185"/>
      <c r="I61" s="185"/>
      <c r="J61" s="186">
        <f>J85</f>
        <v>0</v>
      </c>
      <c r="K61" s="127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7"/>
      <c r="D62" s="184" t="s">
        <v>4591</v>
      </c>
      <c r="E62" s="185"/>
      <c r="F62" s="185"/>
      <c r="G62" s="185"/>
      <c r="H62" s="185"/>
      <c r="I62" s="185"/>
      <c r="J62" s="186">
        <f>J103</f>
        <v>0</v>
      </c>
      <c r="K62" s="127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7"/>
      <c r="D63" s="184" t="s">
        <v>4592</v>
      </c>
      <c r="E63" s="185"/>
      <c r="F63" s="185"/>
      <c r="G63" s="185"/>
      <c r="H63" s="185"/>
      <c r="I63" s="185"/>
      <c r="J63" s="186">
        <f>J111</f>
        <v>0</v>
      </c>
      <c r="K63" s="127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2" customFormat="1" ht="21.84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6.96" customHeight="1">
      <c r="A65" s="40"/>
      <c r="B65" s="61"/>
      <c r="C65" s="62"/>
      <c r="D65" s="62"/>
      <c r="E65" s="62"/>
      <c r="F65" s="62"/>
      <c r="G65" s="62"/>
      <c r="H65" s="62"/>
      <c r="I65" s="62"/>
      <c r="J65" s="62"/>
      <c r="K65" s="62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9" s="2" customFormat="1" ht="6.96" customHeight="1">
      <c r="A69" s="40"/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24.96" customHeight="1">
      <c r="A70" s="40"/>
      <c r="B70" s="41"/>
      <c r="C70" s="25" t="s">
        <v>180</v>
      </c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2" customHeight="1">
      <c r="A72" s="40"/>
      <c r="B72" s="41"/>
      <c r="C72" s="34" t="s">
        <v>16</v>
      </c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6.5" customHeight="1">
      <c r="A73" s="40"/>
      <c r="B73" s="41"/>
      <c r="C73" s="42"/>
      <c r="D73" s="42"/>
      <c r="E73" s="172" t="str">
        <f>E7</f>
        <v>Koncepční dořešení lokality Loděnice v parku B.Němcové</v>
      </c>
      <c r="F73" s="34"/>
      <c r="G73" s="34"/>
      <c r="H73" s="34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164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71" t="str">
        <f>E9</f>
        <v>VON - Vedlejší a ostatní náklady</v>
      </c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21</v>
      </c>
      <c r="D77" s="42"/>
      <c r="E77" s="42"/>
      <c r="F77" s="29" t="str">
        <f>F12</f>
        <v>Karviná</v>
      </c>
      <c r="G77" s="42"/>
      <c r="H77" s="42"/>
      <c r="I77" s="34" t="s">
        <v>23</v>
      </c>
      <c r="J77" s="74" t="str">
        <f>IF(J12="","",J12)</f>
        <v>22. 1. 2026</v>
      </c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15" customHeight="1">
      <c r="A79" s="40"/>
      <c r="B79" s="41"/>
      <c r="C79" s="34" t="s">
        <v>25</v>
      </c>
      <c r="D79" s="42"/>
      <c r="E79" s="42"/>
      <c r="F79" s="29" t="str">
        <f>E15</f>
        <v>Statutární město Karviná</v>
      </c>
      <c r="G79" s="42"/>
      <c r="H79" s="42"/>
      <c r="I79" s="34" t="s">
        <v>31</v>
      </c>
      <c r="J79" s="38" t="str">
        <f>E21</f>
        <v>POLYCHROME</v>
      </c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15" customHeight="1">
      <c r="A80" s="40"/>
      <c r="B80" s="41"/>
      <c r="C80" s="34" t="s">
        <v>29</v>
      </c>
      <c r="D80" s="42"/>
      <c r="E80" s="42"/>
      <c r="F80" s="29" t="str">
        <f>IF(E18="","",E18)</f>
        <v>Vyplň údaj</v>
      </c>
      <c r="G80" s="42"/>
      <c r="H80" s="42"/>
      <c r="I80" s="34" t="s">
        <v>34</v>
      </c>
      <c r="J80" s="38" t="str">
        <f>E24</f>
        <v xml:space="preserve"> </v>
      </c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0.32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1" customFormat="1" ht="29.28" customHeight="1">
      <c r="A82" s="188"/>
      <c r="B82" s="189"/>
      <c r="C82" s="190" t="s">
        <v>181</v>
      </c>
      <c r="D82" s="191" t="s">
        <v>57</v>
      </c>
      <c r="E82" s="191" t="s">
        <v>53</v>
      </c>
      <c r="F82" s="191" t="s">
        <v>54</v>
      </c>
      <c r="G82" s="191" t="s">
        <v>182</v>
      </c>
      <c r="H82" s="191" t="s">
        <v>183</v>
      </c>
      <c r="I82" s="191" t="s">
        <v>184</v>
      </c>
      <c r="J82" s="191" t="s">
        <v>171</v>
      </c>
      <c r="K82" s="192" t="s">
        <v>185</v>
      </c>
      <c r="L82" s="193"/>
      <c r="M82" s="94" t="s">
        <v>19</v>
      </c>
      <c r="N82" s="95" t="s">
        <v>42</v>
      </c>
      <c r="O82" s="95" t="s">
        <v>186</v>
      </c>
      <c r="P82" s="95" t="s">
        <v>187</v>
      </c>
      <c r="Q82" s="95" t="s">
        <v>188</v>
      </c>
      <c r="R82" s="95" t="s">
        <v>189</v>
      </c>
      <c r="S82" s="95" t="s">
        <v>190</v>
      </c>
      <c r="T82" s="95" t="s">
        <v>191</v>
      </c>
      <c r="U82" s="96" t="s">
        <v>192</v>
      </c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</row>
    <row r="83" s="2" customFormat="1" ht="22.8" customHeight="1">
      <c r="A83" s="40"/>
      <c r="B83" s="41"/>
      <c r="C83" s="101" t="s">
        <v>193</v>
      </c>
      <c r="D83" s="42"/>
      <c r="E83" s="42"/>
      <c r="F83" s="42"/>
      <c r="G83" s="42"/>
      <c r="H83" s="42"/>
      <c r="I83" s="42"/>
      <c r="J83" s="194">
        <f>BK83</f>
        <v>0</v>
      </c>
      <c r="K83" s="42"/>
      <c r="L83" s="46"/>
      <c r="M83" s="97"/>
      <c r="N83" s="195"/>
      <c r="O83" s="98"/>
      <c r="P83" s="196">
        <f>P84</f>
        <v>0</v>
      </c>
      <c r="Q83" s="98"/>
      <c r="R83" s="196">
        <f>R84</f>
        <v>0</v>
      </c>
      <c r="S83" s="98"/>
      <c r="T83" s="196">
        <f>T84</f>
        <v>0</v>
      </c>
      <c r="U83" s="99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T83" s="19" t="s">
        <v>71</v>
      </c>
      <c r="AU83" s="19" t="s">
        <v>172</v>
      </c>
      <c r="BK83" s="197">
        <f>BK84</f>
        <v>0</v>
      </c>
    </row>
    <row r="84" s="12" customFormat="1" ht="25.92" customHeight="1">
      <c r="A84" s="12"/>
      <c r="B84" s="198"/>
      <c r="C84" s="199"/>
      <c r="D84" s="200" t="s">
        <v>71</v>
      </c>
      <c r="E84" s="201" t="s">
        <v>4593</v>
      </c>
      <c r="F84" s="201" t="s">
        <v>4594</v>
      </c>
      <c r="G84" s="199"/>
      <c r="H84" s="199"/>
      <c r="I84" s="202"/>
      <c r="J84" s="203">
        <f>BK84</f>
        <v>0</v>
      </c>
      <c r="K84" s="199"/>
      <c r="L84" s="204"/>
      <c r="M84" s="205"/>
      <c r="N84" s="206"/>
      <c r="O84" s="206"/>
      <c r="P84" s="207">
        <f>P85+P103+P111</f>
        <v>0</v>
      </c>
      <c r="Q84" s="206"/>
      <c r="R84" s="207">
        <f>R85+R103+R111</f>
        <v>0</v>
      </c>
      <c r="S84" s="206"/>
      <c r="T84" s="207">
        <f>T85+T103+T111</f>
        <v>0</v>
      </c>
      <c r="U84" s="208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9" t="s">
        <v>225</v>
      </c>
      <c r="AT84" s="210" t="s">
        <v>71</v>
      </c>
      <c r="AU84" s="210" t="s">
        <v>72</v>
      </c>
      <c r="AY84" s="209" t="s">
        <v>196</v>
      </c>
      <c r="BK84" s="211">
        <f>BK85+BK103+BK111</f>
        <v>0</v>
      </c>
    </row>
    <row r="85" s="12" customFormat="1" ht="22.8" customHeight="1">
      <c r="A85" s="12"/>
      <c r="B85" s="198"/>
      <c r="C85" s="199"/>
      <c r="D85" s="200" t="s">
        <v>71</v>
      </c>
      <c r="E85" s="212" t="s">
        <v>4595</v>
      </c>
      <c r="F85" s="212" t="s">
        <v>4596</v>
      </c>
      <c r="G85" s="199"/>
      <c r="H85" s="199"/>
      <c r="I85" s="202"/>
      <c r="J85" s="213">
        <f>BK85</f>
        <v>0</v>
      </c>
      <c r="K85" s="199"/>
      <c r="L85" s="204"/>
      <c r="M85" s="205"/>
      <c r="N85" s="206"/>
      <c r="O85" s="206"/>
      <c r="P85" s="207">
        <f>SUM(P86:P102)</f>
        <v>0</v>
      </c>
      <c r="Q85" s="206"/>
      <c r="R85" s="207">
        <f>SUM(R86:R102)</f>
        <v>0</v>
      </c>
      <c r="S85" s="206"/>
      <c r="T85" s="207">
        <f>SUM(T86:T102)</f>
        <v>0</v>
      </c>
      <c r="U85" s="208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09" t="s">
        <v>225</v>
      </c>
      <c r="AT85" s="210" t="s">
        <v>71</v>
      </c>
      <c r="AU85" s="210" t="s">
        <v>79</v>
      </c>
      <c r="AY85" s="209" t="s">
        <v>196</v>
      </c>
      <c r="BK85" s="211">
        <f>SUM(BK86:BK102)</f>
        <v>0</v>
      </c>
    </row>
    <row r="86" s="2" customFormat="1" ht="16.5" customHeight="1">
      <c r="A86" s="40"/>
      <c r="B86" s="41"/>
      <c r="C86" s="214" t="s">
        <v>79</v>
      </c>
      <c r="D86" s="214" t="s">
        <v>198</v>
      </c>
      <c r="E86" s="215" t="s">
        <v>4597</v>
      </c>
      <c r="F86" s="216" t="s">
        <v>4598</v>
      </c>
      <c r="G86" s="217" t="s">
        <v>2179</v>
      </c>
      <c r="H86" s="218">
        <v>1</v>
      </c>
      <c r="I86" s="219"/>
      <c r="J86" s="220">
        <f>ROUND(I86*H86,2)</f>
        <v>0</v>
      </c>
      <c r="K86" s="216" t="s">
        <v>19</v>
      </c>
      <c r="L86" s="46"/>
      <c r="M86" s="221" t="s">
        <v>19</v>
      </c>
      <c r="N86" s="222" t="s">
        <v>43</v>
      </c>
      <c r="O86" s="86"/>
      <c r="P86" s="223">
        <f>O86*H86</f>
        <v>0</v>
      </c>
      <c r="Q86" s="223">
        <v>0</v>
      </c>
      <c r="R86" s="223">
        <f>Q86*H86</f>
        <v>0</v>
      </c>
      <c r="S86" s="223">
        <v>0</v>
      </c>
      <c r="T86" s="223">
        <f>S86*H86</f>
        <v>0</v>
      </c>
      <c r="U86" s="224" t="s">
        <v>19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R86" s="225" t="s">
        <v>4599</v>
      </c>
      <c r="AT86" s="225" t="s">
        <v>198</v>
      </c>
      <c r="AU86" s="225" t="s">
        <v>81</v>
      </c>
      <c r="AY86" s="19" t="s">
        <v>196</v>
      </c>
      <c r="BE86" s="226">
        <f>IF(N86="základní",J86,0)</f>
        <v>0</v>
      </c>
      <c r="BF86" s="226">
        <f>IF(N86="snížená",J86,0)</f>
        <v>0</v>
      </c>
      <c r="BG86" s="226">
        <f>IF(N86="zákl. přenesená",J86,0)</f>
        <v>0</v>
      </c>
      <c r="BH86" s="226">
        <f>IF(N86="sníž. přenesená",J86,0)</f>
        <v>0</v>
      </c>
      <c r="BI86" s="226">
        <f>IF(N86="nulová",J86,0)</f>
        <v>0</v>
      </c>
      <c r="BJ86" s="19" t="s">
        <v>79</v>
      </c>
      <c r="BK86" s="226">
        <f>ROUND(I86*H86,2)</f>
        <v>0</v>
      </c>
      <c r="BL86" s="19" t="s">
        <v>4599</v>
      </c>
      <c r="BM86" s="225" t="s">
        <v>4600</v>
      </c>
    </row>
    <row r="87" s="2" customFormat="1">
      <c r="A87" s="40"/>
      <c r="B87" s="41"/>
      <c r="C87" s="42"/>
      <c r="D87" s="234" t="s">
        <v>910</v>
      </c>
      <c r="E87" s="42"/>
      <c r="F87" s="278" t="s">
        <v>4601</v>
      </c>
      <c r="G87" s="42"/>
      <c r="H87" s="42"/>
      <c r="I87" s="229"/>
      <c r="J87" s="42"/>
      <c r="K87" s="42"/>
      <c r="L87" s="46"/>
      <c r="M87" s="230"/>
      <c r="N87" s="231"/>
      <c r="O87" s="86"/>
      <c r="P87" s="86"/>
      <c r="Q87" s="86"/>
      <c r="R87" s="86"/>
      <c r="S87" s="86"/>
      <c r="T87" s="86"/>
      <c r="U87" s="87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910</v>
      </c>
      <c r="AU87" s="19" t="s">
        <v>81</v>
      </c>
    </row>
    <row r="88" s="2" customFormat="1" ht="16.5" customHeight="1">
      <c r="A88" s="40"/>
      <c r="B88" s="41"/>
      <c r="C88" s="214" t="s">
        <v>81</v>
      </c>
      <c r="D88" s="214" t="s">
        <v>198</v>
      </c>
      <c r="E88" s="215" t="s">
        <v>4602</v>
      </c>
      <c r="F88" s="216" t="s">
        <v>4603</v>
      </c>
      <c r="G88" s="217" t="s">
        <v>2179</v>
      </c>
      <c r="H88" s="218">
        <v>1</v>
      </c>
      <c r="I88" s="219"/>
      <c r="J88" s="220">
        <f>ROUND(I88*H88,2)</f>
        <v>0</v>
      </c>
      <c r="K88" s="216" t="s">
        <v>19</v>
      </c>
      <c r="L88" s="46"/>
      <c r="M88" s="221" t="s">
        <v>19</v>
      </c>
      <c r="N88" s="222" t="s">
        <v>43</v>
      </c>
      <c r="O88" s="86"/>
      <c r="P88" s="223">
        <f>O88*H88</f>
        <v>0</v>
      </c>
      <c r="Q88" s="223">
        <v>0</v>
      </c>
      <c r="R88" s="223">
        <f>Q88*H88</f>
        <v>0</v>
      </c>
      <c r="S88" s="223">
        <v>0</v>
      </c>
      <c r="T88" s="223">
        <f>S88*H88</f>
        <v>0</v>
      </c>
      <c r="U88" s="224" t="s">
        <v>19</v>
      </c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5" t="s">
        <v>4599</v>
      </c>
      <c r="AT88" s="225" t="s">
        <v>198</v>
      </c>
      <c r="AU88" s="225" t="s">
        <v>81</v>
      </c>
      <c r="AY88" s="19" t="s">
        <v>196</v>
      </c>
      <c r="BE88" s="226">
        <f>IF(N88="základní",J88,0)</f>
        <v>0</v>
      </c>
      <c r="BF88" s="226">
        <f>IF(N88="snížená",J88,0)</f>
        <v>0</v>
      </c>
      <c r="BG88" s="226">
        <f>IF(N88="zákl. přenesená",J88,0)</f>
        <v>0</v>
      </c>
      <c r="BH88" s="226">
        <f>IF(N88="sníž. přenesená",J88,0)</f>
        <v>0</v>
      </c>
      <c r="BI88" s="226">
        <f>IF(N88="nulová",J88,0)</f>
        <v>0</v>
      </c>
      <c r="BJ88" s="19" t="s">
        <v>79</v>
      </c>
      <c r="BK88" s="226">
        <f>ROUND(I88*H88,2)</f>
        <v>0</v>
      </c>
      <c r="BL88" s="19" t="s">
        <v>4599</v>
      </c>
      <c r="BM88" s="225" t="s">
        <v>4604</v>
      </c>
    </row>
    <row r="89" s="2" customFormat="1" ht="16.5" customHeight="1">
      <c r="A89" s="40"/>
      <c r="B89" s="41"/>
      <c r="C89" s="214" t="s">
        <v>155</v>
      </c>
      <c r="D89" s="214" t="s">
        <v>198</v>
      </c>
      <c r="E89" s="215" t="s">
        <v>4605</v>
      </c>
      <c r="F89" s="216" t="s">
        <v>4606</v>
      </c>
      <c r="G89" s="217" t="s">
        <v>2179</v>
      </c>
      <c r="H89" s="218">
        <v>1</v>
      </c>
      <c r="I89" s="219"/>
      <c r="J89" s="220">
        <f>ROUND(I89*H89,2)</f>
        <v>0</v>
      </c>
      <c r="K89" s="216" t="s">
        <v>202</v>
      </c>
      <c r="L89" s="46"/>
      <c r="M89" s="221" t="s">
        <v>19</v>
      </c>
      <c r="N89" s="222" t="s">
        <v>43</v>
      </c>
      <c r="O89" s="86"/>
      <c r="P89" s="223">
        <f>O89*H89</f>
        <v>0</v>
      </c>
      <c r="Q89" s="223">
        <v>0</v>
      </c>
      <c r="R89" s="223">
        <f>Q89*H89</f>
        <v>0</v>
      </c>
      <c r="S89" s="223">
        <v>0</v>
      </c>
      <c r="T89" s="223">
        <f>S89*H89</f>
        <v>0</v>
      </c>
      <c r="U89" s="224" t="s">
        <v>19</v>
      </c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5" t="s">
        <v>4599</v>
      </c>
      <c r="AT89" s="225" t="s">
        <v>198</v>
      </c>
      <c r="AU89" s="225" t="s">
        <v>81</v>
      </c>
      <c r="AY89" s="19" t="s">
        <v>196</v>
      </c>
      <c r="BE89" s="226">
        <f>IF(N89="základní",J89,0)</f>
        <v>0</v>
      </c>
      <c r="BF89" s="226">
        <f>IF(N89="snížená",J89,0)</f>
        <v>0</v>
      </c>
      <c r="BG89" s="226">
        <f>IF(N89="zákl. přenesená",J89,0)</f>
        <v>0</v>
      </c>
      <c r="BH89" s="226">
        <f>IF(N89="sníž. přenesená",J89,0)</f>
        <v>0</v>
      </c>
      <c r="BI89" s="226">
        <f>IF(N89="nulová",J89,0)</f>
        <v>0</v>
      </c>
      <c r="BJ89" s="19" t="s">
        <v>79</v>
      </c>
      <c r="BK89" s="226">
        <f>ROUND(I89*H89,2)</f>
        <v>0</v>
      </c>
      <c r="BL89" s="19" t="s">
        <v>4599</v>
      </c>
      <c r="BM89" s="225" t="s">
        <v>4607</v>
      </c>
    </row>
    <row r="90" s="2" customFormat="1">
      <c r="A90" s="40"/>
      <c r="B90" s="41"/>
      <c r="C90" s="42"/>
      <c r="D90" s="227" t="s">
        <v>205</v>
      </c>
      <c r="E90" s="42"/>
      <c r="F90" s="228" t="s">
        <v>4608</v>
      </c>
      <c r="G90" s="42"/>
      <c r="H90" s="42"/>
      <c r="I90" s="229"/>
      <c r="J90" s="42"/>
      <c r="K90" s="42"/>
      <c r="L90" s="46"/>
      <c r="M90" s="230"/>
      <c r="N90" s="231"/>
      <c r="O90" s="86"/>
      <c r="P90" s="86"/>
      <c r="Q90" s="86"/>
      <c r="R90" s="86"/>
      <c r="S90" s="86"/>
      <c r="T90" s="86"/>
      <c r="U90" s="87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205</v>
      </c>
      <c r="AU90" s="19" t="s">
        <v>81</v>
      </c>
    </row>
    <row r="91" s="2" customFormat="1" ht="16.5" customHeight="1">
      <c r="A91" s="40"/>
      <c r="B91" s="41"/>
      <c r="C91" s="214" t="s">
        <v>203</v>
      </c>
      <c r="D91" s="214" t="s">
        <v>198</v>
      </c>
      <c r="E91" s="215" t="s">
        <v>4609</v>
      </c>
      <c r="F91" s="216" t="s">
        <v>4610</v>
      </c>
      <c r="G91" s="217" t="s">
        <v>2179</v>
      </c>
      <c r="H91" s="218">
        <v>1</v>
      </c>
      <c r="I91" s="219"/>
      <c r="J91" s="220">
        <f>ROUND(I91*H91,2)</f>
        <v>0</v>
      </c>
      <c r="K91" s="216" t="s">
        <v>202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4599</v>
      </c>
      <c r="AT91" s="225" t="s">
        <v>198</v>
      </c>
      <c r="AU91" s="225" t="s">
        <v>81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4599</v>
      </c>
      <c r="BM91" s="225" t="s">
        <v>4611</v>
      </c>
    </row>
    <row r="92" s="2" customFormat="1">
      <c r="A92" s="40"/>
      <c r="B92" s="41"/>
      <c r="C92" s="42"/>
      <c r="D92" s="227" t="s">
        <v>205</v>
      </c>
      <c r="E92" s="42"/>
      <c r="F92" s="228" t="s">
        <v>4612</v>
      </c>
      <c r="G92" s="42"/>
      <c r="H92" s="42"/>
      <c r="I92" s="229"/>
      <c r="J92" s="42"/>
      <c r="K92" s="42"/>
      <c r="L92" s="46"/>
      <c r="M92" s="230"/>
      <c r="N92" s="231"/>
      <c r="O92" s="86"/>
      <c r="P92" s="86"/>
      <c r="Q92" s="86"/>
      <c r="R92" s="86"/>
      <c r="S92" s="86"/>
      <c r="T92" s="86"/>
      <c r="U92" s="87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205</v>
      </c>
      <c r="AU92" s="19" t="s">
        <v>81</v>
      </c>
    </row>
    <row r="93" s="2" customFormat="1" ht="16.5" customHeight="1">
      <c r="A93" s="40"/>
      <c r="B93" s="41"/>
      <c r="C93" s="214" t="s">
        <v>225</v>
      </c>
      <c r="D93" s="214" t="s">
        <v>198</v>
      </c>
      <c r="E93" s="215" t="s">
        <v>4613</v>
      </c>
      <c r="F93" s="216" t="s">
        <v>4614</v>
      </c>
      <c r="G93" s="217" t="s">
        <v>2179</v>
      </c>
      <c r="H93" s="218">
        <v>1</v>
      </c>
      <c r="I93" s="219"/>
      <c r="J93" s="220">
        <f>ROUND(I93*H93,2)</f>
        <v>0</v>
      </c>
      <c r="K93" s="216" t="s">
        <v>202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4599</v>
      </c>
      <c r="AT93" s="225" t="s">
        <v>198</v>
      </c>
      <c r="AU93" s="225" t="s">
        <v>81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4599</v>
      </c>
      <c r="BM93" s="225" t="s">
        <v>4615</v>
      </c>
    </row>
    <row r="94" s="2" customFormat="1">
      <c r="A94" s="40"/>
      <c r="B94" s="41"/>
      <c r="C94" s="42"/>
      <c r="D94" s="227" t="s">
        <v>205</v>
      </c>
      <c r="E94" s="42"/>
      <c r="F94" s="228" t="s">
        <v>4616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6"/>
      <c r="U94" s="8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205</v>
      </c>
      <c r="AU94" s="19" t="s">
        <v>81</v>
      </c>
    </row>
    <row r="95" s="2" customFormat="1" ht="16.5" customHeight="1">
      <c r="A95" s="40"/>
      <c r="B95" s="41"/>
      <c r="C95" s="214" t="s">
        <v>234</v>
      </c>
      <c r="D95" s="214" t="s">
        <v>198</v>
      </c>
      <c r="E95" s="215" t="s">
        <v>4617</v>
      </c>
      <c r="F95" s="216" t="s">
        <v>4618</v>
      </c>
      <c r="G95" s="217" t="s">
        <v>2179</v>
      </c>
      <c r="H95" s="218">
        <v>1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4599</v>
      </c>
      <c r="AT95" s="225" t="s">
        <v>198</v>
      </c>
      <c r="AU95" s="225" t="s">
        <v>81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4599</v>
      </c>
      <c r="BM95" s="225" t="s">
        <v>4619</v>
      </c>
    </row>
    <row r="96" s="2" customFormat="1">
      <c r="A96" s="40"/>
      <c r="B96" s="41"/>
      <c r="C96" s="42"/>
      <c r="D96" s="234" t="s">
        <v>910</v>
      </c>
      <c r="E96" s="42"/>
      <c r="F96" s="278" t="s">
        <v>4620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6"/>
      <c r="U96" s="87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910</v>
      </c>
      <c r="AU96" s="19" t="s">
        <v>81</v>
      </c>
    </row>
    <row r="97" s="2" customFormat="1" ht="16.5" customHeight="1">
      <c r="A97" s="40"/>
      <c r="B97" s="41"/>
      <c r="C97" s="214" t="s">
        <v>241</v>
      </c>
      <c r="D97" s="214" t="s">
        <v>198</v>
      </c>
      <c r="E97" s="215" t="s">
        <v>4621</v>
      </c>
      <c r="F97" s="216" t="s">
        <v>4622</v>
      </c>
      <c r="G97" s="217" t="s">
        <v>2179</v>
      </c>
      <c r="H97" s="218">
        <v>1</v>
      </c>
      <c r="I97" s="219"/>
      <c r="J97" s="220">
        <f>ROUND(I97*H97,2)</f>
        <v>0</v>
      </c>
      <c r="K97" s="216" t="s">
        <v>202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4599</v>
      </c>
      <c r="AT97" s="225" t="s">
        <v>198</v>
      </c>
      <c r="AU97" s="225" t="s">
        <v>81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4599</v>
      </c>
      <c r="BM97" s="225" t="s">
        <v>4623</v>
      </c>
    </row>
    <row r="98" s="2" customFormat="1">
      <c r="A98" s="40"/>
      <c r="B98" s="41"/>
      <c r="C98" s="42"/>
      <c r="D98" s="227" t="s">
        <v>205</v>
      </c>
      <c r="E98" s="42"/>
      <c r="F98" s="228" t="s">
        <v>4624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6"/>
      <c r="U98" s="87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81</v>
      </c>
    </row>
    <row r="99" s="2" customFormat="1" ht="16.5" customHeight="1">
      <c r="A99" s="40"/>
      <c r="B99" s="41"/>
      <c r="C99" s="214" t="s">
        <v>217</v>
      </c>
      <c r="D99" s="214" t="s">
        <v>198</v>
      </c>
      <c r="E99" s="215" t="s">
        <v>4625</v>
      </c>
      <c r="F99" s="216" t="s">
        <v>4626</v>
      </c>
      <c r="G99" s="217" t="s">
        <v>2179</v>
      </c>
      <c r="H99" s="218">
        <v>1</v>
      </c>
      <c r="I99" s="219"/>
      <c r="J99" s="220">
        <f>ROUND(I99*H99,2)</f>
        <v>0</v>
      </c>
      <c r="K99" s="216" t="s">
        <v>202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4599</v>
      </c>
      <c r="AT99" s="225" t="s">
        <v>198</v>
      </c>
      <c r="AU99" s="225" t="s">
        <v>81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4599</v>
      </c>
      <c r="BM99" s="225" t="s">
        <v>4627</v>
      </c>
    </row>
    <row r="100" s="2" customFormat="1">
      <c r="A100" s="40"/>
      <c r="B100" s="41"/>
      <c r="C100" s="42"/>
      <c r="D100" s="227" t="s">
        <v>205</v>
      </c>
      <c r="E100" s="42"/>
      <c r="F100" s="228" t="s">
        <v>4628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6"/>
      <c r="U100" s="87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205</v>
      </c>
      <c r="AU100" s="19" t="s">
        <v>81</v>
      </c>
    </row>
    <row r="101" s="2" customFormat="1" ht="24.15" customHeight="1">
      <c r="A101" s="40"/>
      <c r="B101" s="41"/>
      <c r="C101" s="214" t="s">
        <v>254</v>
      </c>
      <c r="D101" s="214" t="s">
        <v>198</v>
      </c>
      <c r="E101" s="215" t="s">
        <v>4629</v>
      </c>
      <c r="F101" s="216" t="s">
        <v>4630</v>
      </c>
      <c r="G101" s="217" t="s">
        <v>2179</v>
      </c>
      <c r="H101" s="218">
        <v>1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4599</v>
      </c>
      <c r="AT101" s="225" t="s">
        <v>198</v>
      </c>
      <c r="AU101" s="225" t="s">
        <v>81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4599</v>
      </c>
      <c r="BM101" s="225" t="s">
        <v>4631</v>
      </c>
    </row>
    <row r="102" s="2" customFormat="1" ht="24.15" customHeight="1">
      <c r="A102" s="40"/>
      <c r="B102" s="41"/>
      <c r="C102" s="214" t="s">
        <v>263</v>
      </c>
      <c r="D102" s="214" t="s">
        <v>198</v>
      </c>
      <c r="E102" s="215" t="s">
        <v>4632</v>
      </c>
      <c r="F102" s="216" t="s">
        <v>4633</v>
      </c>
      <c r="G102" s="217" t="s">
        <v>2179</v>
      </c>
      <c r="H102" s="218">
        <v>1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4599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4599</v>
      </c>
      <c r="BM102" s="225" t="s">
        <v>4634</v>
      </c>
    </row>
    <row r="103" s="12" customFormat="1" ht="22.8" customHeight="1">
      <c r="A103" s="12"/>
      <c r="B103" s="198"/>
      <c r="C103" s="199"/>
      <c r="D103" s="200" t="s">
        <v>71</v>
      </c>
      <c r="E103" s="212" t="s">
        <v>4635</v>
      </c>
      <c r="F103" s="212" t="s">
        <v>4636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SUM(P104:P110)</f>
        <v>0</v>
      </c>
      <c r="Q103" s="206"/>
      <c r="R103" s="207">
        <f>SUM(R104:R110)</f>
        <v>0</v>
      </c>
      <c r="S103" s="206"/>
      <c r="T103" s="207">
        <f>SUM(T104:T110)</f>
        <v>0</v>
      </c>
      <c r="U103" s="208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225</v>
      </c>
      <c r="AT103" s="210" t="s">
        <v>71</v>
      </c>
      <c r="AU103" s="210" t="s">
        <v>79</v>
      </c>
      <c r="AY103" s="209" t="s">
        <v>196</v>
      </c>
      <c r="BK103" s="211">
        <f>SUM(BK104:BK110)</f>
        <v>0</v>
      </c>
    </row>
    <row r="104" s="2" customFormat="1" ht="16.5" customHeight="1">
      <c r="A104" s="40"/>
      <c r="B104" s="41"/>
      <c r="C104" s="214" t="s">
        <v>269</v>
      </c>
      <c r="D104" s="214" t="s">
        <v>198</v>
      </c>
      <c r="E104" s="215" t="s">
        <v>4637</v>
      </c>
      <c r="F104" s="216" t="s">
        <v>4636</v>
      </c>
      <c r="G104" s="217" t="s">
        <v>2179</v>
      </c>
      <c r="H104" s="218">
        <v>1</v>
      </c>
      <c r="I104" s="219"/>
      <c r="J104" s="220">
        <f>ROUND(I104*H104,2)</f>
        <v>0</v>
      </c>
      <c r="K104" s="216" t="s">
        <v>202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4599</v>
      </c>
      <c r="AT104" s="225" t="s">
        <v>198</v>
      </c>
      <c r="AU104" s="225" t="s">
        <v>81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4599</v>
      </c>
      <c r="BM104" s="225" t="s">
        <v>4638</v>
      </c>
    </row>
    <row r="105" s="2" customFormat="1">
      <c r="A105" s="40"/>
      <c r="B105" s="41"/>
      <c r="C105" s="42"/>
      <c r="D105" s="227" t="s">
        <v>205</v>
      </c>
      <c r="E105" s="42"/>
      <c r="F105" s="228" t="s">
        <v>4639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205</v>
      </c>
      <c r="AU105" s="19" t="s">
        <v>81</v>
      </c>
    </row>
    <row r="106" s="2" customFormat="1">
      <c r="A106" s="40"/>
      <c r="B106" s="41"/>
      <c r="C106" s="42"/>
      <c r="D106" s="234" t="s">
        <v>910</v>
      </c>
      <c r="E106" s="42"/>
      <c r="F106" s="278" t="s">
        <v>4640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910</v>
      </c>
      <c r="AU106" s="19" t="s">
        <v>81</v>
      </c>
    </row>
    <row r="107" s="2" customFormat="1" ht="16.5" customHeight="1">
      <c r="A107" s="40"/>
      <c r="B107" s="41"/>
      <c r="C107" s="214" t="s">
        <v>8</v>
      </c>
      <c r="D107" s="214" t="s">
        <v>198</v>
      </c>
      <c r="E107" s="215" t="s">
        <v>4641</v>
      </c>
      <c r="F107" s="216" t="s">
        <v>4642</v>
      </c>
      <c r="G107" s="217" t="s">
        <v>2179</v>
      </c>
      <c r="H107" s="218">
        <v>1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4599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4599</v>
      </c>
      <c r="BM107" s="225" t="s">
        <v>4643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4644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2" customFormat="1">
      <c r="A109" s="40"/>
      <c r="B109" s="41"/>
      <c r="C109" s="42"/>
      <c r="D109" s="234" t="s">
        <v>910</v>
      </c>
      <c r="E109" s="42"/>
      <c r="F109" s="278" t="s">
        <v>4645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910</v>
      </c>
      <c r="AU109" s="19" t="s">
        <v>81</v>
      </c>
    </row>
    <row r="110" s="2" customFormat="1" ht="24.15" customHeight="1">
      <c r="A110" s="40"/>
      <c r="B110" s="41"/>
      <c r="C110" s="214" t="s">
        <v>282</v>
      </c>
      <c r="D110" s="214" t="s">
        <v>198</v>
      </c>
      <c r="E110" s="215" t="s">
        <v>4646</v>
      </c>
      <c r="F110" s="216" t="s">
        <v>4647</v>
      </c>
      <c r="G110" s="217" t="s">
        <v>2179</v>
      </c>
      <c r="H110" s="218">
        <v>1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4599</v>
      </c>
      <c r="AT110" s="225" t="s">
        <v>198</v>
      </c>
      <c r="AU110" s="225" t="s">
        <v>81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4599</v>
      </c>
      <c r="BM110" s="225" t="s">
        <v>4648</v>
      </c>
    </row>
    <row r="111" s="12" customFormat="1" ht="22.8" customHeight="1">
      <c r="A111" s="12"/>
      <c r="B111" s="198"/>
      <c r="C111" s="199"/>
      <c r="D111" s="200" t="s">
        <v>71</v>
      </c>
      <c r="E111" s="212" t="s">
        <v>4649</v>
      </c>
      <c r="F111" s="212" t="s">
        <v>4650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P112</f>
        <v>0</v>
      </c>
      <c r="Q111" s="206"/>
      <c r="R111" s="207">
        <f>R112</f>
        <v>0</v>
      </c>
      <c r="S111" s="206"/>
      <c r="T111" s="207">
        <f>T112</f>
        <v>0</v>
      </c>
      <c r="U111" s="208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225</v>
      </c>
      <c r="AT111" s="210" t="s">
        <v>71</v>
      </c>
      <c r="AU111" s="210" t="s">
        <v>79</v>
      </c>
      <c r="AY111" s="209" t="s">
        <v>196</v>
      </c>
      <c r="BK111" s="211">
        <f>BK112</f>
        <v>0</v>
      </c>
    </row>
    <row r="112" s="2" customFormat="1" ht="16.5" customHeight="1">
      <c r="A112" s="40"/>
      <c r="B112" s="41"/>
      <c r="C112" s="214" t="s">
        <v>288</v>
      </c>
      <c r="D112" s="214" t="s">
        <v>198</v>
      </c>
      <c r="E112" s="215" t="s">
        <v>4651</v>
      </c>
      <c r="F112" s="216" t="s">
        <v>4652</v>
      </c>
      <c r="G112" s="217" t="s">
        <v>2179</v>
      </c>
      <c r="H112" s="218">
        <v>1</v>
      </c>
      <c r="I112" s="219"/>
      <c r="J112" s="220">
        <f>ROUND(I112*H112,2)</f>
        <v>0</v>
      </c>
      <c r="K112" s="216" t="s">
        <v>19</v>
      </c>
      <c r="L112" s="46"/>
      <c r="M112" s="279" t="s">
        <v>19</v>
      </c>
      <c r="N112" s="280" t="s">
        <v>43</v>
      </c>
      <c r="O112" s="281"/>
      <c r="P112" s="282">
        <f>O112*H112</f>
        <v>0</v>
      </c>
      <c r="Q112" s="282">
        <v>0</v>
      </c>
      <c r="R112" s="282">
        <f>Q112*H112</f>
        <v>0</v>
      </c>
      <c r="S112" s="282">
        <v>0</v>
      </c>
      <c r="T112" s="282">
        <f>S112*H112</f>
        <v>0</v>
      </c>
      <c r="U112" s="283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4599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4599</v>
      </c>
      <c r="BM112" s="225" t="s">
        <v>4653</v>
      </c>
    </row>
    <row r="113" s="2" customFormat="1" ht="6.96" customHeight="1">
      <c r="A113" s="40"/>
      <c r="B113" s="61"/>
      <c r="C113" s="62"/>
      <c r="D113" s="62"/>
      <c r="E113" s="62"/>
      <c r="F113" s="62"/>
      <c r="G113" s="62"/>
      <c r="H113" s="62"/>
      <c r="I113" s="62"/>
      <c r="J113" s="62"/>
      <c r="K113" s="62"/>
      <c r="L113" s="46"/>
      <c r="M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</sheetData>
  <sheetProtection sheet="1" autoFilter="0" formatColumns="0" formatRows="0" objects="1" scenarios="1" spinCount="100000" saltValue="TwODLvqONdpFlBf67w7erGLAFhGKf/mSkTZuFo/WYw1NXmY2F84/2kx+Qaiqc5i+zAzIIe/kOLFN6VwtsRepCA==" hashValue="6jpxO/qg2T4YAOXdaTdYbAPAZbmURQkXk+f7xqXitsKLjzwY+Ji+Z4WLwvyC7OQRjoMkDzks/vhH97kJox5NEQ==" algorithmName="SHA-512" password="CC35"/>
  <autoFilter ref="C82:K112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hyperlinks>
    <hyperlink ref="F90" r:id="rId1" display="https://podminky.urs.cz/item/CS_URS_2025_02/011314000"/>
    <hyperlink ref="F92" r:id="rId2" display="https://podminky.urs.cz/item/CS_URS_2025_02/012164000"/>
    <hyperlink ref="F94" r:id="rId3" display="https://podminky.urs.cz/item/CS_URS_2025_02/012234000"/>
    <hyperlink ref="F98" r:id="rId4" display="https://podminky.urs.cz/item/CS_URS_2025_02/012444000"/>
    <hyperlink ref="F100" r:id="rId5" display="https://podminky.urs.cz/item/CS_URS_2025_02/013254000"/>
    <hyperlink ref="F105" r:id="rId6" display="https://podminky.urs.cz/item/CS_URS_2025_02/030001000"/>
    <hyperlink ref="F108" r:id="rId7" display="https://podminky.urs.cz/item/CS_URS_2025_02/0347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92" customWidth="1"/>
    <col min="2" max="2" width="1.667969" style="292" customWidth="1"/>
    <col min="3" max="4" width="5" style="292" customWidth="1"/>
    <col min="5" max="5" width="11.66016" style="292" customWidth="1"/>
    <col min="6" max="6" width="9.160156" style="292" customWidth="1"/>
    <col min="7" max="7" width="5" style="292" customWidth="1"/>
    <col min="8" max="8" width="77.83203" style="292" customWidth="1"/>
    <col min="9" max="10" width="20" style="292" customWidth="1"/>
    <col min="11" max="11" width="1.667969" style="292" customWidth="1"/>
  </cols>
  <sheetData>
    <row r="1" s="1" customFormat="1" ht="37.5" customHeight="1"/>
    <row r="2" s="1" customFormat="1" ht="7.5" customHeight="1">
      <c r="B2" s="293"/>
      <c r="C2" s="294"/>
      <c r="D2" s="294"/>
      <c r="E2" s="294"/>
      <c r="F2" s="294"/>
      <c r="G2" s="294"/>
      <c r="H2" s="294"/>
      <c r="I2" s="294"/>
      <c r="J2" s="294"/>
      <c r="K2" s="295"/>
    </row>
    <row r="3" s="16" customFormat="1" ht="45" customHeight="1">
      <c r="B3" s="296"/>
      <c r="C3" s="297" t="s">
        <v>4654</v>
      </c>
      <c r="D3" s="297"/>
      <c r="E3" s="297"/>
      <c r="F3" s="297"/>
      <c r="G3" s="297"/>
      <c r="H3" s="297"/>
      <c r="I3" s="297"/>
      <c r="J3" s="297"/>
      <c r="K3" s="298"/>
    </row>
    <row r="4" s="1" customFormat="1" ht="25.5" customHeight="1">
      <c r="B4" s="299"/>
      <c r="C4" s="300" t="s">
        <v>4655</v>
      </c>
      <c r="D4" s="300"/>
      <c r="E4" s="300"/>
      <c r="F4" s="300"/>
      <c r="G4" s="300"/>
      <c r="H4" s="300"/>
      <c r="I4" s="300"/>
      <c r="J4" s="300"/>
      <c r="K4" s="301"/>
    </row>
    <row r="5" s="1" customFormat="1" ht="5.25" customHeight="1">
      <c r="B5" s="299"/>
      <c r="C5" s="302"/>
      <c r="D5" s="302"/>
      <c r="E5" s="302"/>
      <c r="F5" s="302"/>
      <c r="G5" s="302"/>
      <c r="H5" s="302"/>
      <c r="I5" s="302"/>
      <c r="J5" s="302"/>
      <c r="K5" s="301"/>
    </row>
    <row r="6" s="1" customFormat="1" ht="15" customHeight="1">
      <c r="B6" s="299"/>
      <c r="C6" s="303" t="s">
        <v>4656</v>
      </c>
      <c r="D6" s="303"/>
      <c r="E6" s="303"/>
      <c r="F6" s="303"/>
      <c r="G6" s="303"/>
      <c r="H6" s="303"/>
      <c r="I6" s="303"/>
      <c r="J6" s="303"/>
      <c r="K6" s="301"/>
    </row>
    <row r="7" s="1" customFormat="1" ht="15" customHeight="1">
      <c r="B7" s="304"/>
      <c r="C7" s="303" t="s">
        <v>4657</v>
      </c>
      <c r="D7" s="303"/>
      <c r="E7" s="303"/>
      <c r="F7" s="303"/>
      <c r="G7" s="303"/>
      <c r="H7" s="303"/>
      <c r="I7" s="303"/>
      <c r="J7" s="303"/>
      <c r="K7" s="301"/>
    </row>
    <row r="8" s="1" customFormat="1" ht="12.75" customHeight="1">
      <c r="B8" s="304"/>
      <c r="C8" s="303"/>
      <c r="D8" s="303"/>
      <c r="E8" s="303"/>
      <c r="F8" s="303"/>
      <c r="G8" s="303"/>
      <c r="H8" s="303"/>
      <c r="I8" s="303"/>
      <c r="J8" s="303"/>
      <c r="K8" s="301"/>
    </row>
    <row r="9" s="1" customFormat="1" ht="15" customHeight="1">
      <c r="B9" s="304"/>
      <c r="C9" s="303" t="s">
        <v>4658</v>
      </c>
      <c r="D9" s="303"/>
      <c r="E9" s="303"/>
      <c r="F9" s="303"/>
      <c r="G9" s="303"/>
      <c r="H9" s="303"/>
      <c r="I9" s="303"/>
      <c r="J9" s="303"/>
      <c r="K9" s="301"/>
    </row>
    <row r="10" s="1" customFormat="1" ht="15" customHeight="1">
      <c r="B10" s="304"/>
      <c r="C10" s="303"/>
      <c r="D10" s="303" t="s">
        <v>4659</v>
      </c>
      <c r="E10" s="303"/>
      <c r="F10" s="303"/>
      <c r="G10" s="303"/>
      <c r="H10" s="303"/>
      <c r="I10" s="303"/>
      <c r="J10" s="303"/>
      <c r="K10" s="301"/>
    </row>
    <row r="11" s="1" customFormat="1" ht="15" customHeight="1">
      <c r="B11" s="304"/>
      <c r="C11" s="305"/>
      <c r="D11" s="303" t="s">
        <v>4660</v>
      </c>
      <c r="E11" s="303"/>
      <c r="F11" s="303"/>
      <c r="G11" s="303"/>
      <c r="H11" s="303"/>
      <c r="I11" s="303"/>
      <c r="J11" s="303"/>
      <c r="K11" s="301"/>
    </row>
    <row r="12" s="1" customFormat="1" ht="15" customHeight="1">
      <c r="B12" s="304"/>
      <c r="C12" s="305"/>
      <c r="D12" s="303"/>
      <c r="E12" s="303"/>
      <c r="F12" s="303"/>
      <c r="G12" s="303"/>
      <c r="H12" s="303"/>
      <c r="I12" s="303"/>
      <c r="J12" s="303"/>
      <c r="K12" s="301"/>
    </row>
    <row r="13" s="1" customFormat="1" ht="15" customHeight="1">
      <c r="B13" s="304"/>
      <c r="C13" s="305"/>
      <c r="D13" s="306" t="s">
        <v>4661</v>
      </c>
      <c r="E13" s="303"/>
      <c r="F13" s="303"/>
      <c r="G13" s="303"/>
      <c r="H13" s="303"/>
      <c r="I13" s="303"/>
      <c r="J13" s="303"/>
      <c r="K13" s="301"/>
    </row>
    <row r="14" s="1" customFormat="1" ht="12.75" customHeight="1">
      <c r="B14" s="304"/>
      <c r="C14" s="305"/>
      <c r="D14" s="305"/>
      <c r="E14" s="305"/>
      <c r="F14" s="305"/>
      <c r="G14" s="305"/>
      <c r="H14" s="305"/>
      <c r="I14" s="305"/>
      <c r="J14" s="305"/>
      <c r="K14" s="301"/>
    </row>
    <row r="15" s="1" customFormat="1" ht="15" customHeight="1">
      <c r="B15" s="304"/>
      <c r="C15" s="305"/>
      <c r="D15" s="303" t="s">
        <v>4662</v>
      </c>
      <c r="E15" s="303"/>
      <c r="F15" s="303"/>
      <c r="G15" s="303"/>
      <c r="H15" s="303"/>
      <c r="I15" s="303"/>
      <c r="J15" s="303"/>
      <c r="K15" s="301"/>
    </row>
    <row r="16" s="1" customFormat="1" ht="15" customHeight="1">
      <c r="B16" s="304"/>
      <c r="C16" s="305"/>
      <c r="D16" s="303" t="s">
        <v>4663</v>
      </c>
      <c r="E16" s="303"/>
      <c r="F16" s="303"/>
      <c r="G16" s="303"/>
      <c r="H16" s="303"/>
      <c r="I16" s="303"/>
      <c r="J16" s="303"/>
      <c r="K16" s="301"/>
    </row>
    <row r="17" s="1" customFormat="1" ht="15" customHeight="1">
      <c r="B17" s="304"/>
      <c r="C17" s="305"/>
      <c r="D17" s="303" t="s">
        <v>4664</v>
      </c>
      <c r="E17" s="303"/>
      <c r="F17" s="303"/>
      <c r="G17" s="303"/>
      <c r="H17" s="303"/>
      <c r="I17" s="303"/>
      <c r="J17" s="303"/>
      <c r="K17" s="301"/>
    </row>
    <row r="18" s="1" customFormat="1" ht="15" customHeight="1">
      <c r="B18" s="304"/>
      <c r="C18" s="305"/>
      <c r="D18" s="305"/>
      <c r="E18" s="307" t="s">
        <v>78</v>
      </c>
      <c r="F18" s="303" t="s">
        <v>4665</v>
      </c>
      <c r="G18" s="303"/>
      <c r="H18" s="303"/>
      <c r="I18" s="303"/>
      <c r="J18" s="303"/>
      <c r="K18" s="301"/>
    </row>
    <row r="19" s="1" customFormat="1" ht="15" customHeight="1">
      <c r="B19" s="304"/>
      <c r="C19" s="305"/>
      <c r="D19" s="305"/>
      <c r="E19" s="307" t="s">
        <v>4666</v>
      </c>
      <c r="F19" s="303" t="s">
        <v>4667</v>
      </c>
      <c r="G19" s="303"/>
      <c r="H19" s="303"/>
      <c r="I19" s="303"/>
      <c r="J19" s="303"/>
      <c r="K19" s="301"/>
    </row>
    <row r="20" s="1" customFormat="1" ht="15" customHeight="1">
      <c r="B20" s="304"/>
      <c r="C20" s="305"/>
      <c r="D20" s="305"/>
      <c r="E20" s="307" t="s">
        <v>4668</v>
      </c>
      <c r="F20" s="303" t="s">
        <v>4669</v>
      </c>
      <c r="G20" s="303"/>
      <c r="H20" s="303"/>
      <c r="I20" s="303"/>
      <c r="J20" s="303"/>
      <c r="K20" s="301"/>
    </row>
    <row r="21" s="1" customFormat="1" ht="15" customHeight="1">
      <c r="B21" s="304"/>
      <c r="C21" s="305"/>
      <c r="D21" s="305"/>
      <c r="E21" s="307" t="s">
        <v>160</v>
      </c>
      <c r="F21" s="303" t="s">
        <v>161</v>
      </c>
      <c r="G21" s="303"/>
      <c r="H21" s="303"/>
      <c r="I21" s="303"/>
      <c r="J21" s="303"/>
      <c r="K21" s="301"/>
    </row>
    <row r="22" s="1" customFormat="1" ht="15" customHeight="1">
      <c r="B22" s="304"/>
      <c r="C22" s="305"/>
      <c r="D22" s="305"/>
      <c r="E22" s="307" t="s">
        <v>4670</v>
      </c>
      <c r="F22" s="303" t="s">
        <v>4671</v>
      </c>
      <c r="G22" s="303"/>
      <c r="H22" s="303"/>
      <c r="I22" s="303"/>
      <c r="J22" s="303"/>
      <c r="K22" s="301"/>
    </row>
    <row r="23" s="1" customFormat="1" ht="15" customHeight="1">
      <c r="B23" s="304"/>
      <c r="C23" s="305"/>
      <c r="D23" s="305"/>
      <c r="E23" s="307" t="s">
        <v>85</v>
      </c>
      <c r="F23" s="303" t="s">
        <v>4672</v>
      </c>
      <c r="G23" s="303"/>
      <c r="H23" s="303"/>
      <c r="I23" s="303"/>
      <c r="J23" s="303"/>
      <c r="K23" s="301"/>
    </row>
    <row r="24" s="1" customFormat="1" ht="12.75" customHeight="1">
      <c r="B24" s="304"/>
      <c r="C24" s="305"/>
      <c r="D24" s="305"/>
      <c r="E24" s="305"/>
      <c r="F24" s="305"/>
      <c r="G24" s="305"/>
      <c r="H24" s="305"/>
      <c r="I24" s="305"/>
      <c r="J24" s="305"/>
      <c r="K24" s="301"/>
    </row>
    <row r="25" s="1" customFormat="1" ht="15" customHeight="1">
      <c r="B25" s="304"/>
      <c r="C25" s="303" t="s">
        <v>4673</v>
      </c>
      <c r="D25" s="303"/>
      <c r="E25" s="303"/>
      <c r="F25" s="303"/>
      <c r="G25" s="303"/>
      <c r="H25" s="303"/>
      <c r="I25" s="303"/>
      <c r="J25" s="303"/>
      <c r="K25" s="301"/>
    </row>
    <row r="26" s="1" customFormat="1" ht="15" customHeight="1">
      <c r="B26" s="304"/>
      <c r="C26" s="303" t="s">
        <v>4674</v>
      </c>
      <c r="D26" s="303"/>
      <c r="E26" s="303"/>
      <c r="F26" s="303"/>
      <c r="G26" s="303"/>
      <c r="H26" s="303"/>
      <c r="I26" s="303"/>
      <c r="J26" s="303"/>
      <c r="K26" s="301"/>
    </row>
    <row r="27" s="1" customFormat="1" ht="15" customHeight="1">
      <c r="B27" s="304"/>
      <c r="C27" s="303"/>
      <c r="D27" s="303" t="s">
        <v>4675</v>
      </c>
      <c r="E27" s="303"/>
      <c r="F27" s="303"/>
      <c r="G27" s="303"/>
      <c r="H27" s="303"/>
      <c r="I27" s="303"/>
      <c r="J27" s="303"/>
      <c r="K27" s="301"/>
    </row>
    <row r="28" s="1" customFormat="1" ht="15" customHeight="1">
      <c r="B28" s="304"/>
      <c r="C28" s="305"/>
      <c r="D28" s="303" t="s">
        <v>4676</v>
      </c>
      <c r="E28" s="303"/>
      <c r="F28" s="303"/>
      <c r="G28" s="303"/>
      <c r="H28" s="303"/>
      <c r="I28" s="303"/>
      <c r="J28" s="303"/>
      <c r="K28" s="301"/>
    </row>
    <row r="29" s="1" customFormat="1" ht="12.75" customHeight="1">
      <c r="B29" s="304"/>
      <c r="C29" s="305"/>
      <c r="D29" s="305"/>
      <c r="E29" s="305"/>
      <c r="F29" s="305"/>
      <c r="G29" s="305"/>
      <c r="H29" s="305"/>
      <c r="I29" s="305"/>
      <c r="J29" s="305"/>
      <c r="K29" s="301"/>
    </row>
    <row r="30" s="1" customFormat="1" ht="15" customHeight="1">
      <c r="B30" s="304"/>
      <c r="C30" s="305"/>
      <c r="D30" s="303" t="s">
        <v>4677</v>
      </c>
      <c r="E30" s="303"/>
      <c r="F30" s="303"/>
      <c r="G30" s="303"/>
      <c r="H30" s="303"/>
      <c r="I30" s="303"/>
      <c r="J30" s="303"/>
      <c r="K30" s="301"/>
    </row>
    <row r="31" s="1" customFormat="1" ht="15" customHeight="1">
      <c r="B31" s="304"/>
      <c r="C31" s="305"/>
      <c r="D31" s="303" t="s">
        <v>4678</v>
      </c>
      <c r="E31" s="303"/>
      <c r="F31" s="303"/>
      <c r="G31" s="303"/>
      <c r="H31" s="303"/>
      <c r="I31" s="303"/>
      <c r="J31" s="303"/>
      <c r="K31" s="301"/>
    </row>
    <row r="32" s="1" customFormat="1" ht="12.75" customHeight="1">
      <c r="B32" s="304"/>
      <c r="C32" s="305"/>
      <c r="D32" s="305"/>
      <c r="E32" s="305"/>
      <c r="F32" s="305"/>
      <c r="G32" s="305"/>
      <c r="H32" s="305"/>
      <c r="I32" s="305"/>
      <c r="J32" s="305"/>
      <c r="K32" s="301"/>
    </row>
    <row r="33" s="1" customFormat="1" ht="15" customHeight="1">
      <c r="B33" s="304"/>
      <c r="C33" s="305"/>
      <c r="D33" s="303" t="s">
        <v>4679</v>
      </c>
      <c r="E33" s="303"/>
      <c r="F33" s="303"/>
      <c r="G33" s="303"/>
      <c r="H33" s="303"/>
      <c r="I33" s="303"/>
      <c r="J33" s="303"/>
      <c r="K33" s="301"/>
    </row>
    <row r="34" s="1" customFormat="1" ht="15" customHeight="1">
      <c r="B34" s="304"/>
      <c r="C34" s="305"/>
      <c r="D34" s="303" t="s">
        <v>4680</v>
      </c>
      <c r="E34" s="303"/>
      <c r="F34" s="303"/>
      <c r="G34" s="303"/>
      <c r="H34" s="303"/>
      <c r="I34" s="303"/>
      <c r="J34" s="303"/>
      <c r="K34" s="301"/>
    </row>
    <row r="35" s="1" customFormat="1" ht="15" customHeight="1">
      <c r="B35" s="304"/>
      <c r="C35" s="305"/>
      <c r="D35" s="303" t="s">
        <v>4681</v>
      </c>
      <c r="E35" s="303"/>
      <c r="F35" s="303"/>
      <c r="G35" s="303"/>
      <c r="H35" s="303"/>
      <c r="I35" s="303"/>
      <c r="J35" s="303"/>
      <c r="K35" s="301"/>
    </row>
    <row r="36" s="1" customFormat="1" ht="15" customHeight="1">
      <c r="B36" s="304"/>
      <c r="C36" s="305"/>
      <c r="D36" s="303"/>
      <c r="E36" s="306" t="s">
        <v>181</v>
      </c>
      <c r="F36" s="303"/>
      <c r="G36" s="303" t="s">
        <v>4682</v>
      </c>
      <c r="H36" s="303"/>
      <c r="I36" s="303"/>
      <c r="J36" s="303"/>
      <c r="K36" s="301"/>
    </row>
    <row r="37" s="1" customFormat="1" ht="30.75" customHeight="1">
      <c r="B37" s="304"/>
      <c r="C37" s="305"/>
      <c r="D37" s="303"/>
      <c r="E37" s="306" t="s">
        <v>4683</v>
      </c>
      <c r="F37" s="303"/>
      <c r="G37" s="303" t="s">
        <v>4684</v>
      </c>
      <c r="H37" s="303"/>
      <c r="I37" s="303"/>
      <c r="J37" s="303"/>
      <c r="K37" s="301"/>
    </row>
    <row r="38" s="1" customFormat="1" ht="15" customHeight="1">
      <c r="B38" s="304"/>
      <c r="C38" s="305"/>
      <c r="D38" s="303"/>
      <c r="E38" s="306" t="s">
        <v>53</v>
      </c>
      <c r="F38" s="303"/>
      <c r="G38" s="303" t="s">
        <v>4685</v>
      </c>
      <c r="H38" s="303"/>
      <c r="I38" s="303"/>
      <c r="J38" s="303"/>
      <c r="K38" s="301"/>
    </row>
    <row r="39" s="1" customFormat="1" ht="15" customHeight="1">
      <c r="B39" s="304"/>
      <c r="C39" s="305"/>
      <c r="D39" s="303"/>
      <c r="E39" s="306" t="s">
        <v>54</v>
      </c>
      <c r="F39" s="303"/>
      <c r="G39" s="303" t="s">
        <v>4686</v>
      </c>
      <c r="H39" s="303"/>
      <c r="I39" s="303"/>
      <c r="J39" s="303"/>
      <c r="K39" s="301"/>
    </row>
    <row r="40" s="1" customFormat="1" ht="15" customHeight="1">
      <c r="B40" s="304"/>
      <c r="C40" s="305"/>
      <c r="D40" s="303"/>
      <c r="E40" s="306" t="s">
        <v>182</v>
      </c>
      <c r="F40" s="303"/>
      <c r="G40" s="303" t="s">
        <v>4687</v>
      </c>
      <c r="H40" s="303"/>
      <c r="I40" s="303"/>
      <c r="J40" s="303"/>
      <c r="K40" s="301"/>
    </row>
    <row r="41" s="1" customFormat="1" ht="15" customHeight="1">
      <c r="B41" s="304"/>
      <c r="C41" s="305"/>
      <c r="D41" s="303"/>
      <c r="E41" s="306" t="s">
        <v>183</v>
      </c>
      <c r="F41" s="303"/>
      <c r="G41" s="303" t="s">
        <v>4688</v>
      </c>
      <c r="H41" s="303"/>
      <c r="I41" s="303"/>
      <c r="J41" s="303"/>
      <c r="K41" s="301"/>
    </row>
    <row r="42" s="1" customFormat="1" ht="15" customHeight="1">
      <c r="B42" s="304"/>
      <c r="C42" s="305"/>
      <c r="D42" s="303"/>
      <c r="E42" s="306" t="s">
        <v>4689</v>
      </c>
      <c r="F42" s="303"/>
      <c r="G42" s="303" t="s">
        <v>4690</v>
      </c>
      <c r="H42" s="303"/>
      <c r="I42" s="303"/>
      <c r="J42" s="303"/>
      <c r="K42" s="301"/>
    </row>
    <row r="43" s="1" customFormat="1" ht="15" customHeight="1">
      <c r="B43" s="304"/>
      <c r="C43" s="305"/>
      <c r="D43" s="303"/>
      <c r="E43" s="306"/>
      <c r="F43" s="303"/>
      <c r="G43" s="303" t="s">
        <v>4691</v>
      </c>
      <c r="H43" s="303"/>
      <c r="I43" s="303"/>
      <c r="J43" s="303"/>
      <c r="K43" s="301"/>
    </row>
    <row r="44" s="1" customFormat="1" ht="15" customHeight="1">
      <c r="B44" s="304"/>
      <c r="C44" s="305"/>
      <c r="D44" s="303"/>
      <c r="E44" s="306" t="s">
        <v>4692</v>
      </c>
      <c r="F44" s="303"/>
      <c r="G44" s="303" t="s">
        <v>4693</v>
      </c>
      <c r="H44" s="303"/>
      <c r="I44" s="303"/>
      <c r="J44" s="303"/>
      <c r="K44" s="301"/>
    </row>
    <row r="45" s="1" customFormat="1" ht="15" customHeight="1">
      <c r="B45" s="304"/>
      <c r="C45" s="305"/>
      <c r="D45" s="303"/>
      <c r="E45" s="306" t="s">
        <v>185</v>
      </c>
      <c r="F45" s="303"/>
      <c r="G45" s="303" t="s">
        <v>4694</v>
      </c>
      <c r="H45" s="303"/>
      <c r="I45" s="303"/>
      <c r="J45" s="303"/>
      <c r="K45" s="301"/>
    </row>
    <row r="46" s="1" customFormat="1" ht="12.75" customHeight="1">
      <c r="B46" s="304"/>
      <c r="C46" s="305"/>
      <c r="D46" s="303"/>
      <c r="E46" s="303"/>
      <c r="F46" s="303"/>
      <c r="G46" s="303"/>
      <c r="H46" s="303"/>
      <c r="I46" s="303"/>
      <c r="J46" s="303"/>
      <c r="K46" s="301"/>
    </row>
    <row r="47" s="1" customFormat="1" ht="15" customHeight="1">
      <c r="B47" s="304"/>
      <c r="C47" s="305"/>
      <c r="D47" s="303" t="s">
        <v>4695</v>
      </c>
      <c r="E47" s="303"/>
      <c r="F47" s="303"/>
      <c r="G47" s="303"/>
      <c r="H47" s="303"/>
      <c r="I47" s="303"/>
      <c r="J47" s="303"/>
      <c r="K47" s="301"/>
    </row>
    <row r="48" s="1" customFormat="1" ht="15" customHeight="1">
      <c r="B48" s="304"/>
      <c r="C48" s="305"/>
      <c r="D48" s="305"/>
      <c r="E48" s="303" t="s">
        <v>4696</v>
      </c>
      <c r="F48" s="303"/>
      <c r="G48" s="303"/>
      <c r="H48" s="303"/>
      <c r="I48" s="303"/>
      <c r="J48" s="303"/>
      <c r="K48" s="301"/>
    </row>
    <row r="49" s="1" customFormat="1" ht="15" customHeight="1">
      <c r="B49" s="304"/>
      <c r="C49" s="305"/>
      <c r="D49" s="305"/>
      <c r="E49" s="303" t="s">
        <v>4697</v>
      </c>
      <c r="F49" s="303"/>
      <c r="G49" s="303"/>
      <c r="H49" s="303"/>
      <c r="I49" s="303"/>
      <c r="J49" s="303"/>
      <c r="K49" s="301"/>
    </row>
    <row r="50" s="1" customFormat="1" ht="15" customHeight="1">
      <c r="B50" s="304"/>
      <c r="C50" s="305"/>
      <c r="D50" s="305"/>
      <c r="E50" s="303" t="s">
        <v>4698</v>
      </c>
      <c r="F50" s="303"/>
      <c r="G50" s="303"/>
      <c r="H50" s="303"/>
      <c r="I50" s="303"/>
      <c r="J50" s="303"/>
      <c r="K50" s="301"/>
    </row>
    <row r="51" s="1" customFormat="1" ht="15" customHeight="1">
      <c r="B51" s="304"/>
      <c r="C51" s="305"/>
      <c r="D51" s="303" t="s">
        <v>4699</v>
      </c>
      <c r="E51" s="303"/>
      <c r="F51" s="303"/>
      <c r="G51" s="303"/>
      <c r="H51" s="303"/>
      <c r="I51" s="303"/>
      <c r="J51" s="303"/>
      <c r="K51" s="301"/>
    </row>
    <row r="52" s="1" customFormat="1" ht="25.5" customHeight="1">
      <c r="B52" s="299"/>
      <c r="C52" s="300" t="s">
        <v>4700</v>
      </c>
      <c r="D52" s="300"/>
      <c r="E52" s="300"/>
      <c r="F52" s="300"/>
      <c r="G52" s="300"/>
      <c r="H52" s="300"/>
      <c r="I52" s="300"/>
      <c r="J52" s="300"/>
      <c r="K52" s="301"/>
    </row>
    <row r="53" s="1" customFormat="1" ht="5.25" customHeight="1">
      <c r="B53" s="299"/>
      <c r="C53" s="302"/>
      <c r="D53" s="302"/>
      <c r="E53" s="302"/>
      <c r="F53" s="302"/>
      <c r="G53" s="302"/>
      <c r="H53" s="302"/>
      <c r="I53" s="302"/>
      <c r="J53" s="302"/>
      <c r="K53" s="301"/>
    </row>
    <row r="54" s="1" customFormat="1" ht="15" customHeight="1">
      <c r="B54" s="299"/>
      <c r="C54" s="303" t="s">
        <v>4701</v>
      </c>
      <c r="D54" s="303"/>
      <c r="E54" s="303"/>
      <c r="F54" s="303"/>
      <c r="G54" s="303"/>
      <c r="H54" s="303"/>
      <c r="I54" s="303"/>
      <c r="J54" s="303"/>
      <c r="K54" s="301"/>
    </row>
    <row r="55" s="1" customFormat="1" ht="15" customHeight="1">
      <c r="B55" s="299"/>
      <c r="C55" s="303" t="s">
        <v>4702</v>
      </c>
      <c r="D55" s="303"/>
      <c r="E55" s="303"/>
      <c r="F55" s="303"/>
      <c r="G55" s="303"/>
      <c r="H55" s="303"/>
      <c r="I55" s="303"/>
      <c r="J55" s="303"/>
      <c r="K55" s="301"/>
    </row>
    <row r="56" s="1" customFormat="1" ht="12.75" customHeight="1">
      <c r="B56" s="299"/>
      <c r="C56" s="303"/>
      <c r="D56" s="303"/>
      <c r="E56" s="303"/>
      <c r="F56" s="303"/>
      <c r="G56" s="303"/>
      <c r="H56" s="303"/>
      <c r="I56" s="303"/>
      <c r="J56" s="303"/>
      <c r="K56" s="301"/>
    </row>
    <row r="57" s="1" customFormat="1" ht="15" customHeight="1">
      <c r="B57" s="299"/>
      <c r="C57" s="303" t="s">
        <v>4703</v>
      </c>
      <c r="D57" s="303"/>
      <c r="E57" s="303"/>
      <c r="F57" s="303"/>
      <c r="G57" s="303"/>
      <c r="H57" s="303"/>
      <c r="I57" s="303"/>
      <c r="J57" s="303"/>
      <c r="K57" s="301"/>
    </row>
    <row r="58" s="1" customFormat="1" ht="15" customHeight="1">
      <c r="B58" s="299"/>
      <c r="C58" s="305"/>
      <c r="D58" s="303" t="s">
        <v>4704</v>
      </c>
      <c r="E58" s="303"/>
      <c r="F58" s="303"/>
      <c r="G58" s="303"/>
      <c r="H58" s="303"/>
      <c r="I58" s="303"/>
      <c r="J58" s="303"/>
      <c r="K58" s="301"/>
    </row>
    <row r="59" s="1" customFormat="1" ht="15" customHeight="1">
      <c r="B59" s="299"/>
      <c r="C59" s="305"/>
      <c r="D59" s="303" t="s">
        <v>4705</v>
      </c>
      <c r="E59" s="303"/>
      <c r="F59" s="303"/>
      <c r="G59" s="303"/>
      <c r="H59" s="303"/>
      <c r="I59" s="303"/>
      <c r="J59" s="303"/>
      <c r="K59" s="301"/>
    </row>
    <row r="60" s="1" customFormat="1" ht="15" customHeight="1">
      <c r="B60" s="299"/>
      <c r="C60" s="305"/>
      <c r="D60" s="303" t="s">
        <v>4706</v>
      </c>
      <c r="E60" s="303"/>
      <c r="F60" s="303"/>
      <c r="G60" s="303"/>
      <c r="H60" s="303"/>
      <c r="I60" s="303"/>
      <c r="J60" s="303"/>
      <c r="K60" s="301"/>
    </row>
    <row r="61" s="1" customFormat="1" ht="15" customHeight="1">
      <c r="B61" s="299"/>
      <c r="C61" s="305"/>
      <c r="D61" s="303" t="s">
        <v>4707</v>
      </c>
      <c r="E61" s="303"/>
      <c r="F61" s="303"/>
      <c r="G61" s="303"/>
      <c r="H61" s="303"/>
      <c r="I61" s="303"/>
      <c r="J61" s="303"/>
      <c r="K61" s="301"/>
    </row>
    <row r="62" s="1" customFormat="1" ht="15" customHeight="1">
      <c r="B62" s="299"/>
      <c r="C62" s="305"/>
      <c r="D62" s="308" t="s">
        <v>4708</v>
      </c>
      <c r="E62" s="308"/>
      <c r="F62" s="308"/>
      <c r="G62" s="308"/>
      <c r="H62" s="308"/>
      <c r="I62" s="308"/>
      <c r="J62" s="308"/>
      <c r="K62" s="301"/>
    </row>
    <row r="63" s="1" customFormat="1" ht="15" customHeight="1">
      <c r="B63" s="299"/>
      <c r="C63" s="305"/>
      <c r="D63" s="303" t="s">
        <v>4709</v>
      </c>
      <c r="E63" s="303"/>
      <c r="F63" s="303"/>
      <c r="G63" s="303"/>
      <c r="H63" s="303"/>
      <c r="I63" s="303"/>
      <c r="J63" s="303"/>
      <c r="K63" s="301"/>
    </row>
    <row r="64" s="1" customFormat="1" ht="12.75" customHeight="1">
      <c r="B64" s="299"/>
      <c r="C64" s="305"/>
      <c r="D64" s="305"/>
      <c r="E64" s="309"/>
      <c r="F64" s="305"/>
      <c r="G64" s="305"/>
      <c r="H64" s="305"/>
      <c r="I64" s="305"/>
      <c r="J64" s="305"/>
      <c r="K64" s="301"/>
    </row>
    <row r="65" s="1" customFormat="1" ht="15" customHeight="1">
      <c r="B65" s="299"/>
      <c r="C65" s="305"/>
      <c r="D65" s="303" t="s">
        <v>4710</v>
      </c>
      <c r="E65" s="303"/>
      <c r="F65" s="303"/>
      <c r="G65" s="303"/>
      <c r="H65" s="303"/>
      <c r="I65" s="303"/>
      <c r="J65" s="303"/>
      <c r="K65" s="301"/>
    </row>
    <row r="66" s="1" customFormat="1" ht="15" customHeight="1">
      <c r="B66" s="299"/>
      <c r="C66" s="305"/>
      <c r="D66" s="308" t="s">
        <v>4711</v>
      </c>
      <c r="E66" s="308"/>
      <c r="F66" s="308"/>
      <c r="G66" s="308"/>
      <c r="H66" s="308"/>
      <c r="I66" s="308"/>
      <c r="J66" s="308"/>
      <c r="K66" s="301"/>
    </row>
    <row r="67" s="1" customFormat="1" ht="15" customHeight="1">
      <c r="B67" s="299"/>
      <c r="C67" s="305"/>
      <c r="D67" s="303" t="s">
        <v>4712</v>
      </c>
      <c r="E67" s="303"/>
      <c r="F67" s="303"/>
      <c r="G67" s="303"/>
      <c r="H67" s="303"/>
      <c r="I67" s="303"/>
      <c r="J67" s="303"/>
      <c r="K67" s="301"/>
    </row>
    <row r="68" s="1" customFormat="1" ht="15" customHeight="1">
      <c r="B68" s="299"/>
      <c r="C68" s="305"/>
      <c r="D68" s="303" t="s">
        <v>4713</v>
      </c>
      <c r="E68" s="303"/>
      <c r="F68" s="303"/>
      <c r="G68" s="303"/>
      <c r="H68" s="303"/>
      <c r="I68" s="303"/>
      <c r="J68" s="303"/>
      <c r="K68" s="301"/>
    </row>
    <row r="69" s="1" customFormat="1" ht="15" customHeight="1">
      <c r="B69" s="299"/>
      <c r="C69" s="305"/>
      <c r="D69" s="303" t="s">
        <v>4714</v>
      </c>
      <c r="E69" s="303"/>
      <c r="F69" s="303"/>
      <c r="G69" s="303"/>
      <c r="H69" s="303"/>
      <c r="I69" s="303"/>
      <c r="J69" s="303"/>
      <c r="K69" s="301"/>
    </row>
    <row r="70" s="1" customFormat="1" ht="15" customHeight="1">
      <c r="B70" s="299"/>
      <c r="C70" s="305"/>
      <c r="D70" s="303" t="s">
        <v>4715</v>
      </c>
      <c r="E70" s="303"/>
      <c r="F70" s="303"/>
      <c r="G70" s="303"/>
      <c r="H70" s="303"/>
      <c r="I70" s="303"/>
      <c r="J70" s="303"/>
      <c r="K70" s="301"/>
    </row>
    <row r="71" s="1" customFormat="1" ht="12.75" customHeight="1">
      <c r="B71" s="310"/>
      <c r="C71" s="311"/>
      <c r="D71" s="311"/>
      <c r="E71" s="311"/>
      <c r="F71" s="311"/>
      <c r="G71" s="311"/>
      <c r="H71" s="311"/>
      <c r="I71" s="311"/>
      <c r="J71" s="311"/>
      <c r="K71" s="312"/>
    </row>
    <row r="72" s="1" customFormat="1" ht="18.75" customHeight="1">
      <c r="B72" s="313"/>
      <c r="C72" s="313"/>
      <c r="D72" s="313"/>
      <c r="E72" s="313"/>
      <c r="F72" s="313"/>
      <c r="G72" s="313"/>
      <c r="H72" s="313"/>
      <c r="I72" s="313"/>
      <c r="J72" s="313"/>
      <c r="K72" s="314"/>
    </row>
    <row r="73" s="1" customFormat="1" ht="18.75" customHeight="1">
      <c r="B73" s="314"/>
      <c r="C73" s="314"/>
      <c r="D73" s="314"/>
      <c r="E73" s="314"/>
      <c r="F73" s="314"/>
      <c r="G73" s="314"/>
      <c r="H73" s="314"/>
      <c r="I73" s="314"/>
      <c r="J73" s="314"/>
      <c r="K73" s="314"/>
    </row>
    <row r="74" s="1" customFormat="1" ht="7.5" customHeight="1">
      <c r="B74" s="315"/>
      <c r="C74" s="316"/>
      <c r="D74" s="316"/>
      <c r="E74" s="316"/>
      <c r="F74" s="316"/>
      <c r="G74" s="316"/>
      <c r="H74" s="316"/>
      <c r="I74" s="316"/>
      <c r="J74" s="316"/>
      <c r="K74" s="317"/>
    </row>
    <row r="75" s="1" customFormat="1" ht="45" customHeight="1">
      <c r="B75" s="318"/>
      <c r="C75" s="319" t="s">
        <v>4716</v>
      </c>
      <c r="D75" s="319"/>
      <c r="E75" s="319"/>
      <c r="F75" s="319"/>
      <c r="G75" s="319"/>
      <c r="H75" s="319"/>
      <c r="I75" s="319"/>
      <c r="J75" s="319"/>
      <c r="K75" s="320"/>
    </row>
    <row r="76" s="1" customFormat="1" ht="17.25" customHeight="1">
      <c r="B76" s="318"/>
      <c r="C76" s="321" t="s">
        <v>4717</v>
      </c>
      <c r="D76" s="321"/>
      <c r="E76" s="321"/>
      <c r="F76" s="321" t="s">
        <v>4718</v>
      </c>
      <c r="G76" s="322"/>
      <c r="H76" s="321" t="s">
        <v>54</v>
      </c>
      <c r="I76" s="321" t="s">
        <v>57</v>
      </c>
      <c r="J76" s="321" t="s">
        <v>4719</v>
      </c>
      <c r="K76" s="320"/>
    </row>
    <row r="77" s="1" customFormat="1" ht="17.25" customHeight="1">
      <c r="B77" s="318"/>
      <c r="C77" s="323" t="s">
        <v>4720</v>
      </c>
      <c r="D77" s="323"/>
      <c r="E77" s="323"/>
      <c r="F77" s="324" t="s">
        <v>4721</v>
      </c>
      <c r="G77" s="325"/>
      <c r="H77" s="323"/>
      <c r="I77" s="323"/>
      <c r="J77" s="323" t="s">
        <v>4722</v>
      </c>
      <c r="K77" s="320"/>
    </row>
    <row r="78" s="1" customFormat="1" ht="5.25" customHeight="1">
      <c r="B78" s="318"/>
      <c r="C78" s="326"/>
      <c r="D78" s="326"/>
      <c r="E78" s="326"/>
      <c r="F78" s="326"/>
      <c r="G78" s="327"/>
      <c r="H78" s="326"/>
      <c r="I78" s="326"/>
      <c r="J78" s="326"/>
      <c r="K78" s="320"/>
    </row>
    <row r="79" s="1" customFormat="1" ht="15" customHeight="1">
      <c r="B79" s="318"/>
      <c r="C79" s="306" t="s">
        <v>53</v>
      </c>
      <c r="D79" s="328"/>
      <c r="E79" s="328"/>
      <c r="F79" s="329" t="s">
        <v>4723</v>
      </c>
      <c r="G79" s="330"/>
      <c r="H79" s="306" t="s">
        <v>4724</v>
      </c>
      <c r="I79" s="306" t="s">
        <v>4725</v>
      </c>
      <c r="J79" s="306">
        <v>20</v>
      </c>
      <c r="K79" s="320"/>
    </row>
    <row r="80" s="1" customFormat="1" ht="15" customHeight="1">
      <c r="B80" s="318"/>
      <c r="C80" s="306" t="s">
        <v>4726</v>
      </c>
      <c r="D80" s="306"/>
      <c r="E80" s="306"/>
      <c r="F80" s="329" t="s">
        <v>4723</v>
      </c>
      <c r="G80" s="330"/>
      <c r="H80" s="306" t="s">
        <v>4727</v>
      </c>
      <c r="I80" s="306" t="s">
        <v>4725</v>
      </c>
      <c r="J80" s="306">
        <v>120</v>
      </c>
      <c r="K80" s="320"/>
    </row>
    <row r="81" s="1" customFormat="1" ht="15" customHeight="1">
      <c r="B81" s="331"/>
      <c r="C81" s="306" t="s">
        <v>4728</v>
      </c>
      <c r="D81" s="306"/>
      <c r="E81" s="306"/>
      <c r="F81" s="329" t="s">
        <v>4729</v>
      </c>
      <c r="G81" s="330"/>
      <c r="H81" s="306" t="s">
        <v>4730</v>
      </c>
      <c r="I81" s="306" t="s">
        <v>4725</v>
      </c>
      <c r="J81" s="306">
        <v>50</v>
      </c>
      <c r="K81" s="320"/>
    </row>
    <row r="82" s="1" customFormat="1" ht="15" customHeight="1">
      <c r="B82" s="331"/>
      <c r="C82" s="306" t="s">
        <v>4731</v>
      </c>
      <c r="D82" s="306"/>
      <c r="E82" s="306"/>
      <c r="F82" s="329" t="s">
        <v>4723</v>
      </c>
      <c r="G82" s="330"/>
      <c r="H82" s="306" t="s">
        <v>4732</v>
      </c>
      <c r="I82" s="306" t="s">
        <v>4733</v>
      </c>
      <c r="J82" s="306"/>
      <c r="K82" s="320"/>
    </row>
    <row r="83" s="1" customFormat="1" ht="15" customHeight="1">
      <c r="B83" s="331"/>
      <c r="C83" s="332" t="s">
        <v>4734</v>
      </c>
      <c r="D83" s="332"/>
      <c r="E83" s="332"/>
      <c r="F83" s="333" t="s">
        <v>4729</v>
      </c>
      <c r="G83" s="332"/>
      <c r="H83" s="332" t="s">
        <v>4735</v>
      </c>
      <c r="I83" s="332" t="s">
        <v>4725</v>
      </c>
      <c r="J83" s="332">
        <v>15</v>
      </c>
      <c r="K83" s="320"/>
    </row>
    <row r="84" s="1" customFormat="1" ht="15" customHeight="1">
      <c r="B84" s="331"/>
      <c r="C84" s="332" t="s">
        <v>4736</v>
      </c>
      <c r="D84" s="332"/>
      <c r="E84" s="332"/>
      <c r="F84" s="333" t="s">
        <v>4729</v>
      </c>
      <c r="G84" s="332"/>
      <c r="H84" s="332" t="s">
        <v>4737</v>
      </c>
      <c r="I84" s="332" t="s">
        <v>4725</v>
      </c>
      <c r="J84" s="332">
        <v>15</v>
      </c>
      <c r="K84" s="320"/>
    </row>
    <row r="85" s="1" customFormat="1" ht="15" customHeight="1">
      <c r="B85" s="331"/>
      <c r="C85" s="332" t="s">
        <v>4738</v>
      </c>
      <c r="D85" s="332"/>
      <c r="E85" s="332"/>
      <c r="F85" s="333" t="s">
        <v>4729</v>
      </c>
      <c r="G85" s="332"/>
      <c r="H85" s="332" t="s">
        <v>4739</v>
      </c>
      <c r="I85" s="332" t="s">
        <v>4725</v>
      </c>
      <c r="J85" s="332">
        <v>20</v>
      </c>
      <c r="K85" s="320"/>
    </row>
    <row r="86" s="1" customFormat="1" ht="15" customHeight="1">
      <c r="B86" s="331"/>
      <c r="C86" s="332" t="s">
        <v>4740</v>
      </c>
      <c r="D86" s="332"/>
      <c r="E86" s="332"/>
      <c r="F86" s="333" t="s">
        <v>4729</v>
      </c>
      <c r="G86" s="332"/>
      <c r="H86" s="332" t="s">
        <v>4741</v>
      </c>
      <c r="I86" s="332" t="s">
        <v>4725</v>
      </c>
      <c r="J86" s="332">
        <v>20</v>
      </c>
      <c r="K86" s="320"/>
    </row>
    <row r="87" s="1" customFormat="1" ht="15" customHeight="1">
      <c r="B87" s="331"/>
      <c r="C87" s="306" t="s">
        <v>4742</v>
      </c>
      <c r="D87" s="306"/>
      <c r="E87" s="306"/>
      <c r="F87" s="329" t="s">
        <v>4729</v>
      </c>
      <c r="G87" s="330"/>
      <c r="H87" s="306" t="s">
        <v>4743</v>
      </c>
      <c r="I87" s="306" t="s">
        <v>4725</v>
      </c>
      <c r="J87" s="306">
        <v>50</v>
      </c>
      <c r="K87" s="320"/>
    </row>
    <row r="88" s="1" customFormat="1" ht="15" customHeight="1">
      <c r="B88" s="331"/>
      <c r="C88" s="306" t="s">
        <v>4744</v>
      </c>
      <c r="D88" s="306"/>
      <c r="E88" s="306"/>
      <c r="F88" s="329" t="s">
        <v>4729</v>
      </c>
      <c r="G88" s="330"/>
      <c r="H88" s="306" t="s">
        <v>4745</v>
      </c>
      <c r="I88" s="306" t="s">
        <v>4725</v>
      </c>
      <c r="J88" s="306">
        <v>20</v>
      </c>
      <c r="K88" s="320"/>
    </row>
    <row r="89" s="1" customFormat="1" ht="15" customHeight="1">
      <c r="B89" s="331"/>
      <c r="C89" s="306" t="s">
        <v>4746</v>
      </c>
      <c r="D89" s="306"/>
      <c r="E89" s="306"/>
      <c r="F89" s="329" t="s">
        <v>4729</v>
      </c>
      <c r="G89" s="330"/>
      <c r="H89" s="306" t="s">
        <v>4747</v>
      </c>
      <c r="I89" s="306" t="s">
        <v>4725</v>
      </c>
      <c r="J89" s="306">
        <v>20</v>
      </c>
      <c r="K89" s="320"/>
    </row>
    <row r="90" s="1" customFormat="1" ht="15" customHeight="1">
      <c r="B90" s="331"/>
      <c r="C90" s="306" t="s">
        <v>4748</v>
      </c>
      <c r="D90" s="306"/>
      <c r="E90" s="306"/>
      <c r="F90" s="329" t="s">
        <v>4729</v>
      </c>
      <c r="G90" s="330"/>
      <c r="H90" s="306" t="s">
        <v>4749</v>
      </c>
      <c r="I90" s="306" t="s">
        <v>4725</v>
      </c>
      <c r="J90" s="306">
        <v>50</v>
      </c>
      <c r="K90" s="320"/>
    </row>
    <row r="91" s="1" customFormat="1" ht="15" customHeight="1">
      <c r="B91" s="331"/>
      <c r="C91" s="306" t="s">
        <v>4750</v>
      </c>
      <c r="D91" s="306"/>
      <c r="E91" s="306"/>
      <c r="F91" s="329" t="s">
        <v>4729</v>
      </c>
      <c r="G91" s="330"/>
      <c r="H91" s="306" t="s">
        <v>4750</v>
      </c>
      <c r="I91" s="306" t="s">
        <v>4725</v>
      </c>
      <c r="J91" s="306">
        <v>50</v>
      </c>
      <c r="K91" s="320"/>
    </row>
    <row r="92" s="1" customFormat="1" ht="15" customHeight="1">
      <c r="B92" s="331"/>
      <c r="C92" s="306" t="s">
        <v>4751</v>
      </c>
      <c r="D92" s="306"/>
      <c r="E92" s="306"/>
      <c r="F92" s="329" t="s">
        <v>4729</v>
      </c>
      <c r="G92" s="330"/>
      <c r="H92" s="306" t="s">
        <v>4752</v>
      </c>
      <c r="I92" s="306" t="s">
        <v>4725</v>
      </c>
      <c r="J92" s="306">
        <v>255</v>
      </c>
      <c r="K92" s="320"/>
    </row>
    <row r="93" s="1" customFormat="1" ht="15" customHeight="1">
      <c r="B93" s="331"/>
      <c r="C93" s="306" t="s">
        <v>4753</v>
      </c>
      <c r="D93" s="306"/>
      <c r="E93" s="306"/>
      <c r="F93" s="329" t="s">
        <v>4723</v>
      </c>
      <c r="G93" s="330"/>
      <c r="H93" s="306" t="s">
        <v>4754</v>
      </c>
      <c r="I93" s="306" t="s">
        <v>4755</v>
      </c>
      <c r="J93" s="306"/>
      <c r="K93" s="320"/>
    </row>
    <row r="94" s="1" customFormat="1" ht="15" customHeight="1">
      <c r="B94" s="331"/>
      <c r="C94" s="306" t="s">
        <v>4756</v>
      </c>
      <c r="D94" s="306"/>
      <c r="E94" s="306"/>
      <c r="F94" s="329" t="s">
        <v>4723</v>
      </c>
      <c r="G94" s="330"/>
      <c r="H94" s="306" t="s">
        <v>4757</v>
      </c>
      <c r="I94" s="306" t="s">
        <v>4758</v>
      </c>
      <c r="J94" s="306"/>
      <c r="K94" s="320"/>
    </row>
    <row r="95" s="1" customFormat="1" ht="15" customHeight="1">
      <c r="B95" s="331"/>
      <c r="C95" s="306" t="s">
        <v>4759</v>
      </c>
      <c r="D95" s="306"/>
      <c r="E95" s="306"/>
      <c r="F95" s="329" t="s">
        <v>4723</v>
      </c>
      <c r="G95" s="330"/>
      <c r="H95" s="306" t="s">
        <v>4759</v>
      </c>
      <c r="I95" s="306" t="s">
        <v>4758</v>
      </c>
      <c r="J95" s="306"/>
      <c r="K95" s="320"/>
    </row>
    <row r="96" s="1" customFormat="1" ht="15" customHeight="1">
      <c r="B96" s="331"/>
      <c r="C96" s="306" t="s">
        <v>38</v>
      </c>
      <c r="D96" s="306"/>
      <c r="E96" s="306"/>
      <c r="F96" s="329" t="s">
        <v>4723</v>
      </c>
      <c r="G96" s="330"/>
      <c r="H96" s="306" t="s">
        <v>4760</v>
      </c>
      <c r="I96" s="306" t="s">
        <v>4758</v>
      </c>
      <c r="J96" s="306"/>
      <c r="K96" s="320"/>
    </row>
    <row r="97" s="1" customFormat="1" ht="15" customHeight="1">
      <c r="B97" s="331"/>
      <c r="C97" s="306" t="s">
        <v>48</v>
      </c>
      <c r="D97" s="306"/>
      <c r="E97" s="306"/>
      <c r="F97" s="329" t="s">
        <v>4723</v>
      </c>
      <c r="G97" s="330"/>
      <c r="H97" s="306" t="s">
        <v>4761</v>
      </c>
      <c r="I97" s="306" t="s">
        <v>4758</v>
      </c>
      <c r="J97" s="306"/>
      <c r="K97" s="320"/>
    </row>
    <row r="98" s="1" customFormat="1" ht="15" customHeight="1">
      <c r="B98" s="334"/>
      <c r="C98" s="335"/>
      <c r="D98" s="335"/>
      <c r="E98" s="335"/>
      <c r="F98" s="335"/>
      <c r="G98" s="335"/>
      <c r="H98" s="335"/>
      <c r="I98" s="335"/>
      <c r="J98" s="335"/>
      <c r="K98" s="336"/>
    </row>
    <row r="99" s="1" customFormat="1" ht="18.75" customHeight="1">
      <c r="B99" s="337"/>
      <c r="C99" s="338"/>
      <c r="D99" s="338"/>
      <c r="E99" s="338"/>
      <c r="F99" s="338"/>
      <c r="G99" s="338"/>
      <c r="H99" s="338"/>
      <c r="I99" s="338"/>
      <c r="J99" s="338"/>
      <c r="K99" s="337"/>
    </row>
    <row r="100" s="1" customFormat="1" ht="18.75" customHeight="1"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</row>
    <row r="101" s="1" customFormat="1" ht="7.5" customHeight="1">
      <c r="B101" s="315"/>
      <c r="C101" s="316"/>
      <c r="D101" s="316"/>
      <c r="E101" s="316"/>
      <c r="F101" s="316"/>
      <c r="G101" s="316"/>
      <c r="H101" s="316"/>
      <c r="I101" s="316"/>
      <c r="J101" s="316"/>
      <c r="K101" s="317"/>
    </row>
    <row r="102" s="1" customFormat="1" ht="45" customHeight="1">
      <c r="B102" s="318"/>
      <c r="C102" s="319" t="s">
        <v>4762</v>
      </c>
      <c r="D102" s="319"/>
      <c r="E102" s="319"/>
      <c r="F102" s="319"/>
      <c r="G102" s="319"/>
      <c r="H102" s="319"/>
      <c r="I102" s="319"/>
      <c r="J102" s="319"/>
      <c r="K102" s="320"/>
    </row>
    <row r="103" s="1" customFormat="1" ht="17.25" customHeight="1">
      <c r="B103" s="318"/>
      <c r="C103" s="321" t="s">
        <v>4717</v>
      </c>
      <c r="D103" s="321"/>
      <c r="E103" s="321"/>
      <c r="F103" s="321" t="s">
        <v>4718</v>
      </c>
      <c r="G103" s="322"/>
      <c r="H103" s="321" t="s">
        <v>54</v>
      </c>
      <c r="I103" s="321" t="s">
        <v>57</v>
      </c>
      <c r="J103" s="321" t="s">
        <v>4719</v>
      </c>
      <c r="K103" s="320"/>
    </row>
    <row r="104" s="1" customFormat="1" ht="17.25" customHeight="1">
      <c r="B104" s="318"/>
      <c r="C104" s="323" t="s">
        <v>4720</v>
      </c>
      <c r="D104" s="323"/>
      <c r="E104" s="323"/>
      <c r="F104" s="324" t="s">
        <v>4721</v>
      </c>
      <c r="G104" s="325"/>
      <c r="H104" s="323"/>
      <c r="I104" s="323"/>
      <c r="J104" s="323" t="s">
        <v>4722</v>
      </c>
      <c r="K104" s="320"/>
    </row>
    <row r="105" s="1" customFormat="1" ht="5.25" customHeight="1">
      <c r="B105" s="318"/>
      <c r="C105" s="321"/>
      <c r="D105" s="321"/>
      <c r="E105" s="321"/>
      <c r="F105" s="321"/>
      <c r="G105" s="339"/>
      <c r="H105" s="321"/>
      <c r="I105" s="321"/>
      <c r="J105" s="321"/>
      <c r="K105" s="320"/>
    </row>
    <row r="106" s="1" customFormat="1" ht="15" customHeight="1">
      <c r="B106" s="318"/>
      <c r="C106" s="306" t="s">
        <v>53</v>
      </c>
      <c r="D106" s="328"/>
      <c r="E106" s="328"/>
      <c r="F106" s="329" t="s">
        <v>4723</v>
      </c>
      <c r="G106" s="306"/>
      <c r="H106" s="306" t="s">
        <v>4763</v>
      </c>
      <c r="I106" s="306" t="s">
        <v>4725</v>
      </c>
      <c r="J106" s="306">
        <v>20</v>
      </c>
      <c r="K106" s="320"/>
    </row>
    <row r="107" s="1" customFormat="1" ht="15" customHeight="1">
      <c r="B107" s="318"/>
      <c r="C107" s="306" t="s">
        <v>4726</v>
      </c>
      <c r="D107" s="306"/>
      <c r="E107" s="306"/>
      <c r="F107" s="329" t="s">
        <v>4723</v>
      </c>
      <c r="G107" s="306"/>
      <c r="H107" s="306" t="s">
        <v>4763</v>
      </c>
      <c r="I107" s="306" t="s">
        <v>4725</v>
      </c>
      <c r="J107" s="306">
        <v>120</v>
      </c>
      <c r="K107" s="320"/>
    </row>
    <row r="108" s="1" customFormat="1" ht="15" customHeight="1">
      <c r="B108" s="331"/>
      <c r="C108" s="306" t="s">
        <v>4728</v>
      </c>
      <c r="D108" s="306"/>
      <c r="E108" s="306"/>
      <c r="F108" s="329" t="s">
        <v>4729</v>
      </c>
      <c r="G108" s="306"/>
      <c r="H108" s="306" t="s">
        <v>4763</v>
      </c>
      <c r="I108" s="306" t="s">
        <v>4725</v>
      </c>
      <c r="J108" s="306">
        <v>50</v>
      </c>
      <c r="K108" s="320"/>
    </row>
    <row r="109" s="1" customFormat="1" ht="15" customHeight="1">
      <c r="B109" s="331"/>
      <c r="C109" s="306" t="s">
        <v>4731</v>
      </c>
      <c r="D109" s="306"/>
      <c r="E109" s="306"/>
      <c r="F109" s="329" t="s">
        <v>4723</v>
      </c>
      <c r="G109" s="306"/>
      <c r="H109" s="306" t="s">
        <v>4763</v>
      </c>
      <c r="I109" s="306" t="s">
        <v>4733</v>
      </c>
      <c r="J109" s="306"/>
      <c r="K109" s="320"/>
    </row>
    <row r="110" s="1" customFormat="1" ht="15" customHeight="1">
      <c r="B110" s="331"/>
      <c r="C110" s="306" t="s">
        <v>4742</v>
      </c>
      <c r="D110" s="306"/>
      <c r="E110" s="306"/>
      <c r="F110" s="329" t="s">
        <v>4729</v>
      </c>
      <c r="G110" s="306"/>
      <c r="H110" s="306" t="s">
        <v>4763</v>
      </c>
      <c r="I110" s="306" t="s">
        <v>4725</v>
      </c>
      <c r="J110" s="306">
        <v>50</v>
      </c>
      <c r="K110" s="320"/>
    </row>
    <row r="111" s="1" customFormat="1" ht="15" customHeight="1">
      <c r="B111" s="331"/>
      <c r="C111" s="306" t="s">
        <v>4750</v>
      </c>
      <c r="D111" s="306"/>
      <c r="E111" s="306"/>
      <c r="F111" s="329" t="s">
        <v>4729</v>
      </c>
      <c r="G111" s="306"/>
      <c r="H111" s="306" t="s">
        <v>4763</v>
      </c>
      <c r="I111" s="306" t="s">
        <v>4725</v>
      </c>
      <c r="J111" s="306">
        <v>50</v>
      </c>
      <c r="K111" s="320"/>
    </row>
    <row r="112" s="1" customFormat="1" ht="15" customHeight="1">
      <c r="B112" s="331"/>
      <c r="C112" s="306" t="s">
        <v>4748</v>
      </c>
      <c r="D112" s="306"/>
      <c r="E112" s="306"/>
      <c r="F112" s="329" t="s">
        <v>4729</v>
      </c>
      <c r="G112" s="306"/>
      <c r="H112" s="306" t="s">
        <v>4763</v>
      </c>
      <c r="I112" s="306" t="s">
        <v>4725</v>
      </c>
      <c r="J112" s="306">
        <v>50</v>
      </c>
      <c r="K112" s="320"/>
    </row>
    <row r="113" s="1" customFormat="1" ht="15" customHeight="1">
      <c r="B113" s="331"/>
      <c r="C113" s="306" t="s">
        <v>53</v>
      </c>
      <c r="D113" s="306"/>
      <c r="E113" s="306"/>
      <c r="F113" s="329" t="s">
        <v>4723</v>
      </c>
      <c r="G113" s="306"/>
      <c r="H113" s="306" t="s">
        <v>4764</v>
      </c>
      <c r="I113" s="306" t="s">
        <v>4725</v>
      </c>
      <c r="J113" s="306">
        <v>20</v>
      </c>
      <c r="K113" s="320"/>
    </row>
    <row r="114" s="1" customFormat="1" ht="15" customHeight="1">
      <c r="B114" s="331"/>
      <c r="C114" s="306" t="s">
        <v>4765</v>
      </c>
      <c r="D114" s="306"/>
      <c r="E114" s="306"/>
      <c r="F114" s="329" t="s">
        <v>4723</v>
      </c>
      <c r="G114" s="306"/>
      <c r="H114" s="306" t="s">
        <v>4766</v>
      </c>
      <c r="I114" s="306" t="s">
        <v>4725</v>
      </c>
      <c r="J114" s="306">
        <v>120</v>
      </c>
      <c r="K114" s="320"/>
    </row>
    <row r="115" s="1" customFormat="1" ht="15" customHeight="1">
      <c r="B115" s="331"/>
      <c r="C115" s="306" t="s">
        <v>38</v>
      </c>
      <c r="D115" s="306"/>
      <c r="E115" s="306"/>
      <c r="F115" s="329" t="s">
        <v>4723</v>
      </c>
      <c r="G115" s="306"/>
      <c r="H115" s="306" t="s">
        <v>4767</v>
      </c>
      <c r="I115" s="306" t="s">
        <v>4758</v>
      </c>
      <c r="J115" s="306"/>
      <c r="K115" s="320"/>
    </row>
    <row r="116" s="1" customFormat="1" ht="15" customHeight="1">
      <c r="B116" s="331"/>
      <c r="C116" s="306" t="s">
        <v>48</v>
      </c>
      <c r="D116" s="306"/>
      <c r="E116" s="306"/>
      <c r="F116" s="329" t="s">
        <v>4723</v>
      </c>
      <c r="G116" s="306"/>
      <c r="H116" s="306" t="s">
        <v>4768</v>
      </c>
      <c r="I116" s="306" t="s">
        <v>4758</v>
      </c>
      <c r="J116" s="306"/>
      <c r="K116" s="320"/>
    </row>
    <row r="117" s="1" customFormat="1" ht="15" customHeight="1">
      <c r="B117" s="331"/>
      <c r="C117" s="306" t="s">
        <v>57</v>
      </c>
      <c r="D117" s="306"/>
      <c r="E117" s="306"/>
      <c r="F117" s="329" t="s">
        <v>4723</v>
      </c>
      <c r="G117" s="306"/>
      <c r="H117" s="306" t="s">
        <v>4769</v>
      </c>
      <c r="I117" s="306" t="s">
        <v>4770</v>
      </c>
      <c r="J117" s="306"/>
      <c r="K117" s="320"/>
    </row>
    <row r="118" s="1" customFormat="1" ht="15" customHeight="1">
      <c r="B118" s="334"/>
      <c r="C118" s="340"/>
      <c r="D118" s="340"/>
      <c r="E118" s="340"/>
      <c r="F118" s="340"/>
      <c r="G118" s="340"/>
      <c r="H118" s="340"/>
      <c r="I118" s="340"/>
      <c r="J118" s="340"/>
      <c r="K118" s="336"/>
    </row>
    <row r="119" s="1" customFormat="1" ht="18.75" customHeight="1">
      <c r="B119" s="341"/>
      <c r="C119" s="342"/>
      <c r="D119" s="342"/>
      <c r="E119" s="342"/>
      <c r="F119" s="343"/>
      <c r="G119" s="342"/>
      <c r="H119" s="342"/>
      <c r="I119" s="342"/>
      <c r="J119" s="342"/>
      <c r="K119" s="341"/>
    </row>
    <row r="120" s="1" customFormat="1" ht="18.75" customHeight="1">
      <c r="B120" s="314"/>
      <c r="C120" s="314"/>
      <c r="D120" s="314"/>
      <c r="E120" s="314"/>
      <c r="F120" s="314"/>
      <c r="G120" s="314"/>
      <c r="H120" s="314"/>
      <c r="I120" s="314"/>
      <c r="J120" s="314"/>
      <c r="K120" s="314"/>
    </row>
    <row r="121" s="1" customFormat="1" ht="7.5" customHeight="1">
      <c r="B121" s="344"/>
      <c r="C121" s="345"/>
      <c r="D121" s="345"/>
      <c r="E121" s="345"/>
      <c r="F121" s="345"/>
      <c r="G121" s="345"/>
      <c r="H121" s="345"/>
      <c r="I121" s="345"/>
      <c r="J121" s="345"/>
      <c r="K121" s="346"/>
    </row>
    <row r="122" s="1" customFormat="1" ht="45" customHeight="1">
      <c r="B122" s="347"/>
      <c r="C122" s="297" t="s">
        <v>4771</v>
      </c>
      <c r="D122" s="297"/>
      <c r="E122" s="297"/>
      <c r="F122" s="297"/>
      <c r="G122" s="297"/>
      <c r="H122" s="297"/>
      <c r="I122" s="297"/>
      <c r="J122" s="297"/>
      <c r="K122" s="348"/>
    </row>
    <row r="123" s="1" customFormat="1" ht="17.25" customHeight="1">
      <c r="B123" s="349"/>
      <c r="C123" s="321" t="s">
        <v>4717</v>
      </c>
      <c r="D123" s="321"/>
      <c r="E123" s="321"/>
      <c r="F123" s="321" t="s">
        <v>4718</v>
      </c>
      <c r="G123" s="322"/>
      <c r="H123" s="321" t="s">
        <v>54</v>
      </c>
      <c r="I123" s="321" t="s">
        <v>57</v>
      </c>
      <c r="J123" s="321" t="s">
        <v>4719</v>
      </c>
      <c r="K123" s="350"/>
    </row>
    <row r="124" s="1" customFormat="1" ht="17.25" customHeight="1">
      <c r="B124" s="349"/>
      <c r="C124" s="323" t="s">
        <v>4720</v>
      </c>
      <c r="D124" s="323"/>
      <c r="E124" s="323"/>
      <c r="F124" s="324" t="s">
        <v>4721</v>
      </c>
      <c r="G124" s="325"/>
      <c r="H124" s="323"/>
      <c r="I124" s="323"/>
      <c r="J124" s="323" t="s">
        <v>4722</v>
      </c>
      <c r="K124" s="350"/>
    </row>
    <row r="125" s="1" customFormat="1" ht="5.25" customHeight="1">
      <c r="B125" s="351"/>
      <c r="C125" s="326"/>
      <c r="D125" s="326"/>
      <c r="E125" s="326"/>
      <c r="F125" s="326"/>
      <c r="G125" s="352"/>
      <c r="H125" s="326"/>
      <c r="I125" s="326"/>
      <c r="J125" s="326"/>
      <c r="K125" s="353"/>
    </row>
    <row r="126" s="1" customFormat="1" ht="15" customHeight="1">
      <c r="B126" s="351"/>
      <c r="C126" s="306" t="s">
        <v>4726</v>
      </c>
      <c r="D126" s="328"/>
      <c r="E126" s="328"/>
      <c r="F126" s="329" t="s">
        <v>4723</v>
      </c>
      <c r="G126" s="306"/>
      <c r="H126" s="306" t="s">
        <v>4763</v>
      </c>
      <c r="I126" s="306" t="s">
        <v>4725</v>
      </c>
      <c r="J126" s="306">
        <v>120</v>
      </c>
      <c r="K126" s="354"/>
    </row>
    <row r="127" s="1" customFormat="1" ht="15" customHeight="1">
      <c r="B127" s="351"/>
      <c r="C127" s="306" t="s">
        <v>4772</v>
      </c>
      <c r="D127" s="306"/>
      <c r="E127" s="306"/>
      <c r="F127" s="329" t="s">
        <v>4723</v>
      </c>
      <c r="G127" s="306"/>
      <c r="H127" s="306" t="s">
        <v>4773</v>
      </c>
      <c r="I127" s="306" t="s">
        <v>4725</v>
      </c>
      <c r="J127" s="306" t="s">
        <v>4774</v>
      </c>
      <c r="K127" s="354"/>
    </row>
    <row r="128" s="1" customFormat="1" ht="15" customHeight="1">
      <c r="B128" s="351"/>
      <c r="C128" s="306" t="s">
        <v>85</v>
      </c>
      <c r="D128" s="306"/>
      <c r="E128" s="306"/>
      <c r="F128" s="329" t="s">
        <v>4723</v>
      </c>
      <c r="G128" s="306"/>
      <c r="H128" s="306" t="s">
        <v>4775</v>
      </c>
      <c r="I128" s="306" t="s">
        <v>4725</v>
      </c>
      <c r="J128" s="306" t="s">
        <v>4774</v>
      </c>
      <c r="K128" s="354"/>
    </row>
    <row r="129" s="1" customFormat="1" ht="15" customHeight="1">
      <c r="B129" s="351"/>
      <c r="C129" s="306" t="s">
        <v>4734</v>
      </c>
      <c r="D129" s="306"/>
      <c r="E129" s="306"/>
      <c r="F129" s="329" t="s">
        <v>4729</v>
      </c>
      <c r="G129" s="306"/>
      <c r="H129" s="306" t="s">
        <v>4735</v>
      </c>
      <c r="I129" s="306" t="s">
        <v>4725</v>
      </c>
      <c r="J129" s="306">
        <v>15</v>
      </c>
      <c r="K129" s="354"/>
    </row>
    <row r="130" s="1" customFormat="1" ht="15" customHeight="1">
      <c r="B130" s="351"/>
      <c r="C130" s="332" t="s">
        <v>4736</v>
      </c>
      <c r="D130" s="332"/>
      <c r="E130" s="332"/>
      <c r="F130" s="333" t="s">
        <v>4729</v>
      </c>
      <c r="G130" s="332"/>
      <c r="H130" s="332" t="s">
        <v>4737</v>
      </c>
      <c r="I130" s="332" t="s">
        <v>4725</v>
      </c>
      <c r="J130" s="332">
        <v>15</v>
      </c>
      <c r="K130" s="354"/>
    </row>
    <row r="131" s="1" customFormat="1" ht="15" customHeight="1">
      <c r="B131" s="351"/>
      <c r="C131" s="332" t="s">
        <v>4738</v>
      </c>
      <c r="D131" s="332"/>
      <c r="E131" s="332"/>
      <c r="F131" s="333" t="s">
        <v>4729</v>
      </c>
      <c r="G131" s="332"/>
      <c r="H131" s="332" t="s">
        <v>4739</v>
      </c>
      <c r="I131" s="332" t="s">
        <v>4725</v>
      </c>
      <c r="J131" s="332">
        <v>20</v>
      </c>
      <c r="K131" s="354"/>
    </row>
    <row r="132" s="1" customFormat="1" ht="15" customHeight="1">
      <c r="B132" s="351"/>
      <c r="C132" s="332" t="s">
        <v>4740</v>
      </c>
      <c r="D132" s="332"/>
      <c r="E132" s="332"/>
      <c r="F132" s="333" t="s">
        <v>4729</v>
      </c>
      <c r="G132" s="332"/>
      <c r="H132" s="332" t="s">
        <v>4741</v>
      </c>
      <c r="I132" s="332" t="s">
        <v>4725</v>
      </c>
      <c r="J132" s="332">
        <v>20</v>
      </c>
      <c r="K132" s="354"/>
    </row>
    <row r="133" s="1" customFormat="1" ht="15" customHeight="1">
      <c r="B133" s="351"/>
      <c r="C133" s="306" t="s">
        <v>4728</v>
      </c>
      <c r="D133" s="306"/>
      <c r="E133" s="306"/>
      <c r="F133" s="329" t="s">
        <v>4729</v>
      </c>
      <c r="G133" s="306"/>
      <c r="H133" s="306" t="s">
        <v>4763</v>
      </c>
      <c r="I133" s="306" t="s">
        <v>4725</v>
      </c>
      <c r="J133" s="306">
        <v>50</v>
      </c>
      <c r="K133" s="354"/>
    </row>
    <row r="134" s="1" customFormat="1" ht="15" customHeight="1">
      <c r="B134" s="351"/>
      <c r="C134" s="306" t="s">
        <v>4742</v>
      </c>
      <c r="D134" s="306"/>
      <c r="E134" s="306"/>
      <c r="F134" s="329" t="s">
        <v>4729</v>
      </c>
      <c r="G134" s="306"/>
      <c r="H134" s="306" t="s">
        <v>4763</v>
      </c>
      <c r="I134" s="306" t="s">
        <v>4725</v>
      </c>
      <c r="J134" s="306">
        <v>50</v>
      </c>
      <c r="K134" s="354"/>
    </row>
    <row r="135" s="1" customFormat="1" ht="15" customHeight="1">
      <c r="B135" s="351"/>
      <c r="C135" s="306" t="s">
        <v>4748</v>
      </c>
      <c r="D135" s="306"/>
      <c r="E135" s="306"/>
      <c r="F135" s="329" t="s">
        <v>4729</v>
      </c>
      <c r="G135" s="306"/>
      <c r="H135" s="306" t="s">
        <v>4763</v>
      </c>
      <c r="I135" s="306" t="s">
        <v>4725</v>
      </c>
      <c r="J135" s="306">
        <v>50</v>
      </c>
      <c r="K135" s="354"/>
    </row>
    <row r="136" s="1" customFormat="1" ht="15" customHeight="1">
      <c r="B136" s="351"/>
      <c r="C136" s="306" t="s">
        <v>4750</v>
      </c>
      <c r="D136" s="306"/>
      <c r="E136" s="306"/>
      <c r="F136" s="329" t="s">
        <v>4729</v>
      </c>
      <c r="G136" s="306"/>
      <c r="H136" s="306" t="s">
        <v>4763</v>
      </c>
      <c r="I136" s="306" t="s">
        <v>4725</v>
      </c>
      <c r="J136" s="306">
        <v>50</v>
      </c>
      <c r="K136" s="354"/>
    </row>
    <row r="137" s="1" customFormat="1" ht="15" customHeight="1">
      <c r="B137" s="351"/>
      <c r="C137" s="306" t="s">
        <v>4751</v>
      </c>
      <c r="D137" s="306"/>
      <c r="E137" s="306"/>
      <c r="F137" s="329" t="s">
        <v>4729</v>
      </c>
      <c r="G137" s="306"/>
      <c r="H137" s="306" t="s">
        <v>4776</v>
      </c>
      <c r="I137" s="306" t="s">
        <v>4725</v>
      </c>
      <c r="J137" s="306">
        <v>255</v>
      </c>
      <c r="K137" s="354"/>
    </row>
    <row r="138" s="1" customFormat="1" ht="15" customHeight="1">
      <c r="B138" s="351"/>
      <c r="C138" s="306" t="s">
        <v>4753</v>
      </c>
      <c r="D138" s="306"/>
      <c r="E138" s="306"/>
      <c r="F138" s="329" t="s">
        <v>4723</v>
      </c>
      <c r="G138" s="306"/>
      <c r="H138" s="306" t="s">
        <v>4777</v>
      </c>
      <c r="I138" s="306" t="s">
        <v>4755</v>
      </c>
      <c r="J138" s="306"/>
      <c r="K138" s="354"/>
    </row>
    <row r="139" s="1" customFormat="1" ht="15" customHeight="1">
      <c r="B139" s="351"/>
      <c r="C139" s="306" t="s">
        <v>4756</v>
      </c>
      <c r="D139" s="306"/>
      <c r="E139" s="306"/>
      <c r="F139" s="329" t="s">
        <v>4723</v>
      </c>
      <c r="G139" s="306"/>
      <c r="H139" s="306" t="s">
        <v>4778</v>
      </c>
      <c r="I139" s="306" t="s">
        <v>4758</v>
      </c>
      <c r="J139" s="306"/>
      <c r="K139" s="354"/>
    </row>
    <row r="140" s="1" customFormat="1" ht="15" customHeight="1">
      <c r="B140" s="351"/>
      <c r="C140" s="306" t="s">
        <v>4759</v>
      </c>
      <c r="D140" s="306"/>
      <c r="E140" s="306"/>
      <c r="F140" s="329" t="s">
        <v>4723</v>
      </c>
      <c r="G140" s="306"/>
      <c r="H140" s="306" t="s">
        <v>4759</v>
      </c>
      <c r="I140" s="306" t="s">
        <v>4758</v>
      </c>
      <c r="J140" s="306"/>
      <c r="K140" s="354"/>
    </row>
    <row r="141" s="1" customFormat="1" ht="15" customHeight="1">
      <c r="B141" s="351"/>
      <c r="C141" s="306" t="s">
        <v>38</v>
      </c>
      <c r="D141" s="306"/>
      <c r="E141" s="306"/>
      <c r="F141" s="329" t="s">
        <v>4723</v>
      </c>
      <c r="G141" s="306"/>
      <c r="H141" s="306" t="s">
        <v>4779</v>
      </c>
      <c r="I141" s="306" t="s">
        <v>4758</v>
      </c>
      <c r="J141" s="306"/>
      <c r="K141" s="354"/>
    </row>
    <row r="142" s="1" customFormat="1" ht="15" customHeight="1">
      <c r="B142" s="351"/>
      <c r="C142" s="306" t="s">
        <v>4780</v>
      </c>
      <c r="D142" s="306"/>
      <c r="E142" s="306"/>
      <c r="F142" s="329" t="s">
        <v>4723</v>
      </c>
      <c r="G142" s="306"/>
      <c r="H142" s="306" t="s">
        <v>4781</v>
      </c>
      <c r="I142" s="306" t="s">
        <v>4758</v>
      </c>
      <c r="J142" s="306"/>
      <c r="K142" s="354"/>
    </row>
    <row r="143" s="1" customFormat="1" ht="15" customHeight="1">
      <c r="B143" s="355"/>
      <c r="C143" s="356"/>
      <c r="D143" s="356"/>
      <c r="E143" s="356"/>
      <c r="F143" s="356"/>
      <c r="G143" s="356"/>
      <c r="H143" s="356"/>
      <c r="I143" s="356"/>
      <c r="J143" s="356"/>
      <c r="K143" s="357"/>
    </row>
    <row r="144" s="1" customFormat="1" ht="18.75" customHeight="1">
      <c r="B144" s="342"/>
      <c r="C144" s="342"/>
      <c r="D144" s="342"/>
      <c r="E144" s="342"/>
      <c r="F144" s="343"/>
      <c r="G144" s="342"/>
      <c r="H144" s="342"/>
      <c r="I144" s="342"/>
      <c r="J144" s="342"/>
      <c r="K144" s="342"/>
    </row>
    <row r="145" s="1" customFormat="1" ht="18.75" customHeight="1">
      <c r="B145" s="314"/>
      <c r="C145" s="314"/>
      <c r="D145" s="314"/>
      <c r="E145" s="314"/>
      <c r="F145" s="314"/>
      <c r="G145" s="314"/>
      <c r="H145" s="314"/>
      <c r="I145" s="314"/>
      <c r="J145" s="314"/>
      <c r="K145" s="314"/>
    </row>
    <row r="146" s="1" customFormat="1" ht="7.5" customHeight="1">
      <c r="B146" s="315"/>
      <c r="C146" s="316"/>
      <c r="D146" s="316"/>
      <c r="E146" s="316"/>
      <c r="F146" s="316"/>
      <c r="G146" s="316"/>
      <c r="H146" s="316"/>
      <c r="I146" s="316"/>
      <c r="J146" s="316"/>
      <c r="K146" s="317"/>
    </row>
    <row r="147" s="1" customFormat="1" ht="45" customHeight="1">
      <c r="B147" s="318"/>
      <c r="C147" s="319" t="s">
        <v>4782</v>
      </c>
      <c r="D147" s="319"/>
      <c r="E147" s="319"/>
      <c r="F147" s="319"/>
      <c r="G147" s="319"/>
      <c r="H147" s="319"/>
      <c r="I147" s="319"/>
      <c r="J147" s="319"/>
      <c r="K147" s="320"/>
    </row>
    <row r="148" s="1" customFormat="1" ht="17.25" customHeight="1">
      <c r="B148" s="318"/>
      <c r="C148" s="321" t="s">
        <v>4717</v>
      </c>
      <c r="D148" s="321"/>
      <c r="E148" s="321"/>
      <c r="F148" s="321" t="s">
        <v>4718</v>
      </c>
      <c r="G148" s="322"/>
      <c r="H148" s="321" t="s">
        <v>54</v>
      </c>
      <c r="I148" s="321" t="s">
        <v>57</v>
      </c>
      <c r="J148" s="321" t="s">
        <v>4719</v>
      </c>
      <c r="K148" s="320"/>
    </row>
    <row r="149" s="1" customFormat="1" ht="17.25" customHeight="1">
      <c r="B149" s="318"/>
      <c r="C149" s="323" t="s">
        <v>4720</v>
      </c>
      <c r="D149" s="323"/>
      <c r="E149" s="323"/>
      <c r="F149" s="324" t="s">
        <v>4721</v>
      </c>
      <c r="G149" s="325"/>
      <c r="H149" s="323"/>
      <c r="I149" s="323"/>
      <c r="J149" s="323" t="s">
        <v>4722</v>
      </c>
      <c r="K149" s="320"/>
    </row>
    <row r="150" s="1" customFormat="1" ht="5.25" customHeight="1">
      <c r="B150" s="331"/>
      <c r="C150" s="326"/>
      <c r="D150" s="326"/>
      <c r="E150" s="326"/>
      <c r="F150" s="326"/>
      <c r="G150" s="327"/>
      <c r="H150" s="326"/>
      <c r="I150" s="326"/>
      <c r="J150" s="326"/>
      <c r="K150" s="354"/>
    </row>
    <row r="151" s="1" customFormat="1" ht="15" customHeight="1">
      <c r="B151" s="331"/>
      <c r="C151" s="358" t="s">
        <v>4726</v>
      </c>
      <c r="D151" s="306"/>
      <c r="E151" s="306"/>
      <c r="F151" s="359" t="s">
        <v>4723</v>
      </c>
      <c r="G151" s="306"/>
      <c r="H151" s="358" t="s">
        <v>4763</v>
      </c>
      <c r="I151" s="358" t="s">
        <v>4725</v>
      </c>
      <c r="J151" s="358">
        <v>120</v>
      </c>
      <c r="K151" s="354"/>
    </row>
    <row r="152" s="1" customFormat="1" ht="15" customHeight="1">
      <c r="B152" s="331"/>
      <c r="C152" s="358" t="s">
        <v>4772</v>
      </c>
      <c r="D152" s="306"/>
      <c r="E152" s="306"/>
      <c r="F152" s="359" t="s">
        <v>4723</v>
      </c>
      <c r="G152" s="306"/>
      <c r="H152" s="358" t="s">
        <v>4783</v>
      </c>
      <c r="I152" s="358" t="s">
        <v>4725</v>
      </c>
      <c r="J152" s="358" t="s">
        <v>4774</v>
      </c>
      <c r="K152" s="354"/>
    </row>
    <row r="153" s="1" customFormat="1" ht="15" customHeight="1">
      <c r="B153" s="331"/>
      <c r="C153" s="358" t="s">
        <v>85</v>
      </c>
      <c r="D153" s="306"/>
      <c r="E153" s="306"/>
      <c r="F153" s="359" t="s">
        <v>4723</v>
      </c>
      <c r="G153" s="306"/>
      <c r="H153" s="358" t="s">
        <v>4784</v>
      </c>
      <c r="I153" s="358" t="s">
        <v>4725</v>
      </c>
      <c r="J153" s="358" t="s">
        <v>4774</v>
      </c>
      <c r="K153" s="354"/>
    </row>
    <row r="154" s="1" customFormat="1" ht="15" customHeight="1">
      <c r="B154" s="331"/>
      <c r="C154" s="358" t="s">
        <v>4728</v>
      </c>
      <c r="D154" s="306"/>
      <c r="E154" s="306"/>
      <c r="F154" s="359" t="s">
        <v>4729</v>
      </c>
      <c r="G154" s="306"/>
      <c r="H154" s="358" t="s">
        <v>4763</v>
      </c>
      <c r="I154" s="358" t="s">
        <v>4725</v>
      </c>
      <c r="J154" s="358">
        <v>50</v>
      </c>
      <c r="K154" s="354"/>
    </row>
    <row r="155" s="1" customFormat="1" ht="15" customHeight="1">
      <c r="B155" s="331"/>
      <c r="C155" s="358" t="s">
        <v>4731</v>
      </c>
      <c r="D155" s="306"/>
      <c r="E155" s="306"/>
      <c r="F155" s="359" t="s">
        <v>4723</v>
      </c>
      <c r="G155" s="306"/>
      <c r="H155" s="358" t="s">
        <v>4763</v>
      </c>
      <c r="I155" s="358" t="s">
        <v>4733</v>
      </c>
      <c r="J155" s="358"/>
      <c r="K155" s="354"/>
    </row>
    <row r="156" s="1" customFormat="1" ht="15" customHeight="1">
      <c r="B156" s="331"/>
      <c r="C156" s="358" t="s">
        <v>4742</v>
      </c>
      <c r="D156" s="306"/>
      <c r="E156" s="306"/>
      <c r="F156" s="359" t="s">
        <v>4729</v>
      </c>
      <c r="G156" s="306"/>
      <c r="H156" s="358" t="s">
        <v>4763</v>
      </c>
      <c r="I156" s="358" t="s">
        <v>4725</v>
      </c>
      <c r="J156" s="358">
        <v>50</v>
      </c>
      <c r="K156" s="354"/>
    </row>
    <row r="157" s="1" customFormat="1" ht="15" customHeight="1">
      <c r="B157" s="331"/>
      <c r="C157" s="358" t="s">
        <v>4750</v>
      </c>
      <c r="D157" s="306"/>
      <c r="E157" s="306"/>
      <c r="F157" s="359" t="s">
        <v>4729</v>
      </c>
      <c r="G157" s="306"/>
      <c r="H157" s="358" t="s">
        <v>4763</v>
      </c>
      <c r="I157" s="358" t="s">
        <v>4725</v>
      </c>
      <c r="J157" s="358">
        <v>50</v>
      </c>
      <c r="K157" s="354"/>
    </row>
    <row r="158" s="1" customFormat="1" ht="15" customHeight="1">
      <c r="B158" s="331"/>
      <c r="C158" s="358" t="s">
        <v>4748</v>
      </c>
      <c r="D158" s="306"/>
      <c r="E158" s="306"/>
      <c r="F158" s="359" t="s">
        <v>4729</v>
      </c>
      <c r="G158" s="306"/>
      <c r="H158" s="358" t="s">
        <v>4763</v>
      </c>
      <c r="I158" s="358" t="s">
        <v>4725</v>
      </c>
      <c r="J158" s="358">
        <v>50</v>
      </c>
      <c r="K158" s="354"/>
    </row>
    <row r="159" s="1" customFormat="1" ht="15" customHeight="1">
      <c r="B159" s="331"/>
      <c r="C159" s="358" t="s">
        <v>170</v>
      </c>
      <c r="D159" s="306"/>
      <c r="E159" s="306"/>
      <c r="F159" s="359" t="s">
        <v>4723</v>
      </c>
      <c r="G159" s="306"/>
      <c r="H159" s="358" t="s">
        <v>4785</v>
      </c>
      <c r="I159" s="358" t="s">
        <v>4725</v>
      </c>
      <c r="J159" s="358" t="s">
        <v>4786</v>
      </c>
      <c r="K159" s="354"/>
    </row>
    <row r="160" s="1" customFormat="1" ht="15" customHeight="1">
      <c r="B160" s="331"/>
      <c r="C160" s="358" t="s">
        <v>4787</v>
      </c>
      <c r="D160" s="306"/>
      <c r="E160" s="306"/>
      <c r="F160" s="359" t="s">
        <v>4723</v>
      </c>
      <c r="G160" s="306"/>
      <c r="H160" s="358" t="s">
        <v>4788</v>
      </c>
      <c r="I160" s="358" t="s">
        <v>4758</v>
      </c>
      <c r="J160" s="358"/>
      <c r="K160" s="354"/>
    </row>
    <row r="161" s="1" customFormat="1" ht="15" customHeight="1">
      <c r="B161" s="360"/>
      <c r="C161" s="340"/>
      <c r="D161" s="340"/>
      <c r="E161" s="340"/>
      <c r="F161" s="340"/>
      <c r="G161" s="340"/>
      <c r="H161" s="340"/>
      <c r="I161" s="340"/>
      <c r="J161" s="340"/>
      <c r="K161" s="361"/>
    </row>
    <row r="162" s="1" customFormat="1" ht="18.75" customHeight="1">
      <c r="B162" s="342"/>
      <c r="C162" s="352"/>
      <c r="D162" s="352"/>
      <c r="E162" s="352"/>
      <c r="F162" s="362"/>
      <c r="G162" s="352"/>
      <c r="H162" s="352"/>
      <c r="I162" s="352"/>
      <c r="J162" s="352"/>
      <c r="K162" s="342"/>
    </row>
    <row r="163" s="1" customFormat="1" ht="18.75" customHeight="1">
      <c r="B163" s="314"/>
      <c r="C163" s="314"/>
      <c r="D163" s="314"/>
      <c r="E163" s="314"/>
      <c r="F163" s="314"/>
      <c r="G163" s="314"/>
      <c r="H163" s="314"/>
      <c r="I163" s="314"/>
      <c r="J163" s="314"/>
      <c r="K163" s="314"/>
    </row>
    <row r="164" s="1" customFormat="1" ht="7.5" customHeight="1">
      <c r="B164" s="293"/>
      <c r="C164" s="294"/>
      <c r="D164" s="294"/>
      <c r="E164" s="294"/>
      <c r="F164" s="294"/>
      <c r="G164" s="294"/>
      <c r="H164" s="294"/>
      <c r="I164" s="294"/>
      <c r="J164" s="294"/>
      <c r="K164" s="295"/>
    </row>
    <row r="165" s="1" customFormat="1" ht="45" customHeight="1">
      <c r="B165" s="296"/>
      <c r="C165" s="297" t="s">
        <v>4789</v>
      </c>
      <c r="D165" s="297"/>
      <c r="E165" s="297"/>
      <c r="F165" s="297"/>
      <c r="G165" s="297"/>
      <c r="H165" s="297"/>
      <c r="I165" s="297"/>
      <c r="J165" s="297"/>
      <c r="K165" s="298"/>
    </row>
    <row r="166" s="1" customFormat="1" ht="17.25" customHeight="1">
      <c r="B166" s="296"/>
      <c r="C166" s="321" t="s">
        <v>4717</v>
      </c>
      <c r="D166" s="321"/>
      <c r="E166" s="321"/>
      <c r="F166" s="321" t="s">
        <v>4718</v>
      </c>
      <c r="G166" s="363"/>
      <c r="H166" s="364" t="s">
        <v>54</v>
      </c>
      <c r="I166" s="364" t="s">
        <v>57</v>
      </c>
      <c r="J166" s="321" t="s">
        <v>4719</v>
      </c>
      <c r="K166" s="298"/>
    </row>
    <row r="167" s="1" customFormat="1" ht="17.25" customHeight="1">
      <c r="B167" s="299"/>
      <c r="C167" s="323" t="s">
        <v>4720</v>
      </c>
      <c r="D167" s="323"/>
      <c r="E167" s="323"/>
      <c r="F167" s="324" t="s">
        <v>4721</v>
      </c>
      <c r="G167" s="365"/>
      <c r="H167" s="366"/>
      <c r="I167" s="366"/>
      <c r="J167" s="323" t="s">
        <v>4722</v>
      </c>
      <c r="K167" s="301"/>
    </row>
    <row r="168" s="1" customFormat="1" ht="5.25" customHeight="1">
      <c r="B168" s="331"/>
      <c r="C168" s="326"/>
      <c r="D168" s="326"/>
      <c r="E168" s="326"/>
      <c r="F168" s="326"/>
      <c r="G168" s="327"/>
      <c r="H168" s="326"/>
      <c r="I168" s="326"/>
      <c r="J168" s="326"/>
      <c r="K168" s="354"/>
    </row>
    <row r="169" s="1" customFormat="1" ht="15" customHeight="1">
      <c r="B169" s="331"/>
      <c r="C169" s="306" t="s">
        <v>4726</v>
      </c>
      <c r="D169" s="306"/>
      <c r="E169" s="306"/>
      <c r="F169" s="329" t="s">
        <v>4723</v>
      </c>
      <c r="G169" s="306"/>
      <c r="H169" s="306" t="s">
        <v>4763</v>
      </c>
      <c r="I169" s="306" t="s">
        <v>4725</v>
      </c>
      <c r="J169" s="306">
        <v>120</v>
      </c>
      <c r="K169" s="354"/>
    </row>
    <row r="170" s="1" customFormat="1" ht="15" customHeight="1">
      <c r="B170" s="331"/>
      <c r="C170" s="306" t="s">
        <v>4772</v>
      </c>
      <c r="D170" s="306"/>
      <c r="E170" s="306"/>
      <c r="F170" s="329" t="s">
        <v>4723</v>
      </c>
      <c r="G170" s="306"/>
      <c r="H170" s="306" t="s">
        <v>4773</v>
      </c>
      <c r="I170" s="306" t="s">
        <v>4725</v>
      </c>
      <c r="J170" s="306" t="s">
        <v>4774</v>
      </c>
      <c r="K170" s="354"/>
    </row>
    <row r="171" s="1" customFormat="1" ht="15" customHeight="1">
      <c r="B171" s="331"/>
      <c r="C171" s="306" t="s">
        <v>85</v>
      </c>
      <c r="D171" s="306"/>
      <c r="E171" s="306"/>
      <c r="F171" s="329" t="s">
        <v>4723</v>
      </c>
      <c r="G171" s="306"/>
      <c r="H171" s="306" t="s">
        <v>4790</v>
      </c>
      <c r="I171" s="306" t="s">
        <v>4725</v>
      </c>
      <c r="J171" s="306" t="s">
        <v>4774</v>
      </c>
      <c r="K171" s="354"/>
    </row>
    <row r="172" s="1" customFormat="1" ht="15" customHeight="1">
      <c r="B172" s="331"/>
      <c r="C172" s="306" t="s">
        <v>4728</v>
      </c>
      <c r="D172" s="306"/>
      <c r="E172" s="306"/>
      <c r="F172" s="329" t="s">
        <v>4729</v>
      </c>
      <c r="G172" s="306"/>
      <c r="H172" s="306" t="s">
        <v>4790</v>
      </c>
      <c r="I172" s="306" t="s">
        <v>4725</v>
      </c>
      <c r="J172" s="306">
        <v>50</v>
      </c>
      <c r="K172" s="354"/>
    </row>
    <row r="173" s="1" customFormat="1" ht="15" customHeight="1">
      <c r="B173" s="331"/>
      <c r="C173" s="306" t="s">
        <v>4731</v>
      </c>
      <c r="D173" s="306"/>
      <c r="E173" s="306"/>
      <c r="F173" s="329" t="s">
        <v>4723</v>
      </c>
      <c r="G173" s="306"/>
      <c r="H173" s="306" t="s">
        <v>4790</v>
      </c>
      <c r="I173" s="306" t="s">
        <v>4733</v>
      </c>
      <c r="J173" s="306"/>
      <c r="K173" s="354"/>
    </row>
    <row r="174" s="1" customFormat="1" ht="15" customHeight="1">
      <c r="B174" s="331"/>
      <c r="C174" s="306" t="s">
        <v>4742</v>
      </c>
      <c r="D174" s="306"/>
      <c r="E174" s="306"/>
      <c r="F174" s="329" t="s">
        <v>4729</v>
      </c>
      <c r="G174" s="306"/>
      <c r="H174" s="306" t="s">
        <v>4790</v>
      </c>
      <c r="I174" s="306" t="s">
        <v>4725</v>
      </c>
      <c r="J174" s="306">
        <v>50</v>
      </c>
      <c r="K174" s="354"/>
    </row>
    <row r="175" s="1" customFormat="1" ht="15" customHeight="1">
      <c r="B175" s="331"/>
      <c r="C175" s="306" t="s">
        <v>4750</v>
      </c>
      <c r="D175" s="306"/>
      <c r="E175" s="306"/>
      <c r="F175" s="329" t="s">
        <v>4729</v>
      </c>
      <c r="G175" s="306"/>
      <c r="H175" s="306" t="s">
        <v>4790</v>
      </c>
      <c r="I175" s="306" t="s">
        <v>4725</v>
      </c>
      <c r="J175" s="306">
        <v>50</v>
      </c>
      <c r="K175" s="354"/>
    </row>
    <row r="176" s="1" customFormat="1" ht="15" customHeight="1">
      <c r="B176" s="331"/>
      <c r="C176" s="306" t="s">
        <v>4748</v>
      </c>
      <c r="D176" s="306"/>
      <c r="E176" s="306"/>
      <c r="F176" s="329" t="s">
        <v>4729</v>
      </c>
      <c r="G176" s="306"/>
      <c r="H176" s="306" t="s">
        <v>4790</v>
      </c>
      <c r="I176" s="306" t="s">
        <v>4725</v>
      </c>
      <c r="J176" s="306">
        <v>50</v>
      </c>
      <c r="K176" s="354"/>
    </row>
    <row r="177" s="1" customFormat="1" ht="15" customHeight="1">
      <c r="B177" s="331"/>
      <c r="C177" s="306" t="s">
        <v>181</v>
      </c>
      <c r="D177" s="306"/>
      <c r="E177" s="306"/>
      <c r="F177" s="329" t="s">
        <v>4723</v>
      </c>
      <c r="G177" s="306"/>
      <c r="H177" s="306" t="s">
        <v>4791</v>
      </c>
      <c r="I177" s="306" t="s">
        <v>4792</v>
      </c>
      <c r="J177" s="306"/>
      <c r="K177" s="354"/>
    </row>
    <row r="178" s="1" customFormat="1" ht="15" customHeight="1">
      <c r="B178" s="331"/>
      <c r="C178" s="306" t="s">
        <v>57</v>
      </c>
      <c r="D178" s="306"/>
      <c r="E178" s="306"/>
      <c r="F178" s="329" t="s">
        <v>4723</v>
      </c>
      <c r="G178" s="306"/>
      <c r="H178" s="306" t="s">
        <v>4793</v>
      </c>
      <c r="I178" s="306" t="s">
        <v>4794</v>
      </c>
      <c r="J178" s="306">
        <v>1</v>
      </c>
      <c r="K178" s="354"/>
    </row>
    <row r="179" s="1" customFormat="1" ht="15" customHeight="1">
      <c r="B179" s="331"/>
      <c r="C179" s="306" t="s">
        <v>53</v>
      </c>
      <c r="D179" s="306"/>
      <c r="E179" s="306"/>
      <c r="F179" s="329" t="s">
        <v>4723</v>
      </c>
      <c r="G179" s="306"/>
      <c r="H179" s="306" t="s">
        <v>4795</v>
      </c>
      <c r="I179" s="306" t="s">
        <v>4725</v>
      </c>
      <c r="J179" s="306">
        <v>20</v>
      </c>
      <c r="K179" s="354"/>
    </row>
    <row r="180" s="1" customFormat="1" ht="15" customHeight="1">
      <c r="B180" s="331"/>
      <c r="C180" s="306" t="s">
        <v>54</v>
      </c>
      <c r="D180" s="306"/>
      <c r="E180" s="306"/>
      <c r="F180" s="329" t="s">
        <v>4723</v>
      </c>
      <c r="G180" s="306"/>
      <c r="H180" s="306" t="s">
        <v>4796</v>
      </c>
      <c r="I180" s="306" t="s">
        <v>4725</v>
      </c>
      <c r="J180" s="306">
        <v>255</v>
      </c>
      <c r="K180" s="354"/>
    </row>
    <row r="181" s="1" customFormat="1" ht="15" customHeight="1">
      <c r="B181" s="331"/>
      <c r="C181" s="306" t="s">
        <v>182</v>
      </c>
      <c r="D181" s="306"/>
      <c r="E181" s="306"/>
      <c r="F181" s="329" t="s">
        <v>4723</v>
      </c>
      <c r="G181" s="306"/>
      <c r="H181" s="306" t="s">
        <v>4687</v>
      </c>
      <c r="I181" s="306" t="s">
        <v>4725</v>
      </c>
      <c r="J181" s="306">
        <v>10</v>
      </c>
      <c r="K181" s="354"/>
    </row>
    <row r="182" s="1" customFormat="1" ht="15" customHeight="1">
      <c r="B182" s="331"/>
      <c r="C182" s="306" t="s">
        <v>183</v>
      </c>
      <c r="D182" s="306"/>
      <c r="E182" s="306"/>
      <c r="F182" s="329" t="s">
        <v>4723</v>
      </c>
      <c r="G182" s="306"/>
      <c r="H182" s="306" t="s">
        <v>4797</v>
      </c>
      <c r="I182" s="306" t="s">
        <v>4758</v>
      </c>
      <c r="J182" s="306"/>
      <c r="K182" s="354"/>
    </row>
    <row r="183" s="1" customFormat="1" ht="15" customHeight="1">
      <c r="B183" s="331"/>
      <c r="C183" s="306" t="s">
        <v>4798</v>
      </c>
      <c r="D183" s="306"/>
      <c r="E183" s="306"/>
      <c r="F183" s="329" t="s">
        <v>4723</v>
      </c>
      <c r="G183" s="306"/>
      <c r="H183" s="306" t="s">
        <v>4799</v>
      </c>
      <c r="I183" s="306" t="s">
        <v>4758</v>
      </c>
      <c r="J183" s="306"/>
      <c r="K183" s="354"/>
    </row>
    <row r="184" s="1" customFormat="1" ht="15" customHeight="1">
      <c r="B184" s="331"/>
      <c r="C184" s="306" t="s">
        <v>4787</v>
      </c>
      <c r="D184" s="306"/>
      <c r="E184" s="306"/>
      <c r="F184" s="329" t="s">
        <v>4723</v>
      </c>
      <c r="G184" s="306"/>
      <c r="H184" s="306" t="s">
        <v>4800</v>
      </c>
      <c r="I184" s="306" t="s">
        <v>4758</v>
      </c>
      <c r="J184" s="306"/>
      <c r="K184" s="354"/>
    </row>
    <row r="185" s="1" customFormat="1" ht="15" customHeight="1">
      <c r="B185" s="331"/>
      <c r="C185" s="306" t="s">
        <v>185</v>
      </c>
      <c r="D185" s="306"/>
      <c r="E185" s="306"/>
      <c r="F185" s="329" t="s">
        <v>4729</v>
      </c>
      <c r="G185" s="306"/>
      <c r="H185" s="306" t="s">
        <v>4801</v>
      </c>
      <c r="I185" s="306" t="s">
        <v>4725</v>
      </c>
      <c r="J185" s="306">
        <v>50</v>
      </c>
      <c r="K185" s="354"/>
    </row>
    <row r="186" s="1" customFormat="1" ht="15" customHeight="1">
      <c r="B186" s="331"/>
      <c r="C186" s="306" t="s">
        <v>4802</v>
      </c>
      <c r="D186" s="306"/>
      <c r="E186" s="306"/>
      <c r="F186" s="329" t="s">
        <v>4729</v>
      </c>
      <c r="G186" s="306"/>
      <c r="H186" s="306" t="s">
        <v>4803</v>
      </c>
      <c r="I186" s="306" t="s">
        <v>4804</v>
      </c>
      <c r="J186" s="306"/>
      <c r="K186" s="354"/>
    </row>
    <row r="187" s="1" customFormat="1" ht="15" customHeight="1">
      <c r="B187" s="331"/>
      <c r="C187" s="306" t="s">
        <v>4805</v>
      </c>
      <c r="D187" s="306"/>
      <c r="E187" s="306"/>
      <c r="F187" s="329" t="s">
        <v>4729</v>
      </c>
      <c r="G187" s="306"/>
      <c r="H187" s="306" t="s">
        <v>4806</v>
      </c>
      <c r="I187" s="306" t="s">
        <v>4804</v>
      </c>
      <c r="J187" s="306"/>
      <c r="K187" s="354"/>
    </row>
    <row r="188" s="1" customFormat="1" ht="15" customHeight="1">
      <c r="B188" s="331"/>
      <c r="C188" s="306" t="s">
        <v>4807</v>
      </c>
      <c r="D188" s="306"/>
      <c r="E188" s="306"/>
      <c r="F188" s="329" t="s">
        <v>4729</v>
      </c>
      <c r="G188" s="306"/>
      <c r="H188" s="306" t="s">
        <v>4808</v>
      </c>
      <c r="I188" s="306" t="s">
        <v>4804</v>
      </c>
      <c r="J188" s="306"/>
      <c r="K188" s="354"/>
    </row>
    <row r="189" s="1" customFormat="1" ht="15" customHeight="1">
      <c r="B189" s="331"/>
      <c r="C189" s="367" t="s">
        <v>4809</v>
      </c>
      <c r="D189" s="306"/>
      <c r="E189" s="306"/>
      <c r="F189" s="329" t="s">
        <v>4729</v>
      </c>
      <c r="G189" s="306"/>
      <c r="H189" s="306" t="s">
        <v>4810</v>
      </c>
      <c r="I189" s="306" t="s">
        <v>4811</v>
      </c>
      <c r="J189" s="368" t="s">
        <v>4812</v>
      </c>
      <c r="K189" s="354"/>
    </row>
    <row r="190" s="17" customFormat="1" ht="15" customHeight="1">
      <c r="B190" s="369"/>
      <c r="C190" s="370" t="s">
        <v>4813</v>
      </c>
      <c r="D190" s="371"/>
      <c r="E190" s="371"/>
      <c r="F190" s="372" t="s">
        <v>4729</v>
      </c>
      <c r="G190" s="371"/>
      <c r="H190" s="371" t="s">
        <v>4814</v>
      </c>
      <c r="I190" s="371" t="s">
        <v>4811</v>
      </c>
      <c r="J190" s="373" t="s">
        <v>4812</v>
      </c>
      <c r="K190" s="374"/>
    </row>
    <row r="191" s="1" customFormat="1" ht="15" customHeight="1">
      <c r="B191" s="331"/>
      <c r="C191" s="367" t="s">
        <v>42</v>
      </c>
      <c r="D191" s="306"/>
      <c r="E191" s="306"/>
      <c r="F191" s="329" t="s">
        <v>4723</v>
      </c>
      <c r="G191" s="306"/>
      <c r="H191" s="303" t="s">
        <v>4815</v>
      </c>
      <c r="I191" s="306" t="s">
        <v>4816</v>
      </c>
      <c r="J191" s="306"/>
      <c r="K191" s="354"/>
    </row>
    <row r="192" s="1" customFormat="1" ht="15" customHeight="1">
      <c r="B192" s="331"/>
      <c r="C192" s="367" t="s">
        <v>4817</v>
      </c>
      <c r="D192" s="306"/>
      <c r="E192" s="306"/>
      <c r="F192" s="329" t="s">
        <v>4723</v>
      </c>
      <c r="G192" s="306"/>
      <c r="H192" s="306" t="s">
        <v>4818</v>
      </c>
      <c r="I192" s="306" t="s">
        <v>4758</v>
      </c>
      <c r="J192" s="306"/>
      <c r="K192" s="354"/>
    </row>
    <row r="193" s="1" customFormat="1" ht="15" customHeight="1">
      <c r="B193" s="331"/>
      <c r="C193" s="367" t="s">
        <v>4819</v>
      </c>
      <c r="D193" s="306"/>
      <c r="E193" s="306"/>
      <c r="F193" s="329" t="s">
        <v>4723</v>
      </c>
      <c r="G193" s="306"/>
      <c r="H193" s="306" t="s">
        <v>4820</v>
      </c>
      <c r="I193" s="306" t="s">
        <v>4758</v>
      </c>
      <c r="J193" s="306"/>
      <c r="K193" s="354"/>
    </row>
    <row r="194" s="1" customFormat="1" ht="15" customHeight="1">
      <c r="B194" s="331"/>
      <c r="C194" s="367" t="s">
        <v>4821</v>
      </c>
      <c r="D194" s="306"/>
      <c r="E194" s="306"/>
      <c r="F194" s="329" t="s">
        <v>4729</v>
      </c>
      <c r="G194" s="306"/>
      <c r="H194" s="306" t="s">
        <v>4822</v>
      </c>
      <c r="I194" s="306" t="s">
        <v>4758</v>
      </c>
      <c r="J194" s="306"/>
      <c r="K194" s="354"/>
    </row>
    <row r="195" s="1" customFormat="1" ht="15" customHeight="1">
      <c r="B195" s="360"/>
      <c r="C195" s="375"/>
      <c r="D195" s="340"/>
      <c r="E195" s="340"/>
      <c r="F195" s="340"/>
      <c r="G195" s="340"/>
      <c r="H195" s="340"/>
      <c r="I195" s="340"/>
      <c r="J195" s="340"/>
      <c r="K195" s="361"/>
    </row>
    <row r="196" s="1" customFormat="1" ht="18.75" customHeight="1">
      <c r="B196" s="342"/>
      <c r="C196" s="352"/>
      <c r="D196" s="352"/>
      <c r="E196" s="352"/>
      <c r="F196" s="362"/>
      <c r="G196" s="352"/>
      <c r="H196" s="352"/>
      <c r="I196" s="352"/>
      <c r="J196" s="352"/>
      <c r="K196" s="342"/>
    </row>
    <row r="197" s="1" customFormat="1" ht="18.75" customHeight="1">
      <c r="B197" s="342"/>
      <c r="C197" s="352"/>
      <c r="D197" s="352"/>
      <c r="E197" s="352"/>
      <c r="F197" s="362"/>
      <c r="G197" s="352"/>
      <c r="H197" s="352"/>
      <c r="I197" s="352"/>
      <c r="J197" s="352"/>
      <c r="K197" s="342"/>
    </row>
    <row r="198" s="1" customFormat="1" ht="18.75" customHeight="1">
      <c r="B198" s="314"/>
      <c r="C198" s="314"/>
      <c r="D198" s="314"/>
      <c r="E198" s="314"/>
      <c r="F198" s="314"/>
      <c r="G198" s="314"/>
      <c r="H198" s="314"/>
      <c r="I198" s="314"/>
      <c r="J198" s="314"/>
      <c r="K198" s="314"/>
    </row>
    <row r="199" s="1" customFormat="1" ht="13.5">
      <c r="B199" s="293"/>
      <c r="C199" s="294"/>
      <c r="D199" s="294"/>
      <c r="E199" s="294"/>
      <c r="F199" s="294"/>
      <c r="G199" s="294"/>
      <c r="H199" s="294"/>
      <c r="I199" s="294"/>
      <c r="J199" s="294"/>
      <c r="K199" s="295"/>
    </row>
    <row r="200" s="1" customFormat="1" ht="21">
      <c r="B200" s="296"/>
      <c r="C200" s="297" t="s">
        <v>4823</v>
      </c>
      <c r="D200" s="297"/>
      <c r="E200" s="297"/>
      <c r="F200" s="297"/>
      <c r="G200" s="297"/>
      <c r="H200" s="297"/>
      <c r="I200" s="297"/>
      <c r="J200" s="297"/>
      <c r="K200" s="298"/>
    </row>
    <row r="201" s="1" customFormat="1" ht="25.5" customHeight="1">
      <c r="B201" s="296"/>
      <c r="C201" s="376" t="s">
        <v>4824</v>
      </c>
      <c r="D201" s="376"/>
      <c r="E201" s="376"/>
      <c r="F201" s="376" t="s">
        <v>4825</v>
      </c>
      <c r="G201" s="377"/>
      <c r="H201" s="376" t="s">
        <v>4826</v>
      </c>
      <c r="I201" s="376"/>
      <c r="J201" s="376"/>
      <c r="K201" s="298"/>
    </row>
    <row r="202" s="1" customFormat="1" ht="5.25" customHeight="1">
      <c r="B202" s="331"/>
      <c r="C202" s="326"/>
      <c r="D202" s="326"/>
      <c r="E202" s="326"/>
      <c r="F202" s="326"/>
      <c r="G202" s="352"/>
      <c r="H202" s="326"/>
      <c r="I202" s="326"/>
      <c r="J202" s="326"/>
      <c r="K202" s="354"/>
    </row>
    <row r="203" s="1" customFormat="1" ht="15" customHeight="1">
      <c r="B203" s="331"/>
      <c r="C203" s="306" t="s">
        <v>4816</v>
      </c>
      <c r="D203" s="306"/>
      <c r="E203" s="306"/>
      <c r="F203" s="329" t="s">
        <v>43</v>
      </c>
      <c r="G203" s="306"/>
      <c r="H203" s="306" t="s">
        <v>4827</v>
      </c>
      <c r="I203" s="306"/>
      <c r="J203" s="306"/>
      <c r="K203" s="354"/>
    </row>
    <row r="204" s="1" customFormat="1" ht="15" customHeight="1">
      <c r="B204" s="331"/>
      <c r="C204" s="306"/>
      <c r="D204" s="306"/>
      <c r="E204" s="306"/>
      <c r="F204" s="329" t="s">
        <v>44</v>
      </c>
      <c r="G204" s="306"/>
      <c r="H204" s="306" t="s">
        <v>4828</v>
      </c>
      <c r="I204" s="306"/>
      <c r="J204" s="306"/>
      <c r="K204" s="354"/>
    </row>
    <row r="205" s="1" customFormat="1" ht="15" customHeight="1">
      <c r="B205" s="331"/>
      <c r="C205" s="306"/>
      <c r="D205" s="306"/>
      <c r="E205" s="306"/>
      <c r="F205" s="329" t="s">
        <v>47</v>
      </c>
      <c r="G205" s="306"/>
      <c r="H205" s="306" t="s">
        <v>4829</v>
      </c>
      <c r="I205" s="306"/>
      <c r="J205" s="306"/>
      <c r="K205" s="354"/>
    </row>
    <row r="206" s="1" customFormat="1" ht="15" customHeight="1">
      <c r="B206" s="331"/>
      <c r="C206" s="306"/>
      <c r="D206" s="306"/>
      <c r="E206" s="306"/>
      <c r="F206" s="329" t="s">
        <v>45</v>
      </c>
      <c r="G206" s="306"/>
      <c r="H206" s="306" t="s">
        <v>4830</v>
      </c>
      <c r="I206" s="306"/>
      <c r="J206" s="306"/>
      <c r="K206" s="354"/>
    </row>
    <row r="207" s="1" customFormat="1" ht="15" customHeight="1">
      <c r="B207" s="331"/>
      <c r="C207" s="306"/>
      <c r="D207" s="306"/>
      <c r="E207" s="306"/>
      <c r="F207" s="329" t="s">
        <v>46</v>
      </c>
      <c r="G207" s="306"/>
      <c r="H207" s="306" t="s">
        <v>4831</v>
      </c>
      <c r="I207" s="306"/>
      <c r="J207" s="306"/>
      <c r="K207" s="354"/>
    </row>
    <row r="208" s="1" customFormat="1" ht="15" customHeight="1">
      <c r="B208" s="331"/>
      <c r="C208" s="306"/>
      <c r="D208" s="306"/>
      <c r="E208" s="306"/>
      <c r="F208" s="329"/>
      <c r="G208" s="306"/>
      <c r="H208" s="306"/>
      <c r="I208" s="306"/>
      <c r="J208" s="306"/>
      <c r="K208" s="354"/>
    </row>
    <row r="209" s="1" customFormat="1" ht="15" customHeight="1">
      <c r="B209" s="331"/>
      <c r="C209" s="306" t="s">
        <v>4770</v>
      </c>
      <c r="D209" s="306"/>
      <c r="E209" s="306"/>
      <c r="F209" s="329" t="s">
        <v>78</v>
      </c>
      <c r="G209" s="306"/>
      <c r="H209" s="306" t="s">
        <v>4832</v>
      </c>
      <c r="I209" s="306"/>
      <c r="J209" s="306"/>
      <c r="K209" s="354"/>
    </row>
    <row r="210" s="1" customFormat="1" ht="15" customHeight="1">
      <c r="B210" s="331"/>
      <c r="C210" s="306"/>
      <c r="D210" s="306"/>
      <c r="E210" s="306"/>
      <c r="F210" s="329" t="s">
        <v>4668</v>
      </c>
      <c r="G210" s="306"/>
      <c r="H210" s="306" t="s">
        <v>4669</v>
      </c>
      <c r="I210" s="306"/>
      <c r="J210" s="306"/>
      <c r="K210" s="354"/>
    </row>
    <row r="211" s="1" customFormat="1" ht="15" customHeight="1">
      <c r="B211" s="331"/>
      <c r="C211" s="306"/>
      <c r="D211" s="306"/>
      <c r="E211" s="306"/>
      <c r="F211" s="329" t="s">
        <v>4666</v>
      </c>
      <c r="G211" s="306"/>
      <c r="H211" s="306" t="s">
        <v>4833</v>
      </c>
      <c r="I211" s="306"/>
      <c r="J211" s="306"/>
      <c r="K211" s="354"/>
    </row>
    <row r="212" s="1" customFormat="1" ht="15" customHeight="1">
      <c r="B212" s="378"/>
      <c r="C212" s="306"/>
      <c r="D212" s="306"/>
      <c r="E212" s="306"/>
      <c r="F212" s="329" t="s">
        <v>160</v>
      </c>
      <c r="G212" s="367"/>
      <c r="H212" s="358" t="s">
        <v>161</v>
      </c>
      <c r="I212" s="358"/>
      <c r="J212" s="358"/>
      <c r="K212" s="379"/>
    </row>
    <row r="213" s="1" customFormat="1" ht="15" customHeight="1">
      <c r="B213" s="378"/>
      <c r="C213" s="306"/>
      <c r="D213" s="306"/>
      <c r="E213" s="306"/>
      <c r="F213" s="329" t="s">
        <v>4670</v>
      </c>
      <c r="G213" s="367"/>
      <c r="H213" s="358" t="s">
        <v>4834</v>
      </c>
      <c r="I213" s="358"/>
      <c r="J213" s="358"/>
      <c r="K213" s="379"/>
    </row>
    <row r="214" s="1" customFormat="1" ht="15" customHeight="1">
      <c r="B214" s="378"/>
      <c r="C214" s="306"/>
      <c r="D214" s="306"/>
      <c r="E214" s="306"/>
      <c r="F214" s="329"/>
      <c r="G214" s="367"/>
      <c r="H214" s="358"/>
      <c r="I214" s="358"/>
      <c r="J214" s="358"/>
      <c r="K214" s="379"/>
    </row>
    <row r="215" s="1" customFormat="1" ht="15" customHeight="1">
      <c r="B215" s="378"/>
      <c r="C215" s="306" t="s">
        <v>4794</v>
      </c>
      <c r="D215" s="306"/>
      <c r="E215" s="306"/>
      <c r="F215" s="329">
        <v>1</v>
      </c>
      <c r="G215" s="367"/>
      <c r="H215" s="358" t="s">
        <v>4835</v>
      </c>
      <c r="I215" s="358"/>
      <c r="J215" s="358"/>
      <c r="K215" s="379"/>
    </row>
    <row r="216" s="1" customFormat="1" ht="15" customHeight="1">
      <c r="B216" s="378"/>
      <c r="C216" s="306"/>
      <c r="D216" s="306"/>
      <c r="E216" s="306"/>
      <c r="F216" s="329">
        <v>2</v>
      </c>
      <c r="G216" s="367"/>
      <c r="H216" s="358" t="s">
        <v>4836</v>
      </c>
      <c r="I216" s="358"/>
      <c r="J216" s="358"/>
      <c r="K216" s="379"/>
    </row>
    <row r="217" s="1" customFormat="1" ht="15" customHeight="1">
      <c r="B217" s="378"/>
      <c r="C217" s="306"/>
      <c r="D217" s="306"/>
      <c r="E217" s="306"/>
      <c r="F217" s="329">
        <v>3</v>
      </c>
      <c r="G217" s="367"/>
      <c r="H217" s="358" t="s">
        <v>4837</v>
      </c>
      <c r="I217" s="358"/>
      <c r="J217" s="358"/>
      <c r="K217" s="379"/>
    </row>
    <row r="218" s="1" customFormat="1" ht="15" customHeight="1">
      <c r="B218" s="378"/>
      <c r="C218" s="306"/>
      <c r="D218" s="306"/>
      <c r="E218" s="306"/>
      <c r="F218" s="329">
        <v>4</v>
      </c>
      <c r="G218" s="367"/>
      <c r="H218" s="358" t="s">
        <v>4838</v>
      </c>
      <c r="I218" s="358"/>
      <c r="J218" s="358"/>
      <c r="K218" s="379"/>
    </row>
    <row r="219" s="1" customFormat="1" ht="12.75" customHeight="1">
      <c r="B219" s="380"/>
      <c r="C219" s="381"/>
      <c r="D219" s="381"/>
      <c r="E219" s="381"/>
      <c r="F219" s="381"/>
      <c r="G219" s="381"/>
      <c r="H219" s="381"/>
      <c r="I219" s="381"/>
      <c r="J219" s="381"/>
      <c r="K219" s="382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348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980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ROUND(J89,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ROUND((SUM(BE89:BE110)),  2)</f>
        <v>0</v>
      </c>
      <c r="G35" s="40"/>
      <c r="H35" s="40"/>
      <c r="I35" s="160">
        <v>0.20999999999999999</v>
      </c>
      <c r="J35" s="159">
        <f>ROUND(((SUM(BE89:BE110))*I35),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ROUND((SUM(BF89:BF110)),  2)</f>
        <v>0</v>
      </c>
      <c r="G36" s="40"/>
      <c r="H36" s="40"/>
      <c r="I36" s="160">
        <v>0.12</v>
      </c>
      <c r="J36" s="159">
        <f>ROUND(((SUM(BF89:BF110))*I36),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ROUND((SUM(BG89:BG110)),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ROUND((SUM(BH89:BH110)),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ROUND((SUM(BI89:BI110)),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348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D.1.2.5 -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J89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981</v>
      </c>
      <c r="E64" s="180"/>
      <c r="F64" s="180"/>
      <c r="G64" s="180"/>
      <c r="H64" s="180"/>
      <c r="I64" s="180"/>
      <c r="J64" s="181">
        <f>J90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982</v>
      </c>
      <c r="E65" s="180"/>
      <c r="F65" s="180"/>
      <c r="G65" s="180"/>
      <c r="H65" s="180"/>
      <c r="I65" s="180"/>
      <c r="J65" s="181">
        <f>J94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983</v>
      </c>
      <c r="E66" s="180"/>
      <c r="F66" s="180"/>
      <c r="G66" s="180"/>
      <c r="H66" s="180"/>
      <c r="I66" s="180"/>
      <c r="J66" s="181">
        <f>J107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984</v>
      </c>
      <c r="E67" s="180"/>
      <c r="F67" s="180"/>
      <c r="G67" s="180"/>
      <c r="H67" s="180"/>
      <c r="I67" s="180"/>
      <c r="J67" s="181">
        <f>J109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180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72" t="str">
        <f>E7</f>
        <v>Koncepční dořešení lokality Loděnice v parku B.Němcové</v>
      </c>
      <c r="F77" s="34"/>
      <c r="G77" s="34"/>
      <c r="H77" s="34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1" customFormat="1" ht="12" customHeight="1">
      <c r="B78" s="23"/>
      <c r="C78" s="34" t="s">
        <v>164</v>
      </c>
      <c r="D78" s="24"/>
      <c r="E78" s="24"/>
      <c r="F78" s="24"/>
      <c r="G78" s="24"/>
      <c r="H78" s="24"/>
      <c r="I78" s="24"/>
      <c r="J78" s="24"/>
      <c r="K78" s="24"/>
      <c r="L78" s="22"/>
    </row>
    <row r="79" s="2" customFormat="1" ht="16.5" customHeight="1">
      <c r="A79" s="40"/>
      <c r="B79" s="41"/>
      <c r="C79" s="42"/>
      <c r="D79" s="42"/>
      <c r="E79" s="172" t="s">
        <v>348</v>
      </c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E11</f>
        <v>D.1.2.5 - TPS silnoproud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F14</f>
        <v>Karviná</v>
      </c>
      <c r="G83" s="42"/>
      <c r="H83" s="42"/>
      <c r="I83" s="34" t="s">
        <v>23</v>
      </c>
      <c r="J83" s="74" t="str">
        <f>IF(J14="","",J14)</f>
        <v>22. 1. 2026</v>
      </c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E17</f>
        <v>Statutární město Karviná</v>
      </c>
      <c r="G85" s="42"/>
      <c r="H85" s="42"/>
      <c r="I85" s="34" t="s">
        <v>31</v>
      </c>
      <c r="J85" s="38" t="str">
        <f>E23</f>
        <v>POLYCHROME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29</v>
      </c>
      <c r="D86" s="42"/>
      <c r="E86" s="42"/>
      <c r="F86" s="29" t="str">
        <f>IF(E20="","",E20)</f>
        <v>Vyplň údaj</v>
      </c>
      <c r="G86" s="42"/>
      <c r="H86" s="42"/>
      <c r="I86" s="34" t="s">
        <v>34</v>
      </c>
      <c r="J86" s="38" t="str">
        <f>E26</f>
        <v xml:space="preserve"> 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8"/>
      <c r="B88" s="189"/>
      <c r="C88" s="190" t="s">
        <v>181</v>
      </c>
      <c r="D88" s="191" t="s">
        <v>57</v>
      </c>
      <c r="E88" s="191" t="s">
        <v>53</v>
      </c>
      <c r="F88" s="191" t="s">
        <v>54</v>
      </c>
      <c r="G88" s="191" t="s">
        <v>182</v>
      </c>
      <c r="H88" s="191" t="s">
        <v>183</v>
      </c>
      <c r="I88" s="191" t="s">
        <v>184</v>
      </c>
      <c r="J88" s="191" t="s">
        <v>171</v>
      </c>
      <c r="K88" s="192" t="s">
        <v>185</v>
      </c>
      <c r="L88" s="193"/>
      <c r="M88" s="94" t="s">
        <v>19</v>
      </c>
      <c r="N88" s="95" t="s">
        <v>42</v>
      </c>
      <c r="O88" s="95" t="s">
        <v>186</v>
      </c>
      <c r="P88" s="95" t="s">
        <v>187</v>
      </c>
      <c r="Q88" s="95" t="s">
        <v>188</v>
      </c>
      <c r="R88" s="95" t="s">
        <v>189</v>
      </c>
      <c r="S88" s="95" t="s">
        <v>190</v>
      </c>
      <c r="T88" s="95" t="s">
        <v>191</v>
      </c>
      <c r="U88" s="96" t="s">
        <v>192</v>
      </c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</row>
    <row r="89" s="2" customFormat="1" ht="22.8" customHeight="1">
      <c r="A89" s="40"/>
      <c r="B89" s="41"/>
      <c r="C89" s="101" t="s">
        <v>193</v>
      </c>
      <c r="D89" s="42"/>
      <c r="E89" s="42"/>
      <c r="F89" s="42"/>
      <c r="G89" s="42"/>
      <c r="H89" s="42"/>
      <c r="I89" s="42"/>
      <c r="J89" s="194">
        <f>BK89</f>
        <v>0</v>
      </c>
      <c r="K89" s="42"/>
      <c r="L89" s="46"/>
      <c r="M89" s="97"/>
      <c r="N89" s="195"/>
      <c r="O89" s="98"/>
      <c r="P89" s="196">
        <f>P90+P94+P107+P109</f>
        <v>0</v>
      </c>
      <c r="Q89" s="98"/>
      <c r="R89" s="196">
        <f>R90+R94+R107+R109</f>
        <v>0</v>
      </c>
      <c r="S89" s="98"/>
      <c r="T89" s="196">
        <f>T90+T94+T107+T109</f>
        <v>0</v>
      </c>
      <c r="U89" s="99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71</v>
      </c>
      <c r="AU89" s="19" t="s">
        <v>172</v>
      </c>
      <c r="BK89" s="197">
        <f>BK90+BK94+BK107+BK109</f>
        <v>0</v>
      </c>
    </row>
    <row r="90" s="12" customFormat="1" ht="25.92" customHeight="1">
      <c r="A90" s="12"/>
      <c r="B90" s="198"/>
      <c r="C90" s="199"/>
      <c r="D90" s="200" t="s">
        <v>71</v>
      </c>
      <c r="E90" s="201" t="s">
        <v>985</v>
      </c>
      <c r="F90" s="201" t="s">
        <v>986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SUM(P91:P93)</f>
        <v>0</v>
      </c>
      <c r="Q90" s="206"/>
      <c r="R90" s="207">
        <f>SUM(R91:R93)</f>
        <v>0</v>
      </c>
      <c r="S90" s="206"/>
      <c r="T90" s="207">
        <f>SUM(T91:T93)</f>
        <v>0</v>
      </c>
      <c r="U90" s="208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79</v>
      </c>
      <c r="AT90" s="210" t="s">
        <v>71</v>
      </c>
      <c r="AU90" s="210" t="s">
        <v>72</v>
      </c>
      <c r="AY90" s="209" t="s">
        <v>196</v>
      </c>
      <c r="BK90" s="211">
        <f>SUM(BK91:BK93)</f>
        <v>0</v>
      </c>
    </row>
    <row r="91" s="2" customFormat="1" ht="16.5" customHeight="1">
      <c r="A91" s="40"/>
      <c r="B91" s="41"/>
      <c r="C91" s="214" t="s">
        <v>79</v>
      </c>
      <c r="D91" s="214" t="s">
        <v>198</v>
      </c>
      <c r="E91" s="215" t="s">
        <v>987</v>
      </c>
      <c r="F91" s="216" t="s">
        <v>988</v>
      </c>
      <c r="G91" s="217" t="s">
        <v>989</v>
      </c>
      <c r="H91" s="218">
        <v>1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81</v>
      </c>
    </row>
    <row r="92" s="2" customFormat="1" ht="16.5" customHeight="1">
      <c r="A92" s="40"/>
      <c r="B92" s="41"/>
      <c r="C92" s="214" t="s">
        <v>81</v>
      </c>
      <c r="D92" s="214" t="s">
        <v>198</v>
      </c>
      <c r="E92" s="215" t="s">
        <v>990</v>
      </c>
      <c r="F92" s="216" t="s">
        <v>991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203</v>
      </c>
    </row>
    <row r="93" s="2" customFormat="1" ht="16.5" customHeight="1">
      <c r="A93" s="40"/>
      <c r="B93" s="41"/>
      <c r="C93" s="214" t="s">
        <v>155</v>
      </c>
      <c r="D93" s="214" t="s">
        <v>198</v>
      </c>
      <c r="E93" s="215" t="s">
        <v>992</v>
      </c>
      <c r="F93" s="216" t="s">
        <v>993</v>
      </c>
      <c r="G93" s="217" t="s">
        <v>989</v>
      </c>
      <c r="H93" s="218">
        <v>1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234</v>
      </c>
    </row>
    <row r="94" s="12" customFormat="1" ht="25.92" customHeight="1">
      <c r="A94" s="12"/>
      <c r="B94" s="198"/>
      <c r="C94" s="199"/>
      <c r="D94" s="200" t="s">
        <v>71</v>
      </c>
      <c r="E94" s="201" t="s">
        <v>994</v>
      </c>
      <c r="F94" s="201" t="s">
        <v>995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SUM(P95:P106)</f>
        <v>0</v>
      </c>
      <c r="Q94" s="206"/>
      <c r="R94" s="207">
        <f>SUM(R95:R106)</f>
        <v>0</v>
      </c>
      <c r="S94" s="206"/>
      <c r="T94" s="207">
        <f>SUM(T95:T106)</f>
        <v>0</v>
      </c>
      <c r="U94" s="208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79</v>
      </c>
      <c r="AT94" s="210" t="s">
        <v>71</v>
      </c>
      <c r="AU94" s="210" t="s">
        <v>72</v>
      </c>
      <c r="AY94" s="209" t="s">
        <v>196</v>
      </c>
      <c r="BK94" s="211">
        <f>SUM(BK95:BK106)</f>
        <v>0</v>
      </c>
    </row>
    <row r="95" s="2" customFormat="1" ht="33" customHeight="1">
      <c r="A95" s="40"/>
      <c r="B95" s="41"/>
      <c r="C95" s="214" t="s">
        <v>203</v>
      </c>
      <c r="D95" s="214" t="s">
        <v>198</v>
      </c>
      <c r="E95" s="215" t="s">
        <v>996</v>
      </c>
      <c r="F95" s="216" t="s">
        <v>997</v>
      </c>
      <c r="G95" s="217" t="s">
        <v>989</v>
      </c>
      <c r="H95" s="218">
        <v>1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217</v>
      </c>
    </row>
    <row r="96" s="2" customFormat="1" ht="24.15" customHeight="1">
      <c r="A96" s="40"/>
      <c r="B96" s="41"/>
      <c r="C96" s="214" t="s">
        <v>225</v>
      </c>
      <c r="D96" s="214" t="s">
        <v>198</v>
      </c>
      <c r="E96" s="215" t="s">
        <v>998</v>
      </c>
      <c r="F96" s="216" t="s">
        <v>999</v>
      </c>
      <c r="G96" s="217" t="s">
        <v>989</v>
      </c>
      <c r="H96" s="218">
        <v>1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263</v>
      </c>
    </row>
    <row r="97" s="2" customFormat="1" ht="16.5" customHeight="1">
      <c r="A97" s="40"/>
      <c r="B97" s="41"/>
      <c r="C97" s="214" t="s">
        <v>234</v>
      </c>
      <c r="D97" s="214" t="s">
        <v>198</v>
      </c>
      <c r="E97" s="215" t="s">
        <v>1000</v>
      </c>
      <c r="F97" s="216" t="s">
        <v>1001</v>
      </c>
      <c r="G97" s="217" t="s">
        <v>989</v>
      </c>
      <c r="H97" s="218">
        <v>2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8</v>
      </c>
    </row>
    <row r="98" s="2" customFormat="1" ht="24.15" customHeight="1">
      <c r="A98" s="40"/>
      <c r="B98" s="41"/>
      <c r="C98" s="214" t="s">
        <v>241</v>
      </c>
      <c r="D98" s="214" t="s">
        <v>198</v>
      </c>
      <c r="E98" s="215" t="s">
        <v>1002</v>
      </c>
      <c r="F98" s="216" t="s">
        <v>1003</v>
      </c>
      <c r="G98" s="217" t="s">
        <v>209</v>
      </c>
      <c r="H98" s="218">
        <v>15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288</v>
      </c>
    </row>
    <row r="99" s="2" customFormat="1" ht="24.15" customHeight="1">
      <c r="A99" s="40"/>
      <c r="B99" s="41"/>
      <c r="C99" s="214" t="s">
        <v>217</v>
      </c>
      <c r="D99" s="214" t="s">
        <v>198</v>
      </c>
      <c r="E99" s="215" t="s">
        <v>1004</v>
      </c>
      <c r="F99" s="216" t="s">
        <v>1005</v>
      </c>
      <c r="G99" s="217" t="s">
        <v>209</v>
      </c>
      <c r="H99" s="218">
        <v>15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266</v>
      </c>
    </row>
    <row r="100" s="2" customFormat="1" ht="24.15" customHeight="1">
      <c r="A100" s="40"/>
      <c r="B100" s="41"/>
      <c r="C100" s="214" t="s">
        <v>254</v>
      </c>
      <c r="D100" s="214" t="s">
        <v>198</v>
      </c>
      <c r="E100" s="215" t="s">
        <v>1006</v>
      </c>
      <c r="F100" s="216" t="s">
        <v>1007</v>
      </c>
      <c r="G100" s="217" t="s">
        <v>209</v>
      </c>
      <c r="H100" s="218">
        <v>30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313</v>
      </c>
    </row>
    <row r="101" s="2" customFormat="1" ht="16.5" customHeight="1">
      <c r="A101" s="40"/>
      <c r="B101" s="41"/>
      <c r="C101" s="214" t="s">
        <v>263</v>
      </c>
      <c r="D101" s="214" t="s">
        <v>198</v>
      </c>
      <c r="E101" s="215" t="s">
        <v>1008</v>
      </c>
      <c r="F101" s="216" t="s">
        <v>1009</v>
      </c>
      <c r="G101" s="217" t="s">
        <v>989</v>
      </c>
      <c r="H101" s="218">
        <v>30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325</v>
      </c>
    </row>
    <row r="102" s="2" customFormat="1" ht="24.15" customHeight="1">
      <c r="A102" s="40"/>
      <c r="B102" s="41"/>
      <c r="C102" s="214" t="s">
        <v>269</v>
      </c>
      <c r="D102" s="214" t="s">
        <v>198</v>
      </c>
      <c r="E102" s="215" t="s">
        <v>1010</v>
      </c>
      <c r="F102" s="216" t="s">
        <v>1011</v>
      </c>
      <c r="G102" s="217" t="s">
        <v>209</v>
      </c>
      <c r="H102" s="218">
        <v>25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334</v>
      </c>
    </row>
    <row r="103" s="2" customFormat="1" ht="16.5" customHeight="1">
      <c r="A103" s="40"/>
      <c r="B103" s="41"/>
      <c r="C103" s="214" t="s">
        <v>8</v>
      </c>
      <c r="D103" s="214" t="s">
        <v>198</v>
      </c>
      <c r="E103" s="215" t="s">
        <v>1012</v>
      </c>
      <c r="F103" s="216" t="s">
        <v>1013</v>
      </c>
      <c r="G103" s="217" t="s">
        <v>989</v>
      </c>
      <c r="H103" s="218">
        <v>1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475</v>
      </c>
    </row>
    <row r="104" s="2" customFormat="1" ht="21.75" customHeight="1">
      <c r="A104" s="40"/>
      <c r="B104" s="41"/>
      <c r="C104" s="214" t="s">
        <v>282</v>
      </c>
      <c r="D104" s="214" t="s">
        <v>198</v>
      </c>
      <c r="E104" s="215" t="s">
        <v>1014</v>
      </c>
      <c r="F104" s="216" t="s">
        <v>1015</v>
      </c>
      <c r="G104" s="217" t="s">
        <v>989</v>
      </c>
      <c r="H104" s="218">
        <v>25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487</v>
      </c>
    </row>
    <row r="105" s="2" customFormat="1" ht="16.5" customHeight="1">
      <c r="A105" s="40"/>
      <c r="B105" s="41"/>
      <c r="C105" s="214" t="s">
        <v>288</v>
      </c>
      <c r="D105" s="214" t="s">
        <v>198</v>
      </c>
      <c r="E105" s="215" t="s">
        <v>1016</v>
      </c>
      <c r="F105" s="216" t="s">
        <v>1017</v>
      </c>
      <c r="G105" s="217" t="s">
        <v>989</v>
      </c>
      <c r="H105" s="218">
        <v>1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497</v>
      </c>
    </row>
    <row r="106" s="2" customFormat="1" ht="16.5" customHeight="1">
      <c r="A106" s="40"/>
      <c r="B106" s="41"/>
      <c r="C106" s="214" t="s">
        <v>294</v>
      </c>
      <c r="D106" s="214" t="s">
        <v>198</v>
      </c>
      <c r="E106" s="215" t="s">
        <v>1018</v>
      </c>
      <c r="F106" s="216" t="s">
        <v>1019</v>
      </c>
      <c r="G106" s="217" t="s">
        <v>989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508</v>
      </c>
    </row>
    <row r="107" s="12" customFormat="1" ht="25.92" customHeight="1">
      <c r="A107" s="12"/>
      <c r="B107" s="198"/>
      <c r="C107" s="199"/>
      <c r="D107" s="200" t="s">
        <v>71</v>
      </c>
      <c r="E107" s="201" t="s">
        <v>1020</v>
      </c>
      <c r="F107" s="201" t="s">
        <v>1021</v>
      </c>
      <c r="G107" s="199"/>
      <c r="H107" s="199"/>
      <c r="I107" s="202"/>
      <c r="J107" s="203">
        <f>BK107</f>
        <v>0</v>
      </c>
      <c r="K107" s="199"/>
      <c r="L107" s="204"/>
      <c r="M107" s="205"/>
      <c r="N107" s="206"/>
      <c r="O107" s="206"/>
      <c r="P107" s="207">
        <f>P108</f>
        <v>0</v>
      </c>
      <c r="Q107" s="206"/>
      <c r="R107" s="207">
        <f>R108</f>
        <v>0</v>
      </c>
      <c r="S107" s="206"/>
      <c r="T107" s="207">
        <f>T108</f>
        <v>0</v>
      </c>
      <c r="U107" s="208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79</v>
      </c>
      <c r="AT107" s="210" t="s">
        <v>71</v>
      </c>
      <c r="AU107" s="210" t="s">
        <v>72</v>
      </c>
      <c r="AY107" s="209" t="s">
        <v>196</v>
      </c>
      <c r="BK107" s="211">
        <f>BK108</f>
        <v>0</v>
      </c>
    </row>
    <row r="108" s="2" customFormat="1" ht="44.25" customHeight="1">
      <c r="A108" s="40"/>
      <c r="B108" s="41"/>
      <c r="C108" s="214" t="s">
        <v>266</v>
      </c>
      <c r="D108" s="214" t="s">
        <v>198</v>
      </c>
      <c r="E108" s="215" t="s">
        <v>1022</v>
      </c>
      <c r="F108" s="216" t="s">
        <v>1023</v>
      </c>
      <c r="G108" s="217" t="s">
        <v>989</v>
      </c>
      <c r="H108" s="218">
        <v>1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79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278</v>
      </c>
    </row>
    <row r="109" s="12" customFormat="1" ht="25.92" customHeight="1">
      <c r="A109" s="12"/>
      <c r="B109" s="198"/>
      <c r="C109" s="199"/>
      <c r="D109" s="200" t="s">
        <v>71</v>
      </c>
      <c r="E109" s="201" t="s">
        <v>1024</v>
      </c>
      <c r="F109" s="201" t="s">
        <v>1025</v>
      </c>
      <c r="G109" s="199"/>
      <c r="H109" s="199"/>
      <c r="I109" s="202"/>
      <c r="J109" s="203">
        <f>BK109</f>
        <v>0</v>
      </c>
      <c r="K109" s="199"/>
      <c r="L109" s="204"/>
      <c r="M109" s="205"/>
      <c r="N109" s="206"/>
      <c r="O109" s="206"/>
      <c r="P109" s="207">
        <f>P110</f>
        <v>0</v>
      </c>
      <c r="Q109" s="206"/>
      <c r="R109" s="207">
        <f>R110</f>
        <v>0</v>
      </c>
      <c r="S109" s="206"/>
      <c r="T109" s="207">
        <f>T110</f>
        <v>0</v>
      </c>
      <c r="U109" s="208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79</v>
      </c>
      <c r="AT109" s="210" t="s">
        <v>71</v>
      </c>
      <c r="AU109" s="210" t="s">
        <v>72</v>
      </c>
      <c r="AY109" s="209" t="s">
        <v>196</v>
      </c>
      <c r="BK109" s="211">
        <f>BK110</f>
        <v>0</v>
      </c>
    </row>
    <row r="110" s="2" customFormat="1" ht="16.5" customHeight="1">
      <c r="A110" s="40"/>
      <c r="B110" s="41"/>
      <c r="C110" s="214" t="s">
        <v>307</v>
      </c>
      <c r="D110" s="214" t="s">
        <v>198</v>
      </c>
      <c r="E110" s="215" t="s">
        <v>1026</v>
      </c>
      <c r="F110" s="216" t="s">
        <v>1027</v>
      </c>
      <c r="G110" s="217" t="s">
        <v>364</v>
      </c>
      <c r="H110" s="218">
        <v>1</v>
      </c>
      <c r="I110" s="219"/>
      <c r="J110" s="220">
        <f>ROUND(I110*H110,2)</f>
        <v>0</v>
      </c>
      <c r="K110" s="216" t="s">
        <v>19</v>
      </c>
      <c r="L110" s="46"/>
      <c r="M110" s="279" t="s">
        <v>19</v>
      </c>
      <c r="N110" s="280" t="s">
        <v>43</v>
      </c>
      <c r="O110" s="281"/>
      <c r="P110" s="282">
        <f>O110*H110</f>
        <v>0</v>
      </c>
      <c r="Q110" s="282">
        <v>0</v>
      </c>
      <c r="R110" s="282">
        <f>Q110*H110</f>
        <v>0</v>
      </c>
      <c r="S110" s="282">
        <v>0</v>
      </c>
      <c r="T110" s="282">
        <f>S110*H110</f>
        <v>0</v>
      </c>
      <c r="U110" s="283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79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530</v>
      </c>
    </row>
    <row r="111" s="2" customFormat="1" ht="6.96" customHeight="1">
      <c r="A111" s="40"/>
      <c r="B111" s="61"/>
      <c r="C111" s="62"/>
      <c r="D111" s="62"/>
      <c r="E111" s="62"/>
      <c r="F111" s="62"/>
      <c r="G111" s="62"/>
      <c r="H111" s="62"/>
      <c r="I111" s="62"/>
      <c r="J111" s="62"/>
      <c r="K111" s="62"/>
      <c r="L111" s="46"/>
      <c r="M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</sheetData>
  <sheetProtection sheet="1" autoFilter="0" formatColumns="0" formatRows="0" objects="1" scenarios="1" spinCount="100000" saltValue="O9EtMGU70VArkpYI1jAR+uOqu84JB5Oo+kfp0B5leboY1YFg3V3TPovZdpRaKQY1Ol135xBBnSAugA9Rt+E1OQ==" hashValue="0XSJGyt8zxjT95o6hh2Ra2FIi7OmkRs1rl+sP4ZsagScSsjLnC6RB+CZ6WcsUOpPhYbASx2etxvefbYTJduJ0A==" algorithmName="SHA-512" password="CC35"/>
  <autoFilter ref="C88:K11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348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1028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1029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1030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ROUND((SUM(BE90:BE130)),  2)</f>
        <v>0</v>
      </c>
      <c r="G35" s="40"/>
      <c r="H35" s="40"/>
      <c r="I35" s="160">
        <v>0.20999999999999999</v>
      </c>
      <c r="J35" s="159">
        <f>ROUND(((SUM(BE90:BE130))*I35),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ROUND((SUM(BF90:BF130)),  2)</f>
        <v>0</v>
      </c>
      <c r="G36" s="40"/>
      <c r="H36" s="40"/>
      <c r="I36" s="160">
        <v>0.12</v>
      </c>
      <c r="J36" s="159">
        <f>ROUND(((SUM(BF90:BF130))*I36),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ROUND((SUM(BG90:BG130)),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ROUND((SUM(BH90:BH130)),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ROUND((SUM(BI90:BI130)),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348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ZTI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Ing.Jan Řehoř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J115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J118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1031</v>
      </c>
      <c r="E68" s="185"/>
      <c r="F68" s="185"/>
      <c r="G68" s="185"/>
      <c r="H68" s="185"/>
      <c r="I68" s="185"/>
      <c r="J68" s="186">
        <f>J119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180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Koncepční dořešení lokality Loděnice v parku B.Němcové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164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348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D.1.4.1 - ZTI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>Karviná</v>
      </c>
      <c r="G84" s="42"/>
      <c r="H84" s="42"/>
      <c r="I84" s="34" t="s">
        <v>23</v>
      </c>
      <c r="J84" s="74" t="str">
        <f>IF(J14="","",J14)</f>
        <v>22. 1. 2026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25</v>
      </c>
      <c r="D86" s="42"/>
      <c r="E86" s="42"/>
      <c r="F86" s="29" t="str">
        <f>E17</f>
        <v>Statutární město Karviná</v>
      </c>
      <c r="G86" s="42"/>
      <c r="H86" s="42"/>
      <c r="I86" s="34" t="s">
        <v>31</v>
      </c>
      <c r="J86" s="38" t="str">
        <f>E23</f>
        <v>POLYCHROME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29</v>
      </c>
      <c r="D87" s="42"/>
      <c r="E87" s="42"/>
      <c r="F87" s="29" t="str">
        <f>IF(E20="","",E20)</f>
        <v>Vyplň údaj</v>
      </c>
      <c r="G87" s="42"/>
      <c r="H87" s="42"/>
      <c r="I87" s="34" t="s">
        <v>34</v>
      </c>
      <c r="J87" s="38" t="str">
        <f>E26</f>
        <v>Ing.Jan Řehoř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181</v>
      </c>
      <c r="D89" s="191" t="s">
        <v>57</v>
      </c>
      <c r="E89" s="191" t="s">
        <v>53</v>
      </c>
      <c r="F89" s="191" t="s">
        <v>54</v>
      </c>
      <c r="G89" s="191" t="s">
        <v>182</v>
      </c>
      <c r="H89" s="191" t="s">
        <v>183</v>
      </c>
      <c r="I89" s="191" t="s">
        <v>184</v>
      </c>
      <c r="J89" s="191" t="s">
        <v>171</v>
      </c>
      <c r="K89" s="192" t="s">
        <v>185</v>
      </c>
      <c r="L89" s="193"/>
      <c r="M89" s="94" t="s">
        <v>19</v>
      </c>
      <c r="N89" s="95" t="s">
        <v>42</v>
      </c>
      <c r="O89" s="95" t="s">
        <v>186</v>
      </c>
      <c r="P89" s="95" t="s">
        <v>187</v>
      </c>
      <c r="Q89" s="95" t="s">
        <v>188</v>
      </c>
      <c r="R89" s="95" t="s">
        <v>189</v>
      </c>
      <c r="S89" s="95" t="s">
        <v>190</v>
      </c>
      <c r="T89" s="95" t="s">
        <v>191</v>
      </c>
      <c r="U89" s="96" t="s">
        <v>192</v>
      </c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193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P91+P118</f>
        <v>0</v>
      </c>
      <c r="Q90" s="98"/>
      <c r="R90" s="196">
        <f>R91+R118</f>
        <v>0.65226499999999998</v>
      </c>
      <c r="S90" s="98"/>
      <c r="T90" s="196">
        <f>T91+T118</f>
        <v>0</v>
      </c>
      <c r="U90" s="99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71</v>
      </c>
      <c r="AU90" s="19" t="s">
        <v>172</v>
      </c>
      <c r="BK90" s="197">
        <f>BK91+BK118</f>
        <v>0</v>
      </c>
    </row>
    <row r="91" s="12" customFormat="1" ht="25.92" customHeight="1">
      <c r="A91" s="12"/>
      <c r="B91" s="198"/>
      <c r="C91" s="199"/>
      <c r="D91" s="200" t="s">
        <v>71</v>
      </c>
      <c r="E91" s="201" t="s">
        <v>194</v>
      </c>
      <c r="F91" s="201" t="s">
        <v>195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P92+P115</f>
        <v>0</v>
      </c>
      <c r="Q91" s="206"/>
      <c r="R91" s="207">
        <f>R92+R115</f>
        <v>0.64000000000000001</v>
      </c>
      <c r="S91" s="206"/>
      <c r="T91" s="207">
        <f>T92+T115</f>
        <v>0</v>
      </c>
      <c r="U91" s="208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79</v>
      </c>
      <c r="AT91" s="210" t="s">
        <v>71</v>
      </c>
      <c r="AU91" s="210" t="s">
        <v>72</v>
      </c>
      <c r="AY91" s="209" t="s">
        <v>196</v>
      </c>
      <c r="BK91" s="211">
        <f>BK92+BK115</f>
        <v>0</v>
      </c>
    </row>
    <row r="92" s="12" customFormat="1" ht="22.8" customHeight="1">
      <c r="A92" s="12"/>
      <c r="B92" s="198"/>
      <c r="C92" s="199"/>
      <c r="D92" s="200" t="s">
        <v>71</v>
      </c>
      <c r="E92" s="212" t="s">
        <v>79</v>
      </c>
      <c r="F92" s="212" t="s">
        <v>361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SUM(P93:P114)</f>
        <v>0</v>
      </c>
      <c r="Q92" s="206"/>
      <c r="R92" s="207">
        <f>SUM(R93:R114)</f>
        <v>0.64000000000000001</v>
      </c>
      <c r="S92" s="206"/>
      <c r="T92" s="207">
        <f>SUM(T93:T114)</f>
        <v>0</v>
      </c>
      <c r="U92" s="208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79</v>
      </c>
      <c r="AT92" s="210" t="s">
        <v>71</v>
      </c>
      <c r="AU92" s="210" t="s">
        <v>79</v>
      </c>
      <c r="AY92" s="209" t="s">
        <v>196</v>
      </c>
      <c r="BK92" s="211">
        <f>SUM(BK93:BK114)</f>
        <v>0</v>
      </c>
    </row>
    <row r="93" s="2" customFormat="1" ht="44.25" customHeight="1">
      <c r="A93" s="40"/>
      <c r="B93" s="41"/>
      <c r="C93" s="214" t="s">
        <v>79</v>
      </c>
      <c r="D93" s="214" t="s">
        <v>198</v>
      </c>
      <c r="E93" s="215" t="s">
        <v>1032</v>
      </c>
      <c r="F93" s="216" t="s">
        <v>1033</v>
      </c>
      <c r="G93" s="217" t="s">
        <v>201</v>
      </c>
      <c r="H93" s="218">
        <v>1.3200000000000001</v>
      </c>
      <c r="I93" s="219"/>
      <c r="J93" s="220">
        <f>ROUND(I93*H93,2)</f>
        <v>0</v>
      </c>
      <c r="K93" s="216" t="s">
        <v>202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81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1034</v>
      </c>
    </row>
    <row r="94" s="2" customFormat="1">
      <c r="A94" s="40"/>
      <c r="B94" s="41"/>
      <c r="C94" s="42"/>
      <c r="D94" s="227" t="s">
        <v>205</v>
      </c>
      <c r="E94" s="42"/>
      <c r="F94" s="228" t="s">
        <v>1035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6"/>
      <c r="U94" s="8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205</v>
      </c>
      <c r="AU94" s="19" t="s">
        <v>81</v>
      </c>
    </row>
    <row r="95" s="13" customFormat="1">
      <c r="A95" s="13"/>
      <c r="B95" s="232"/>
      <c r="C95" s="233"/>
      <c r="D95" s="234" t="s">
        <v>212</v>
      </c>
      <c r="E95" s="235" t="s">
        <v>19</v>
      </c>
      <c r="F95" s="236" t="s">
        <v>1036</v>
      </c>
      <c r="G95" s="233"/>
      <c r="H95" s="237">
        <v>1.3200000000000001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1"/>
      <c r="U95" s="242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212</v>
      </c>
      <c r="AU95" s="243" t="s">
        <v>81</v>
      </c>
      <c r="AV95" s="13" t="s">
        <v>81</v>
      </c>
      <c r="AW95" s="13" t="s">
        <v>33</v>
      </c>
      <c r="AX95" s="13" t="s">
        <v>79</v>
      </c>
      <c r="AY95" s="243" t="s">
        <v>196</v>
      </c>
    </row>
    <row r="96" s="2" customFormat="1" ht="55.5" customHeight="1">
      <c r="A96" s="40"/>
      <c r="B96" s="41"/>
      <c r="C96" s="214" t="s">
        <v>81</v>
      </c>
      <c r="D96" s="214" t="s">
        <v>198</v>
      </c>
      <c r="E96" s="215" t="s">
        <v>1037</v>
      </c>
      <c r="F96" s="216" t="s">
        <v>1038</v>
      </c>
      <c r="G96" s="217" t="s">
        <v>201</v>
      </c>
      <c r="H96" s="218">
        <v>1.3200000000000001</v>
      </c>
      <c r="I96" s="219"/>
      <c r="J96" s="220">
        <f>ROUND(I96*H96,2)</f>
        <v>0</v>
      </c>
      <c r="K96" s="216" t="s">
        <v>202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81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1039</v>
      </c>
    </row>
    <row r="97" s="2" customFormat="1">
      <c r="A97" s="40"/>
      <c r="B97" s="41"/>
      <c r="C97" s="42"/>
      <c r="D97" s="227" t="s">
        <v>205</v>
      </c>
      <c r="E97" s="42"/>
      <c r="F97" s="228" t="s">
        <v>1040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6"/>
      <c r="U97" s="87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205</v>
      </c>
      <c r="AU97" s="19" t="s">
        <v>81</v>
      </c>
    </row>
    <row r="98" s="13" customFormat="1">
      <c r="A98" s="13"/>
      <c r="B98" s="232"/>
      <c r="C98" s="233"/>
      <c r="D98" s="234" t="s">
        <v>212</v>
      </c>
      <c r="E98" s="235" t="s">
        <v>19</v>
      </c>
      <c r="F98" s="236" t="s">
        <v>1041</v>
      </c>
      <c r="G98" s="233"/>
      <c r="H98" s="237">
        <v>1.3200000000000001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1"/>
      <c r="U98" s="242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212</v>
      </c>
      <c r="AU98" s="243" t="s">
        <v>81</v>
      </c>
      <c r="AV98" s="13" t="s">
        <v>81</v>
      </c>
      <c r="AW98" s="13" t="s">
        <v>33</v>
      </c>
      <c r="AX98" s="13" t="s">
        <v>79</v>
      </c>
      <c r="AY98" s="243" t="s">
        <v>196</v>
      </c>
    </row>
    <row r="99" s="2" customFormat="1" ht="55.5" customHeight="1">
      <c r="A99" s="40"/>
      <c r="B99" s="41"/>
      <c r="C99" s="214" t="s">
        <v>155</v>
      </c>
      <c r="D99" s="214" t="s">
        <v>198</v>
      </c>
      <c r="E99" s="215" t="s">
        <v>1042</v>
      </c>
      <c r="F99" s="216" t="s">
        <v>1043</v>
      </c>
      <c r="G99" s="217" t="s">
        <v>201</v>
      </c>
      <c r="H99" s="218">
        <v>1.3200000000000001</v>
      </c>
      <c r="I99" s="219"/>
      <c r="J99" s="220">
        <f>ROUND(I99*H99,2)</f>
        <v>0</v>
      </c>
      <c r="K99" s="216" t="s">
        <v>202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81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1044</v>
      </c>
    </row>
    <row r="100" s="2" customFormat="1">
      <c r="A100" s="40"/>
      <c r="B100" s="41"/>
      <c r="C100" s="42"/>
      <c r="D100" s="227" t="s">
        <v>205</v>
      </c>
      <c r="E100" s="42"/>
      <c r="F100" s="228" t="s">
        <v>1045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6"/>
      <c r="U100" s="87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205</v>
      </c>
      <c r="AU100" s="19" t="s">
        <v>81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1041</v>
      </c>
      <c r="G101" s="233"/>
      <c r="H101" s="237">
        <v>1.3200000000000001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79</v>
      </c>
      <c r="AY101" s="243" t="s">
        <v>196</v>
      </c>
    </row>
    <row r="102" s="2" customFormat="1" ht="62.7" customHeight="1">
      <c r="A102" s="40"/>
      <c r="B102" s="41"/>
      <c r="C102" s="214" t="s">
        <v>203</v>
      </c>
      <c r="D102" s="214" t="s">
        <v>198</v>
      </c>
      <c r="E102" s="215" t="s">
        <v>386</v>
      </c>
      <c r="F102" s="216" t="s">
        <v>387</v>
      </c>
      <c r="G102" s="217" t="s">
        <v>201</v>
      </c>
      <c r="H102" s="218">
        <v>0.32000000000000001</v>
      </c>
      <c r="I102" s="219"/>
      <c r="J102" s="220">
        <f>ROUND(I102*H102,2)</f>
        <v>0</v>
      </c>
      <c r="K102" s="216" t="s">
        <v>202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1046</v>
      </c>
    </row>
    <row r="103" s="2" customFormat="1">
      <c r="A103" s="40"/>
      <c r="B103" s="41"/>
      <c r="C103" s="42"/>
      <c r="D103" s="227" t="s">
        <v>205</v>
      </c>
      <c r="E103" s="42"/>
      <c r="F103" s="228" t="s">
        <v>389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81</v>
      </c>
    </row>
    <row r="104" s="13" customFormat="1">
      <c r="A104" s="13"/>
      <c r="B104" s="232"/>
      <c r="C104" s="233"/>
      <c r="D104" s="234" t="s">
        <v>212</v>
      </c>
      <c r="E104" s="235" t="s">
        <v>19</v>
      </c>
      <c r="F104" s="236" t="s">
        <v>1047</v>
      </c>
      <c r="G104" s="233"/>
      <c r="H104" s="237">
        <v>0.32000000000000001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1"/>
      <c r="U104" s="242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212</v>
      </c>
      <c r="AU104" s="243" t="s">
        <v>81</v>
      </c>
      <c r="AV104" s="13" t="s">
        <v>81</v>
      </c>
      <c r="AW104" s="13" t="s">
        <v>33</v>
      </c>
      <c r="AX104" s="13" t="s">
        <v>79</v>
      </c>
      <c r="AY104" s="243" t="s">
        <v>196</v>
      </c>
    </row>
    <row r="105" s="2" customFormat="1" ht="37.8" customHeight="1">
      <c r="A105" s="40"/>
      <c r="B105" s="41"/>
      <c r="C105" s="214" t="s">
        <v>225</v>
      </c>
      <c r="D105" s="214" t="s">
        <v>198</v>
      </c>
      <c r="E105" s="215" t="s">
        <v>1048</v>
      </c>
      <c r="F105" s="216" t="s">
        <v>1049</v>
      </c>
      <c r="G105" s="217" t="s">
        <v>201</v>
      </c>
      <c r="H105" s="218">
        <v>0.32000000000000001</v>
      </c>
      <c r="I105" s="219"/>
      <c r="J105" s="220">
        <f>ROUND(I105*H105,2)</f>
        <v>0</v>
      </c>
      <c r="K105" s="216" t="s">
        <v>202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81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1050</v>
      </c>
    </row>
    <row r="106" s="2" customFormat="1">
      <c r="A106" s="40"/>
      <c r="B106" s="41"/>
      <c r="C106" s="42"/>
      <c r="D106" s="227" t="s">
        <v>205</v>
      </c>
      <c r="E106" s="42"/>
      <c r="F106" s="228" t="s">
        <v>1051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205</v>
      </c>
      <c r="AU106" s="19" t="s">
        <v>81</v>
      </c>
    </row>
    <row r="107" s="13" customFormat="1">
      <c r="A107" s="13"/>
      <c r="B107" s="232"/>
      <c r="C107" s="233"/>
      <c r="D107" s="234" t="s">
        <v>212</v>
      </c>
      <c r="E107" s="235" t="s">
        <v>19</v>
      </c>
      <c r="F107" s="236" t="s">
        <v>1052</v>
      </c>
      <c r="G107" s="233"/>
      <c r="H107" s="237">
        <v>0.32000000000000001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212</v>
      </c>
      <c r="AU107" s="243" t="s">
        <v>81</v>
      </c>
      <c r="AV107" s="13" t="s">
        <v>81</v>
      </c>
      <c r="AW107" s="13" t="s">
        <v>33</v>
      </c>
      <c r="AX107" s="13" t="s">
        <v>79</v>
      </c>
      <c r="AY107" s="243" t="s">
        <v>196</v>
      </c>
    </row>
    <row r="108" s="2" customFormat="1" ht="44.25" customHeight="1">
      <c r="A108" s="40"/>
      <c r="B108" s="41"/>
      <c r="C108" s="214" t="s">
        <v>234</v>
      </c>
      <c r="D108" s="214" t="s">
        <v>198</v>
      </c>
      <c r="E108" s="215" t="s">
        <v>1053</v>
      </c>
      <c r="F108" s="216" t="s">
        <v>1054</v>
      </c>
      <c r="G108" s="217" t="s">
        <v>237</v>
      </c>
      <c r="H108" s="218">
        <v>0.64000000000000001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1055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1056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1057</v>
      </c>
      <c r="G110" s="233"/>
      <c r="H110" s="237">
        <v>0.64000000000000001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79</v>
      </c>
      <c r="AY110" s="243" t="s">
        <v>196</v>
      </c>
    </row>
    <row r="111" s="2" customFormat="1" ht="66.75" customHeight="1">
      <c r="A111" s="40"/>
      <c r="B111" s="41"/>
      <c r="C111" s="214" t="s">
        <v>241</v>
      </c>
      <c r="D111" s="214" t="s">
        <v>198</v>
      </c>
      <c r="E111" s="215" t="s">
        <v>1058</v>
      </c>
      <c r="F111" s="216" t="s">
        <v>1059</v>
      </c>
      <c r="G111" s="217" t="s">
        <v>201</v>
      </c>
      <c r="H111" s="218">
        <v>0.32000000000000001</v>
      </c>
      <c r="I111" s="219"/>
      <c r="J111" s="220">
        <f>ROUND(I111*H111,2)</f>
        <v>0</v>
      </c>
      <c r="K111" s="216" t="s">
        <v>202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81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1060</v>
      </c>
    </row>
    <row r="112" s="2" customFormat="1">
      <c r="A112" s="40"/>
      <c r="B112" s="41"/>
      <c r="C112" s="42"/>
      <c r="D112" s="227" t="s">
        <v>205</v>
      </c>
      <c r="E112" s="42"/>
      <c r="F112" s="228" t="s">
        <v>1061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6"/>
      <c r="U112" s="87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205</v>
      </c>
      <c r="AU112" s="19" t="s">
        <v>81</v>
      </c>
    </row>
    <row r="113" s="2" customFormat="1" ht="16.5" customHeight="1">
      <c r="A113" s="40"/>
      <c r="B113" s="41"/>
      <c r="C113" s="244" t="s">
        <v>217</v>
      </c>
      <c r="D113" s="244" t="s">
        <v>214</v>
      </c>
      <c r="E113" s="245" t="s">
        <v>1062</v>
      </c>
      <c r="F113" s="246" t="s">
        <v>1063</v>
      </c>
      <c r="G113" s="247" t="s">
        <v>237</v>
      </c>
      <c r="H113" s="248">
        <v>0.64000000000000001</v>
      </c>
      <c r="I113" s="249"/>
      <c r="J113" s="250">
        <f>ROUND(I113*H113,2)</f>
        <v>0</v>
      </c>
      <c r="K113" s="246" t="s">
        <v>202</v>
      </c>
      <c r="L113" s="251"/>
      <c r="M113" s="252" t="s">
        <v>19</v>
      </c>
      <c r="N113" s="253" t="s">
        <v>43</v>
      </c>
      <c r="O113" s="86"/>
      <c r="P113" s="223">
        <f>O113*H113</f>
        <v>0</v>
      </c>
      <c r="Q113" s="223">
        <v>1</v>
      </c>
      <c r="R113" s="223">
        <f>Q113*H113</f>
        <v>0.64000000000000001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217</v>
      </c>
      <c r="AT113" s="225" t="s">
        <v>214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1064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1065</v>
      </c>
      <c r="G114" s="233"/>
      <c r="H114" s="237">
        <v>0.64000000000000001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12" customFormat="1" ht="22.8" customHeight="1">
      <c r="A115" s="12"/>
      <c r="B115" s="198"/>
      <c r="C115" s="199"/>
      <c r="D115" s="200" t="s">
        <v>71</v>
      </c>
      <c r="E115" s="212" t="s">
        <v>252</v>
      </c>
      <c r="F115" s="212" t="s">
        <v>253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SUM(P116:P117)</f>
        <v>0</v>
      </c>
      <c r="Q115" s="206"/>
      <c r="R115" s="207">
        <f>SUM(R116:R117)</f>
        <v>0</v>
      </c>
      <c r="S115" s="206"/>
      <c r="T115" s="207">
        <f>SUM(T116:T117)</f>
        <v>0</v>
      </c>
      <c r="U115" s="208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79</v>
      </c>
      <c r="AT115" s="210" t="s">
        <v>71</v>
      </c>
      <c r="AU115" s="210" t="s">
        <v>79</v>
      </c>
      <c r="AY115" s="209" t="s">
        <v>196</v>
      </c>
      <c r="BK115" s="211">
        <f>SUM(BK116:BK117)</f>
        <v>0</v>
      </c>
    </row>
    <row r="116" s="2" customFormat="1" ht="66.75" customHeight="1">
      <c r="A116" s="40"/>
      <c r="B116" s="41"/>
      <c r="C116" s="214" t="s">
        <v>254</v>
      </c>
      <c r="D116" s="214" t="s">
        <v>198</v>
      </c>
      <c r="E116" s="215" t="s">
        <v>1066</v>
      </c>
      <c r="F116" s="216" t="s">
        <v>1067</v>
      </c>
      <c r="G116" s="217" t="s">
        <v>237</v>
      </c>
      <c r="H116" s="218">
        <v>0.64000000000000001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1068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1069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2" customFormat="1" ht="25.92" customHeight="1">
      <c r="A118" s="12"/>
      <c r="B118" s="198"/>
      <c r="C118" s="199"/>
      <c r="D118" s="200" t="s">
        <v>71</v>
      </c>
      <c r="E118" s="201" t="s">
        <v>259</v>
      </c>
      <c r="F118" s="201" t="s">
        <v>260</v>
      </c>
      <c r="G118" s="199"/>
      <c r="H118" s="199"/>
      <c r="I118" s="202"/>
      <c r="J118" s="203">
        <f>BK118</f>
        <v>0</v>
      </c>
      <c r="K118" s="199"/>
      <c r="L118" s="204"/>
      <c r="M118" s="205"/>
      <c r="N118" s="206"/>
      <c r="O118" s="206"/>
      <c r="P118" s="207">
        <f>P119</f>
        <v>0</v>
      </c>
      <c r="Q118" s="206"/>
      <c r="R118" s="207">
        <f>R119</f>
        <v>0.012265</v>
      </c>
      <c r="S118" s="206"/>
      <c r="T118" s="207">
        <f>T119</f>
        <v>0</v>
      </c>
      <c r="U118" s="208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81</v>
      </c>
      <c r="AT118" s="210" t="s">
        <v>71</v>
      </c>
      <c r="AU118" s="210" t="s">
        <v>72</v>
      </c>
      <c r="AY118" s="209" t="s">
        <v>196</v>
      </c>
      <c r="BK118" s="211">
        <f>BK119</f>
        <v>0</v>
      </c>
    </row>
    <row r="119" s="12" customFormat="1" ht="22.8" customHeight="1">
      <c r="A119" s="12"/>
      <c r="B119" s="198"/>
      <c r="C119" s="199"/>
      <c r="D119" s="200" t="s">
        <v>71</v>
      </c>
      <c r="E119" s="212" t="s">
        <v>1070</v>
      </c>
      <c r="F119" s="212" t="s">
        <v>1071</v>
      </c>
      <c r="G119" s="199"/>
      <c r="H119" s="199"/>
      <c r="I119" s="202"/>
      <c r="J119" s="213">
        <f>BK119</f>
        <v>0</v>
      </c>
      <c r="K119" s="199"/>
      <c r="L119" s="204"/>
      <c r="M119" s="205"/>
      <c r="N119" s="206"/>
      <c r="O119" s="206"/>
      <c r="P119" s="207">
        <f>SUM(P120:P130)</f>
        <v>0</v>
      </c>
      <c r="Q119" s="206"/>
      <c r="R119" s="207">
        <f>SUM(R120:R130)</f>
        <v>0.012265</v>
      </c>
      <c r="S119" s="206"/>
      <c r="T119" s="207">
        <f>SUM(T120:T130)</f>
        <v>0</v>
      </c>
      <c r="U119" s="208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9" t="s">
        <v>81</v>
      </c>
      <c r="AT119" s="210" t="s">
        <v>71</v>
      </c>
      <c r="AU119" s="210" t="s">
        <v>79</v>
      </c>
      <c r="AY119" s="209" t="s">
        <v>196</v>
      </c>
      <c r="BK119" s="211">
        <f>SUM(BK120:BK130)</f>
        <v>0</v>
      </c>
    </row>
    <row r="120" s="2" customFormat="1" ht="16.5" customHeight="1">
      <c r="A120" s="40"/>
      <c r="B120" s="41"/>
      <c r="C120" s="214" t="s">
        <v>263</v>
      </c>
      <c r="D120" s="214" t="s">
        <v>198</v>
      </c>
      <c r="E120" s="215" t="s">
        <v>1072</v>
      </c>
      <c r="F120" s="216" t="s">
        <v>1073</v>
      </c>
      <c r="G120" s="217" t="s">
        <v>209</v>
      </c>
      <c r="H120" s="218">
        <v>3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0.0018600000000000001</v>
      </c>
      <c r="R120" s="223">
        <f>Q120*H120</f>
        <v>0.0055799999999999999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266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266</v>
      </c>
      <c r="BM120" s="225" t="s">
        <v>1074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1075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24.15" customHeight="1">
      <c r="A122" s="40"/>
      <c r="B122" s="41"/>
      <c r="C122" s="214" t="s">
        <v>269</v>
      </c>
      <c r="D122" s="214" t="s">
        <v>198</v>
      </c>
      <c r="E122" s="215" t="s">
        <v>1076</v>
      </c>
      <c r="F122" s="216" t="s">
        <v>1077</v>
      </c>
      <c r="G122" s="217" t="s">
        <v>209</v>
      </c>
      <c r="H122" s="218">
        <v>3.5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0.00063000000000000003</v>
      </c>
      <c r="R122" s="223">
        <f>Q122*H122</f>
        <v>0.0022049999999999999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266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266</v>
      </c>
      <c r="BM122" s="225" t="s">
        <v>1078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1079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2" customFormat="1" ht="37.8" customHeight="1">
      <c r="A124" s="40"/>
      <c r="B124" s="41"/>
      <c r="C124" s="214" t="s">
        <v>8</v>
      </c>
      <c r="D124" s="214" t="s">
        <v>198</v>
      </c>
      <c r="E124" s="215" t="s">
        <v>1080</v>
      </c>
      <c r="F124" s="216" t="s">
        <v>1081</v>
      </c>
      <c r="G124" s="217" t="s">
        <v>222</v>
      </c>
      <c r="H124" s="218">
        <v>1</v>
      </c>
      <c r="I124" s="219"/>
      <c r="J124" s="220">
        <f>ROUND(I124*H124,2)</f>
        <v>0</v>
      </c>
      <c r="K124" s="216" t="s">
        <v>202</v>
      </c>
      <c r="L124" s="46"/>
      <c r="M124" s="221" t="s">
        <v>19</v>
      </c>
      <c r="N124" s="222" t="s">
        <v>43</v>
      </c>
      <c r="O124" s="86"/>
      <c r="P124" s="223">
        <f>O124*H124</f>
        <v>0</v>
      </c>
      <c r="Q124" s="223">
        <v>0.0044799999999999996</v>
      </c>
      <c r="R124" s="223">
        <f>Q124*H124</f>
        <v>0.0044799999999999996</v>
      </c>
      <c r="S124" s="223">
        <v>0</v>
      </c>
      <c r="T124" s="223">
        <f>S124*H124</f>
        <v>0</v>
      </c>
      <c r="U124" s="224" t="s">
        <v>19</v>
      </c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266</v>
      </c>
      <c r="AT124" s="225" t="s">
        <v>198</v>
      </c>
      <c r="AU124" s="225" t="s">
        <v>81</v>
      </c>
      <c r="AY124" s="19" t="s">
        <v>196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79</v>
      </c>
      <c r="BK124" s="226">
        <f>ROUND(I124*H124,2)</f>
        <v>0</v>
      </c>
      <c r="BL124" s="19" t="s">
        <v>266</v>
      </c>
      <c r="BM124" s="225" t="s">
        <v>1082</v>
      </c>
    </row>
    <row r="125" s="2" customFormat="1">
      <c r="A125" s="40"/>
      <c r="B125" s="41"/>
      <c r="C125" s="42"/>
      <c r="D125" s="227" t="s">
        <v>205</v>
      </c>
      <c r="E125" s="42"/>
      <c r="F125" s="228" t="s">
        <v>1083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6"/>
      <c r="U125" s="87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205</v>
      </c>
      <c r="AU125" s="19" t="s">
        <v>81</v>
      </c>
    </row>
    <row r="126" s="2" customFormat="1" ht="24.15" customHeight="1">
      <c r="A126" s="40"/>
      <c r="B126" s="41"/>
      <c r="C126" s="214" t="s">
        <v>282</v>
      </c>
      <c r="D126" s="214" t="s">
        <v>198</v>
      </c>
      <c r="E126" s="215" t="s">
        <v>1084</v>
      </c>
      <c r="F126" s="216" t="s">
        <v>1085</v>
      </c>
      <c r="G126" s="217" t="s">
        <v>209</v>
      </c>
      <c r="H126" s="218">
        <v>6.5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266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266</v>
      </c>
      <c r="BM126" s="225" t="s">
        <v>1086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1087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6"/>
      <c r="U127" s="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1088</v>
      </c>
      <c r="G128" s="233"/>
      <c r="H128" s="237">
        <v>6.5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79</v>
      </c>
      <c r="AY128" s="243" t="s">
        <v>196</v>
      </c>
    </row>
    <row r="129" s="2" customFormat="1" ht="44.25" customHeight="1">
      <c r="A129" s="40"/>
      <c r="B129" s="41"/>
      <c r="C129" s="214" t="s">
        <v>288</v>
      </c>
      <c r="D129" s="214" t="s">
        <v>198</v>
      </c>
      <c r="E129" s="215" t="s">
        <v>1089</v>
      </c>
      <c r="F129" s="216" t="s">
        <v>1090</v>
      </c>
      <c r="G129" s="217" t="s">
        <v>1091</v>
      </c>
      <c r="H129" s="284"/>
      <c r="I129" s="219"/>
      <c r="J129" s="220">
        <f>ROUND(I129*H129,2)</f>
        <v>0</v>
      </c>
      <c r="K129" s="216" t="s">
        <v>202</v>
      </c>
      <c r="L129" s="46"/>
      <c r="M129" s="221" t="s">
        <v>19</v>
      </c>
      <c r="N129" s="222" t="s">
        <v>43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3">
        <f>S129*H129</f>
        <v>0</v>
      </c>
      <c r="U129" s="224" t="s">
        <v>19</v>
      </c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266</v>
      </c>
      <c r="AT129" s="225" t="s">
        <v>198</v>
      </c>
      <c r="AU129" s="225" t="s">
        <v>81</v>
      </c>
      <c r="AY129" s="19" t="s">
        <v>196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79</v>
      </c>
      <c r="BK129" s="226">
        <f>ROUND(I129*H129,2)</f>
        <v>0</v>
      </c>
      <c r="BL129" s="19" t="s">
        <v>266</v>
      </c>
      <c r="BM129" s="225" t="s">
        <v>1092</v>
      </c>
    </row>
    <row r="130" s="2" customFormat="1">
      <c r="A130" s="40"/>
      <c r="B130" s="41"/>
      <c r="C130" s="42"/>
      <c r="D130" s="227" t="s">
        <v>205</v>
      </c>
      <c r="E130" s="42"/>
      <c r="F130" s="228" t="s">
        <v>1093</v>
      </c>
      <c r="G130" s="42"/>
      <c r="H130" s="42"/>
      <c r="I130" s="229"/>
      <c r="J130" s="42"/>
      <c r="K130" s="42"/>
      <c r="L130" s="46"/>
      <c r="M130" s="285"/>
      <c r="N130" s="286"/>
      <c r="O130" s="281"/>
      <c r="P130" s="281"/>
      <c r="Q130" s="281"/>
      <c r="R130" s="281"/>
      <c r="S130" s="281"/>
      <c r="T130" s="281"/>
      <c r="U130" s="287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205</v>
      </c>
      <c r="AU130" s="19" t="s">
        <v>81</v>
      </c>
    </row>
    <row r="131" s="2" customFormat="1" ht="6.96" customHeight="1">
      <c r="A131" s="40"/>
      <c r="B131" s="61"/>
      <c r="C131" s="62"/>
      <c r="D131" s="62"/>
      <c r="E131" s="62"/>
      <c r="F131" s="62"/>
      <c r="G131" s="62"/>
      <c r="H131" s="62"/>
      <c r="I131" s="62"/>
      <c r="J131" s="62"/>
      <c r="K131" s="62"/>
      <c r="L131" s="46"/>
      <c r="M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</sheetData>
  <sheetProtection sheet="1" autoFilter="0" formatColumns="0" formatRows="0" objects="1" scenarios="1" spinCount="100000" saltValue="fNsU9NYIf8est0/upEHk20BCnbxEiTdKiuvukcgDvfY8aLDelc5NMhaKlNleAsEznFeB/GjTYi6usc1/Nfqhcg==" hashValue="Z477sUqVg2s6oVLw8wIeHXAdKqHOB5qwl/g3ItLEhHq5kin1t2uEbKWC6q8Tbghos3UvAIOx6+r0kSet152VWQ==" algorithmName="SHA-512" password="CC35"/>
  <autoFilter ref="C89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132312131"/>
    <hyperlink ref="F97" r:id="rId2" display="https://podminky.urs.cz/item/CS_URS_2025_02/162211211"/>
    <hyperlink ref="F100" r:id="rId3" display="https://podminky.urs.cz/item/CS_URS_2025_02/162211219"/>
    <hyperlink ref="F103" r:id="rId4" display="https://podminky.urs.cz/item/CS_URS_2025_02/162751137"/>
    <hyperlink ref="F106" r:id="rId5" display="https://podminky.urs.cz/item/CS_URS_2025_02/167111102"/>
    <hyperlink ref="F109" r:id="rId6" display="https://podminky.urs.cz/item/CS_URS_2025_02/171201231"/>
    <hyperlink ref="F112" r:id="rId7" display="https://podminky.urs.cz/item/CS_URS_2025_02/175111101"/>
    <hyperlink ref="F117" r:id="rId8" display="https://podminky.urs.cz/item/CS_URS_2025_02/998011010"/>
    <hyperlink ref="F121" r:id="rId9" display="https://podminky.urs.cz/item/CS_URS_2025_02/721173316"/>
    <hyperlink ref="F123" r:id="rId10" display="https://podminky.urs.cz/item/CS_URS_2025_02/721174024"/>
    <hyperlink ref="F125" r:id="rId11" display="https://podminky.urs.cz/item/CS_URS_2025_02/721233141"/>
    <hyperlink ref="F127" r:id="rId12" display="https://podminky.urs.cz/item/CS_URS_2025_02/721290111"/>
    <hyperlink ref="F130" r:id="rId13" display="https://podminky.urs.cz/item/CS_URS_2025_02/99872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4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1094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ROUND((SUM(BE100:BE587)),  2)</f>
        <v>0</v>
      </c>
      <c r="G35" s="40"/>
      <c r="H35" s="40"/>
      <c r="I35" s="160">
        <v>0.20999999999999999</v>
      </c>
      <c r="J35" s="159">
        <f>ROUND(((SUM(BE100:BE587))*I35),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ROUND((SUM(BF100:BF587)),  2)</f>
        <v>0</v>
      </c>
      <c r="G36" s="40"/>
      <c r="H36" s="40"/>
      <c r="I36" s="160">
        <v>0.12</v>
      </c>
      <c r="J36" s="159">
        <f>ROUND(((SUM(BF100:BF587))*I36),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ROUND((SUM(BG100:BG587)),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ROUND((SUM(BH100:BH587)),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ROUND((SUM(BI100:BI587)),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1094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J101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J102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J151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J208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175</v>
      </c>
      <c r="E68" s="185"/>
      <c r="F68" s="185"/>
      <c r="G68" s="185"/>
      <c r="H68" s="185"/>
      <c r="I68" s="185"/>
      <c r="J68" s="186">
        <f>J228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352</v>
      </c>
      <c r="E69" s="185"/>
      <c r="F69" s="185"/>
      <c r="G69" s="185"/>
      <c r="H69" s="185"/>
      <c r="I69" s="185"/>
      <c r="J69" s="186">
        <f>J231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J375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177</v>
      </c>
      <c r="E71" s="180"/>
      <c r="F71" s="180"/>
      <c r="G71" s="180"/>
      <c r="H71" s="180"/>
      <c r="I71" s="180"/>
      <c r="J71" s="181">
        <f>J378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354</v>
      </c>
      <c r="E72" s="185"/>
      <c r="F72" s="185"/>
      <c r="G72" s="185"/>
      <c r="H72" s="185"/>
      <c r="I72" s="185"/>
      <c r="J72" s="186">
        <f>J379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178</v>
      </c>
      <c r="E73" s="185"/>
      <c r="F73" s="185"/>
      <c r="G73" s="185"/>
      <c r="H73" s="185"/>
      <c r="I73" s="185"/>
      <c r="J73" s="186">
        <f>J392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357</v>
      </c>
      <c r="E74" s="185"/>
      <c r="F74" s="185"/>
      <c r="G74" s="185"/>
      <c r="H74" s="185"/>
      <c r="I74" s="185"/>
      <c r="J74" s="186">
        <f>J432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358</v>
      </c>
      <c r="E75" s="185"/>
      <c r="F75" s="185"/>
      <c r="G75" s="185"/>
      <c r="H75" s="185"/>
      <c r="I75" s="185"/>
      <c r="J75" s="186">
        <f>J451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179</v>
      </c>
      <c r="E76" s="185"/>
      <c r="F76" s="185"/>
      <c r="G76" s="185"/>
      <c r="H76" s="185"/>
      <c r="I76" s="185"/>
      <c r="J76" s="186">
        <f>J507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1095</v>
      </c>
      <c r="E77" s="185"/>
      <c r="F77" s="185"/>
      <c r="G77" s="185"/>
      <c r="H77" s="185"/>
      <c r="I77" s="185"/>
      <c r="J77" s="186">
        <f>J535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1096</v>
      </c>
      <c r="E78" s="185"/>
      <c r="F78" s="185"/>
      <c r="G78" s="185"/>
      <c r="H78" s="185"/>
      <c r="I78" s="185"/>
      <c r="J78" s="186">
        <f>J575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180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Koncepční dořešení lokality Loděnice v parku B.Němcové</v>
      </c>
      <c r="F88" s="34"/>
      <c r="G88" s="34"/>
      <c r="H88" s="34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164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2" t="s">
        <v>1094</v>
      </c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166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E11</f>
        <v>D.1.1 - Stavební část</v>
      </c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F14</f>
        <v>Karviná</v>
      </c>
      <c r="G94" s="42"/>
      <c r="H94" s="42"/>
      <c r="I94" s="34" t="s">
        <v>23</v>
      </c>
      <c r="J94" s="74" t="str">
        <f>IF(J14="","",J14)</f>
        <v>22. 1. 2026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25</v>
      </c>
      <c r="D96" s="42"/>
      <c r="E96" s="42"/>
      <c r="F96" s="29" t="str">
        <f>E17</f>
        <v>Statutární město Karviná</v>
      </c>
      <c r="G96" s="42"/>
      <c r="H96" s="42"/>
      <c r="I96" s="34" t="s">
        <v>31</v>
      </c>
      <c r="J96" s="38" t="str">
        <f>E23</f>
        <v>POLYCHROME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IF(E20="","",E20)</f>
        <v>Vyplň údaj</v>
      </c>
      <c r="G97" s="42"/>
      <c r="H97" s="42"/>
      <c r="I97" s="34" t="s">
        <v>34</v>
      </c>
      <c r="J97" s="38" t="str">
        <f>E26</f>
        <v xml:space="preserve"> 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8"/>
      <c r="B99" s="189"/>
      <c r="C99" s="190" t="s">
        <v>181</v>
      </c>
      <c r="D99" s="191" t="s">
        <v>57</v>
      </c>
      <c r="E99" s="191" t="s">
        <v>53</v>
      </c>
      <c r="F99" s="191" t="s">
        <v>54</v>
      </c>
      <c r="G99" s="191" t="s">
        <v>182</v>
      </c>
      <c r="H99" s="191" t="s">
        <v>183</v>
      </c>
      <c r="I99" s="191" t="s">
        <v>184</v>
      </c>
      <c r="J99" s="191" t="s">
        <v>171</v>
      </c>
      <c r="K99" s="192" t="s">
        <v>185</v>
      </c>
      <c r="L99" s="193"/>
      <c r="M99" s="94" t="s">
        <v>19</v>
      </c>
      <c r="N99" s="95" t="s">
        <v>42</v>
      </c>
      <c r="O99" s="95" t="s">
        <v>186</v>
      </c>
      <c r="P99" s="95" t="s">
        <v>187</v>
      </c>
      <c r="Q99" s="95" t="s">
        <v>188</v>
      </c>
      <c r="R99" s="95" t="s">
        <v>189</v>
      </c>
      <c r="S99" s="95" t="s">
        <v>190</v>
      </c>
      <c r="T99" s="95" t="s">
        <v>191</v>
      </c>
      <c r="U99" s="96" t="s">
        <v>192</v>
      </c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</row>
    <row r="100" s="2" customFormat="1" ht="22.8" customHeight="1">
      <c r="A100" s="40"/>
      <c r="B100" s="41"/>
      <c r="C100" s="101" t="s">
        <v>193</v>
      </c>
      <c r="D100" s="42"/>
      <c r="E100" s="42"/>
      <c r="F100" s="42"/>
      <c r="G100" s="42"/>
      <c r="H100" s="42"/>
      <c r="I100" s="42"/>
      <c r="J100" s="194">
        <f>BK100</f>
        <v>0</v>
      </c>
      <c r="K100" s="42"/>
      <c r="L100" s="46"/>
      <c r="M100" s="97"/>
      <c r="N100" s="195"/>
      <c r="O100" s="98"/>
      <c r="P100" s="196">
        <f>P101+P378</f>
        <v>0</v>
      </c>
      <c r="Q100" s="98"/>
      <c r="R100" s="196">
        <f>R101+R378</f>
        <v>513.66219006999995</v>
      </c>
      <c r="S100" s="98"/>
      <c r="T100" s="196">
        <f>T101+T378</f>
        <v>0</v>
      </c>
      <c r="U100" s="99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172</v>
      </c>
      <c r="BK100" s="197">
        <f>BK101+BK378</f>
        <v>0</v>
      </c>
    </row>
    <row r="101" s="12" customFormat="1" ht="25.92" customHeight="1">
      <c r="A101" s="12"/>
      <c r="B101" s="198"/>
      <c r="C101" s="199"/>
      <c r="D101" s="200" t="s">
        <v>71</v>
      </c>
      <c r="E101" s="201" t="s">
        <v>194</v>
      </c>
      <c r="F101" s="201" t="s">
        <v>195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P102+P151+P208+P228+P231+P375</f>
        <v>0</v>
      </c>
      <c r="Q101" s="206"/>
      <c r="R101" s="207">
        <f>R102+R151+R208+R228+R231+R375</f>
        <v>449.61870423999994</v>
      </c>
      <c r="S101" s="206"/>
      <c r="T101" s="207">
        <f>T102+T151+T208+T228+T231+T375</f>
        <v>0</v>
      </c>
      <c r="U101" s="208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79</v>
      </c>
      <c r="AT101" s="210" t="s">
        <v>71</v>
      </c>
      <c r="AU101" s="210" t="s">
        <v>72</v>
      </c>
      <c r="AY101" s="209" t="s">
        <v>196</v>
      </c>
      <c r="BK101" s="211">
        <f>BK102+BK151+BK208+BK228+BK231+BK375</f>
        <v>0</v>
      </c>
    </row>
    <row r="102" s="12" customFormat="1" ht="22.8" customHeight="1">
      <c r="A102" s="12"/>
      <c r="B102" s="198"/>
      <c r="C102" s="199"/>
      <c r="D102" s="200" t="s">
        <v>71</v>
      </c>
      <c r="E102" s="212" t="s">
        <v>79</v>
      </c>
      <c r="F102" s="212" t="s">
        <v>361</v>
      </c>
      <c r="G102" s="199"/>
      <c r="H102" s="199"/>
      <c r="I102" s="202"/>
      <c r="J102" s="213">
        <f>BK102</f>
        <v>0</v>
      </c>
      <c r="K102" s="199"/>
      <c r="L102" s="204"/>
      <c r="M102" s="205"/>
      <c r="N102" s="206"/>
      <c r="O102" s="206"/>
      <c r="P102" s="207">
        <f>SUM(P103:P150)</f>
        <v>0</v>
      </c>
      <c r="Q102" s="206"/>
      <c r="R102" s="207">
        <f>SUM(R103:R150)</f>
        <v>3.0000000000000001E-05</v>
      </c>
      <c r="S102" s="206"/>
      <c r="T102" s="207">
        <f>SUM(T103:T150)</f>
        <v>0</v>
      </c>
      <c r="U102" s="208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79</v>
      </c>
      <c r="AT102" s="210" t="s">
        <v>71</v>
      </c>
      <c r="AU102" s="210" t="s">
        <v>79</v>
      </c>
      <c r="AY102" s="209" t="s">
        <v>196</v>
      </c>
      <c r="BK102" s="211">
        <f>SUM(BK103:BK150)</f>
        <v>0</v>
      </c>
    </row>
    <row r="103" s="2" customFormat="1" ht="24.15" customHeight="1">
      <c r="A103" s="40"/>
      <c r="B103" s="41"/>
      <c r="C103" s="214" t="s">
        <v>79</v>
      </c>
      <c r="D103" s="214" t="s">
        <v>198</v>
      </c>
      <c r="E103" s="215" t="s">
        <v>362</v>
      </c>
      <c r="F103" s="216" t="s">
        <v>363</v>
      </c>
      <c r="G103" s="217" t="s">
        <v>364</v>
      </c>
      <c r="H103" s="218">
        <v>1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3.0000000000000001E-05</v>
      </c>
      <c r="R103" s="223">
        <f>Q103*H103</f>
        <v>3.0000000000000001E-05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81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1097</v>
      </c>
    </row>
    <row r="104" s="2" customFormat="1" ht="37.8" customHeight="1">
      <c r="A104" s="40"/>
      <c r="B104" s="41"/>
      <c r="C104" s="214" t="s">
        <v>81</v>
      </c>
      <c r="D104" s="214" t="s">
        <v>198</v>
      </c>
      <c r="E104" s="215" t="s">
        <v>366</v>
      </c>
      <c r="F104" s="216" t="s">
        <v>367</v>
      </c>
      <c r="G104" s="217" t="s">
        <v>368</v>
      </c>
      <c r="H104" s="218">
        <v>35</v>
      </c>
      <c r="I104" s="219"/>
      <c r="J104" s="220">
        <f>ROUND(I104*H104,2)</f>
        <v>0</v>
      </c>
      <c r="K104" s="216" t="s">
        <v>202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81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1098</v>
      </c>
    </row>
    <row r="105" s="2" customFormat="1">
      <c r="A105" s="40"/>
      <c r="B105" s="41"/>
      <c r="C105" s="42"/>
      <c r="D105" s="227" t="s">
        <v>205</v>
      </c>
      <c r="E105" s="42"/>
      <c r="F105" s="228" t="s">
        <v>370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6"/>
      <c r="U105" s="87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205</v>
      </c>
      <c r="AU105" s="19" t="s">
        <v>81</v>
      </c>
    </row>
    <row r="106" s="2" customFormat="1" ht="24.15" customHeight="1">
      <c r="A106" s="40"/>
      <c r="B106" s="41"/>
      <c r="C106" s="214" t="s">
        <v>155</v>
      </c>
      <c r="D106" s="214" t="s">
        <v>198</v>
      </c>
      <c r="E106" s="215" t="s">
        <v>371</v>
      </c>
      <c r="F106" s="216" t="s">
        <v>372</v>
      </c>
      <c r="G106" s="217" t="s">
        <v>244</v>
      </c>
      <c r="H106" s="218">
        <v>757.11900000000003</v>
      </c>
      <c r="I106" s="219"/>
      <c r="J106" s="220">
        <f>ROUND(I106*H106,2)</f>
        <v>0</v>
      </c>
      <c r="K106" s="216" t="s">
        <v>202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1099</v>
      </c>
    </row>
    <row r="107" s="2" customFormat="1">
      <c r="A107" s="40"/>
      <c r="B107" s="41"/>
      <c r="C107" s="42"/>
      <c r="D107" s="227" t="s">
        <v>205</v>
      </c>
      <c r="E107" s="42"/>
      <c r="F107" s="228" t="s">
        <v>374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6"/>
      <c r="U107" s="87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205</v>
      </c>
      <c r="AU107" s="19" t="s">
        <v>81</v>
      </c>
    </row>
    <row r="108" s="13" customFormat="1">
      <c r="A108" s="13"/>
      <c r="B108" s="232"/>
      <c r="C108" s="233"/>
      <c r="D108" s="234" t="s">
        <v>212</v>
      </c>
      <c r="E108" s="235" t="s">
        <v>19</v>
      </c>
      <c r="F108" s="236" t="s">
        <v>1100</v>
      </c>
      <c r="G108" s="233"/>
      <c r="H108" s="237">
        <v>757.11900000000003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1"/>
      <c r="U108" s="242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212</v>
      </c>
      <c r="AU108" s="243" t="s">
        <v>81</v>
      </c>
      <c r="AV108" s="13" t="s">
        <v>81</v>
      </c>
      <c r="AW108" s="13" t="s">
        <v>33</v>
      </c>
      <c r="AX108" s="13" t="s">
        <v>79</v>
      </c>
      <c r="AY108" s="243" t="s">
        <v>196</v>
      </c>
    </row>
    <row r="109" s="2" customFormat="1" ht="49.05" customHeight="1">
      <c r="A109" s="40"/>
      <c r="B109" s="41"/>
      <c r="C109" s="214" t="s">
        <v>203</v>
      </c>
      <c r="D109" s="214" t="s">
        <v>198</v>
      </c>
      <c r="E109" s="215" t="s">
        <v>1101</v>
      </c>
      <c r="F109" s="216" t="s">
        <v>1102</v>
      </c>
      <c r="G109" s="217" t="s">
        <v>201</v>
      </c>
      <c r="H109" s="218">
        <v>119.544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1103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1104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1105</v>
      </c>
      <c r="G111" s="233"/>
      <c r="H111" s="237">
        <v>85.536000000000001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72</v>
      </c>
      <c r="AY111" s="243" t="s">
        <v>196</v>
      </c>
    </row>
    <row r="112" s="13" customFormat="1">
      <c r="A112" s="13"/>
      <c r="B112" s="232"/>
      <c r="C112" s="233"/>
      <c r="D112" s="234" t="s">
        <v>212</v>
      </c>
      <c r="E112" s="235" t="s">
        <v>19</v>
      </c>
      <c r="F112" s="236" t="s">
        <v>1106</v>
      </c>
      <c r="G112" s="233"/>
      <c r="H112" s="237">
        <v>9.5999999999999996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1"/>
      <c r="U112" s="242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212</v>
      </c>
      <c r="AU112" s="243" t="s">
        <v>81</v>
      </c>
      <c r="AV112" s="13" t="s">
        <v>81</v>
      </c>
      <c r="AW112" s="13" t="s">
        <v>33</v>
      </c>
      <c r="AX112" s="13" t="s">
        <v>72</v>
      </c>
      <c r="AY112" s="243" t="s">
        <v>196</v>
      </c>
    </row>
    <row r="113" s="13" customFormat="1">
      <c r="A113" s="13"/>
      <c r="B113" s="232"/>
      <c r="C113" s="233"/>
      <c r="D113" s="234" t="s">
        <v>212</v>
      </c>
      <c r="E113" s="235" t="s">
        <v>19</v>
      </c>
      <c r="F113" s="236" t="s">
        <v>1107</v>
      </c>
      <c r="G113" s="233"/>
      <c r="H113" s="237">
        <v>6.8259999999999996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1"/>
      <c r="U113" s="242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212</v>
      </c>
      <c r="AU113" s="243" t="s">
        <v>81</v>
      </c>
      <c r="AV113" s="13" t="s">
        <v>81</v>
      </c>
      <c r="AW113" s="13" t="s">
        <v>33</v>
      </c>
      <c r="AX113" s="13" t="s">
        <v>72</v>
      </c>
      <c r="AY113" s="243" t="s">
        <v>196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1108</v>
      </c>
      <c r="G114" s="233"/>
      <c r="H114" s="237">
        <v>5.702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72</v>
      </c>
      <c r="AY114" s="243" t="s">
        <v>196</v>
      </c>
    </row>
    <row r="115" s="13" customFormat="1">
      <c r="A115" s="13"/>
      <c r="B115" s="232"/>
      <c r="C115" s="233"/>
      <c r="D115" s="234" t="s">
        <v>212</v>
      </c>
      <c r="E115" s="235" t="s">
        <v>19</v>
      </c>
      <c r="F115" s="236" t="s">
        <v>1109</v>
      </c>
      <c r="G115" s="233"/>
      <c r="H115" s="237">
        <v>7.1280000000000001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1"/>
      <c r="U115" s="242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212</v>
      </c>
      <c r="AU115" s="243" t="s">
        <v>81</v>
      </c>
      <c r="AV115" s="13" t="s">
        <v>81</v>
      </c>
      <c r="AW115" s="13" t="s">
        <v>33</v>
      </c>
      <c r="AX115" s="13" t="s">
        <v>72</v>
      </c>
      <c r="AY115" s="243" t="s">
        <v>196</v>
      </c>
    </row>
    <row r="116" s="13" customFormat="1">
      <c r="A116" s="13"/>
      <c r="B116" s="232"/>
      <c r="C116" s="233"/>
      <c r="D116" s="234" t="s">
        <v>212</v>
      </c>
      <c r="E116" s="235" t="s">
        <v>19</v>
      </c>
      <c r="F116" s="236" t="s">
        <v>1110</v>
      </c>
      <c r="G116" s="233"/>
      <c r="H116" s="237">
        <v>4.7519999999999998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1"/>
      <c r="U116" s="242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212</v>
      </c>
      <c r="AU116" s="243" t="s">
        <v>81</v>
      </c>
      <c r="AV116" s="13" t="s">
        <v>81</v>
      </c>
      <c r="AW116" s="13" t="s">
        <v>33</v>
      </c>
      <c r="AX116" s="13" t="s">
        <v>72</v>
      </c>
      <c r="AY116" s="243" t="s">
        <v>196</v>
      </c>
    </row>
    <row r="117" s="14" customFormat="1">
      <c r="A117" s="14"/>
      <c r="B117" s="254"/>
      <c r="C117" s="255"/>
      <c r="D117" s="234" t="s">
        <v>212</v>
      </c>
      <c r="E117" s="256" t="s">
        <v>19</v>
      </c>
      <c r="F117" s="257" t="s">
        <v>233</v>
      </c>
      <c r="G117" s="255"/>
      <c r="H117" s="258">
        <v>119.54399999999998</v>
      </c>
      <c r="I117" s="259"/>
      <c r="J117" s="255"/>
      <c r="K117" s="255"/>
      <c r="L117" s="260"/>
      <c r="M117" s="261"/>
      <c r="N117" s="262"/>
      <c r="O117" s="262"/>
      <c r="P117" s="262"/>
      <c r="Q117" s="262"/>
      <c r="R117" s="262"/>
      <c r="S117" s="262"/>
      <c r="T117" s="262"/>
      <c r="U117" s="263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64" t="s">
        <v>212</v>
      </c>
      <c r="AU117" s="264" t="s">
        <v>81</v>
      </c>
      <c r="AV117" s="14" t="s">
        <v>203</v>
      </c>
      <c r="AW117" s="14" t="s">
        <v>33</v>
      </c>
      <c r="AX117" s="14" t="s">
        <v>79</v>
      </c>
      <c r="AY117" s="264" t="s">
        <v>196</v>
      </c>
    </row>
    <row r="118" s="2" customFormat="1" ht="44.25" customHeight="1">
      <c r="A118" s="40"/>
      <c r="B118" s="41"/>
      <c r="C118" s="214" t="s">
        <v>225</v>
      </c>
      <c r="D118" s="214" t="s">
        <v>198</v>
      </c>
      <c r="E118" s="215" t="s">
        <v>381</v>
      </c>
      <c r="F118" s="216" t="s">
        <v>382</v>
      </c>
      <c r="G118" s="217" t="s">
        <v>201</v>
      </c>
      <c r="H118" s="218">
        <v>16.931999999999999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1111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384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13" customFormat="1">
      <c r="A120" s="13"/>
      <c r="B120" s="232"/>
      <c r="C120" s="233"/>
      <c r="D120" s="234" t="s">
        <v>212</v>
      </c>
      <c r="E120" s="235" t="s">
        <v>19</v>
      </c>
      <c r="F120" s="236" t="s">
        <v>1112</v>
      </c>
      <c r="G120" s="233"/>
      <c r="H120" s="237">
        <v>5.6020000000000003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1"/>
      <c r="U120" s="242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212</v>
      </c>
      <c r="AU120" s="243" t="s">
        <v>81</v>
      </c>
      <c r="AV120" s="13" t="s">
        <v>81</v>
      </c>
      <c r="AW120" s="13" t="s">
        <v>33</v>
      </c>
      <c r="AX120" s="13" t="s">
        <v>72</v>
      </c>
      <c r="AY120" s="243" t="s">
        <v>196</v>
      </c>
    </row>
    <row r="121" s="13" customFormat="1">
      <c r="A121" s="13"/>
      <c r="B121" s="232"/>
      <c r="C121" s="233"/>
      <c r="D121" s="234" t="s">
        <v>212</v>
      </c>
      <c r="E121" s="235" t="s">
        <v>19</v>
      </c>
      <c r="F121" s="236" t="s">
        <v>1113</v>
      </c>
      <c r="G121" s="233"/>
      <c r="H121" s="237">
        <v>3.7109999999999999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1"/>
      <c r="U121" s="242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212</v>
      </c>
      <c r="AU121" s="243" t="s">
        <v>81</v>
      </c>
      <c r="AV121" s="13" t="s">
        <v>81</v>
      </c>
      <c r="AW121" s="13" t="s">
        <v>33</v>
      </c>
      <c r="AX121" s="13" t="s">
        <v>72</v>
      </c>
      <c r="AY121" s="243" t="s">
        <v>196</v>
      </c>
    </row>
    <row r="122" s="13" customFormat="1">
      <c r="A122" s="13"/>
      <c r="B122" s="232"/>
      <c r="C122" s="233"/>
      <c r="D122" s="234" t="s">
        <v>212</v>
      </c>
      <c r="E122" s="235" t="s">
        <v>19</v>
      </c>
      <c r="F122" s="236" t="s">
        <v>1114</v>
      </c>
      <c r="G122" s="233"/>
      <c r="H122" s="237">
        <v>4.016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1"/>
      <c r="U122" s="242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212</v>
      </c>
      <c r="AU122" s="243" t="s">
        <v>81</v>
      </c>
      <c r="AV122" s="13" t="s">
        <v>81</v>
      </c>
      <c r="AW122" s="13" t="s">
        <v>33</v>
      </c>
      <c r="AX122" s="13" t="s">
        <v>72</v>
      </c>
      <c r="AY122" s="243" t="s">
        <v>196</v>
      </c>
    </row>
    <row r="123" s="13" customFormat="1">
      <c r="A123" s="13"/>
      <c r="B123" s="232"/>
      <c r="C123" s="233"/>
      <c r="D123" s="234" t="s">
        <v>212</v>
      </c>
      <c r="E123" s="235" t="s">
        <v>19</v>
      </c>
      <c r="F123" s="236" t="s">
        <v>1115</v>
      </c>
      <c r="G123" s="233"/>
      <c r="H123" s="237">
        <v>3.6030000000000002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1"/>
      <c r="U123" s="242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212</v>
      </c>
      <c r="AU123" s="243" t="s">
        <v>81</v>
      </c>
      <c r="AV123" s="13" t="s">
        <v>81</v>
      </c>
      <c r="AW123" s="13" t="s">
        <v>33</v>
      </c>
      <c r="AX123" s="13" t="s">
        <v>72</v>
      </c>
      <c r="AY123" s="243" t="s">
        <v>196</v>
      </c>
    </row>
    <row r="124" s="14" customFormat="1">
      <c r="A124" s="14"/>
      <c r="B124" s="254"/>
      <c r="C124" s="255"/>
      <c r="D124" s="234" t="s">
        <v>212</v>
      </c>
      <c r="E124" s="256" t="s">
        <v>19</v>
      </c>
      <c r="F124" s="257" t="s">
        <v>233</v>
      </c>
      <c r="G124" s="255"/>
      <c r="H124" s="258">
        <v>16.932000000000002</v>
      </c>
      <c r="I124" s="259"/>
      <c r="J124" s="255"/>
      <c r="K124" s="255"/>
      <c r="L124" s="260"/>
      <c r="M124" s="261"/>
      <c r="N124" s="262"/>
      <c r="O124" s="262"/>
      <c r="P124" s="262"/>
      <c r="Q124" s="262"/>
      <c r="R124" s="262"/>
      <c r="S124" s="262"/>
      <c r="T124" s="262"/>
      <c r="U124" s="263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64" t="s">
        <v>212</v>
      </c>
      <c r="AU124" s="264" t="s">
        <v>81</v>
      </c>
      <c r="AV124" s="14" t="s">
        <v>203</v>
      </c>
      <c r="AW124" s="14" t="s">
        <v>33</v>
      </c>
      <c r="AX124" s="14" t="s">
        <v>79</v>
      </c>
      <c r="AY124" s="264" t="s">
        <v>196</v>
      </c>
    </row>
    <row r="125" s="2" customFormat="1" ht="49.05" customHeight="1">
      <c r="A125" s="40"/>
      <c r="B125" s="41"/>
      <c r="C125" s="214" t="s">
        <v>234</v>
      </c>
      <c r="D125" s="214" t="s">
        <v>198</v>
      </c>
      <c r="E125" s="215" t="s">
        <v>1116</v>
      </c>
      <c r="F125" s="216" t="s">
        <v>1117</v>
      </c>
      <c r="G125" s="217" t="s">
        <v>201</v>
      </c>
      <c r="H125" s="218">
        <v>26.273</v>
      </c>
      <c r="I125" s="219"/>
      <c r="J125" s="220">
        <f>ROUND(I125*H125,2)</f>
        <v>0</v>
      </c>
      <c r="K125" s="216" t="s">
        <v>202</v>
      </c>
      <c r="L125" s="46"/>
      <c r="M125" s="221" t="s">
        <v>19</v>
      </c>
      <c r="N125" s="222" t="s">
        <v>43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3">
        <f>S125*H125</f>
        <v>0</v>
      </c>
      <c r="U125" s="224" t="s">
        <v>19</v>
      </c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203</v>
      </c>
      <c r="AT125" s="225" t="s">
        <v>198</v>
      </c>
      <c r="AU125" s="225" t="s">
        <v>81</v>
      </c>
      <c r="AY125" s="19" t="s">
        <v>196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79</v>
      </c>
      <c r="BK125" s="226">
        <f>ROUND(I125*H125,2)</f>
        <v>0</v>
      </c>
      <c r="BL125" s="19" t="s">
        <v>203</v>
      </c>
      <c r="BM125" s="225" t="s">
        <v>1118</v>
      </c>
    </row>
    <row r="126" s="2" customFormat="1">
      <c r="A126" s="40"/>
      <c r="B126" s="41"/>
      <c r="C126" s="42"/>
      <c r="D126" s="227" t="s">
        <v>205</v>
      </c>
      <c r="E126" s="42"/>
      <c r="F126" s="228" t="s">
        <v>1119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6"/>
      <c r="U126" s="87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205</v>
      </c>
      <c r="AU126" s="19" t="s">
        <v>81</v>
      </c>
    </row>
    <row r="127" s="13" customFormat="1">
      <c r="A127" s="13"/>
      <c r="B127" s="232"/>
      <c r="C127" s="233"/>
      <c r="D127" s="234" t="s">
        <v>212</v>
      </c>
      <c r="E127" s="235" t="s">
        <v>19</v>
      </c>
      <c r="F127" s="236" t="s">
        <v>1120</v>
      </c>
      <c r="G127" s="233"/>
      <c r="H127" s="237">
        <v>21.484999999999999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1"/>
      <c r="U127" s="242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212</v>
      </c>
      <c r="AU127" s="243" t="s">
        <v>81</v>
      </c>
      <c r="AV127" s="13" t="s">
        <v>81</v>
      </c>
      <c r="AW127" s="13" t="s">
        <v>33</v>
      </c>
      <c r="AX127" s="13" t="s">
        <v>72</v>
      </c>
      <c r="AY127" s="243" t="s">
        <v>196</v>
      </c>
    </row>
    <row r="128" s="13" customFormat="1">
      <c r="A128" s="13"/>
      <c r="B128" s="232"/>
      <c r="C128" s="233"/>
      <c r="D128" s="234" t="s">
        <v>212</v>
      </c>
      <c r="E128" s="235" t="s">
        <v>19</v>
      </c>
      <c r="F128" s="236" t="s">
        <v>1121</v>
      </c>
      <c r="G128" s="233"/>
      <c r="H128" s="237">
        <v>4.7880000000000003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1"/>
      <c r="U128" s="242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212</v>
      </c>
      <c r="AU128" s="243" t="s">
        <v>81</v>
      </c>
      <c r="AV128" s="13" t="s">
        <v>81</v>
      </c>
      <c r="AW128" s="13" t="s">
        <v>33</v>
      </c>
      <c r="AX128" s="13" t="s">
        <v>72</v>
      </c>
      <c r="AY128" s="243" t="s">
        <v>196</v>
      </c>
    </row>
    <row r="129" s="14" customFormat="1">
      <c r="A129" s="14"/>
      <c r="B129" s="254"/>
      <c r="C129" s="255"/>
      <c r="D129" s="234" t="s">
        <v>212</v>
      </c>
      <c r="E129" s="256" t="s">
        <v>19</v>
      </c>
      <c r="F129" s="257" t="s">
        <v>233</v>
      </c>
      <c r="G129" s="255"/>
      <c r="H129" s="258">
        <v>26.273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2"/>
      <c r="U129" s="263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4" t="s">
        <v>212</v>
      </c>
      <c r="AU129" s="264" t="s">
        <v>81</v>
      </c>
      <c r="AV129" s="14" t="s">
        <v>203</v>
      </c>
      <c r="AW129" s="14" t="s">
        <v>33</v>
      </c>
      <c r="AX129" s="14" t="s">
        <v>79</v>
      </c>
      <c r="AY129" s="264" t="s">
        <v>196</v>
      </c>
    </row>
    <row r="130" s="2" customFormat="1" ht="62.7" customHeight="1">
      <c r="A130" s="40"/>
      <c r="B130" s="41"/>
      <c r="C130" s="214" t="s">
        <v>241</v>
      </c>
      <c r="D130" s="214" t="s">
        <v>198</v>
      </c>
      <c r="E130" s="215" t="s">
        <v>386</v>
      </c>
      <c r="F130" s="216" t="s">
        <v>387</v>
      </c>
      <c r="G130" s="217" t="s">
        <v>201</v>
      </c>
      <c r="H130" s="218">
        <v>297.89800000000002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1122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389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66.75" customHeight="1">
      <c r="A132" s="40"/>
      <c r="B132" s="41"/>
      <c r="C132" s="214" t="s">
        <v>217</v>
      </c>
      <c r="D132" s="214" t="s">
        <v>198</v>
      </c>
      <c r="E132" s="215" t="s">
        <v>390</v>
      </c>
      <c r="F132" s="216" t="s">
        <v>391</v>
      </c>
      <c r="G132" s="217" t="s">
        <v>201</v>
      </c>
      <c r="H132" s="218">
        <v>297.89800000000002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203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203</v>
      </c>
      <c r="BM132" s="225" t="s">
        <v>1123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393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2" customFormat="1" ht="44.25" customHeight="1">
      <c r="A134" s="40"/>
      <c r="B134" s="41"/>
      <c r="C134" s="214" t="s">
        <v>254</v>
      </c>
      <c r="D134" s="214" t="s">
        <v>198</v>
      </c>
      <c r="E134" s="215" t="s">
        <v>1124</v>
      </c>
      <c r="F134" s="216" t="s">
        <v>1125</v>
      </c>
      <c r="G134" s="217" t="s">
        <v>201</v>
      </c>
      <c r="H134" s="218">
        <v>297.89800000000002</v>
      </c>
      <c r="I134" s="219"/>
      <c r="J134" s="220">
        <f>ROUND(I134*H134,2)</f>
        <v>0</v>
      </c>
      <c r="K134" s="216" t="s">
        <v>202</v>
      </c>
      <c r="L134" s="46"/>
      <c r="M134" s="221" t="s">
        <v>19</v>
      </c>
      <c r="N134" s="222" t="s">
        <v>43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3">
        <f>S134*H134</f>
        <v>0</v>
      </c>
      <c r="U134" s="224" t="s">
        <v>19</v>
      </c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203</v>
      </c>
      <c r="AT134" s="225" t="s">
        <v>198</v>
      </c>
      <c r="AU134" s="225" t="s">
        <v>81</v>
      </c>
      <c r="AY134" s="19" t="s">
        <v>196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79</v>
      </c>
      <c r="BK134" s="226">
        <f>ROUND(I134*H134,2)</f>
        <v>0</v>
      </c>
      <c r="BL134" s="19" t="s">
        <v>203</v>
      </c>
      <c r="BM134" s="225" t="s">
        <v>1126</v>
      </c>
    </row>
    <row r="135" s="2" customFormat="1">
      <c r="A135" s="40"/>
      <c r="B135" s="41"/>
      <c r="C135" s="42"/>
      <c r="D135" s="227" t="s">
        <v>205</v>
      </c>
      <c r="E135" s="42"/>
      <c r="F135" s="228" t="s">
        <v>1127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6"/>
      <c r="U135" s="87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205</v>
      </c>
      <c r="AU135" s="19" t="s">
        <v>81</v>
      </c>
    </row>
    <row r="136" s="13" customFormat="1">
      <c r="A136" s="13"/>
      <c r="B136" s="232"/>
      <c r="C136" s="233"/>
      <c r="D136" s="234" t="s">
        <v>212</v>
      </c>
      <c r="E136" s="235" t="s">
        <v>19</v>
      </c>
      <c r="F136" s="236" t="s">
        <v>1128</v>
      </c>
      <c r="G136" s="233"/>
      <c r="H136" s="237">
        <v>151.42400000000001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1"/>
      <c r="U136" s="242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212</v>
      </c>
      <c r="AU136" s="243" t="s">
        <v>81</v>
      </c>
      <c r="AV136" s="13" t="s">
        <v>81</v>
      </c>
      <c r="AW136" s="13" t="s">
        <v>33</v>
      </c>
      <c r="AX136" s="13" t="s">
        <v>72</v>
      </c>
      <c r="AY136" s="243" t="s">
        <v>196</v>
      </c>
    </row>
    <row r="137" s="13" customFormat="1">
      <c r="A137" s="13"/>
      <c r="B137" s="232"/>
      <c r="C137" s="233"/>
      <c r="D137" s="234" t="s">
        <v>212</v>
      </c>
      <c r="E137" s="235" t="s">
        <v>19</v>
      </c>
      <c r="F137" s="236" t="s">
        <v>1129</v>
      </c>
      <c r="G137" s="233"/>
      <c r="H137" s="237">
        <v>146.47399999999999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1"/>
      <c r="U137" s="242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212</v>
      </c>
      <c r="AU137" s="243" t="s">
        <v>81</v>
      </c>
      <c r="AV137" s="13" t="s">
        <v>81</v>
      </c>
      <c r="AW137" s="13" t="s">
        <v>33</v>
      </c>
      <c r="AX137" s="13" t="s">
        <v>72</v>
      </c>
      <c r="AY137" s="243" t="s">
        <v>196</v>
      </c>
    </row>
    <row r="138" s="14" customFormat="1">
      <c r="A138" s="14"/>
      <c r="B138" s="254"/>
      <c r="C138" s="255"/>
      <c r="D138" s="234" t="s">
        <v>212</v>
      </c>
      <c r="E138" s="256" t="s">
        <v>19</v>
      </c>
      <c r="F138" s="257" t="s">
        <v>233</v>
      </c>
      <c r="G138" s="255"/>
      <c r="H138" s="258">
        <v>297.89800000000002</v>
      </c>
      <c r="I138" s="259"/>
      <c r="J138" s="255"/>
      <c r="K138" s="255"/>
      <c r="L138" s="260"/>
      <c r="M138" s="261"/>
      <c r="N138" s="262"/>
      <c r="O138" s="262"/>
      <c r="P138" s="262"/>
      <c r="Q138" s="262"/>
      <c r="R138" s="262"/>
      <c r="S138" s="262"/>
      <c r="T138" s="262"/>
      <c r="U138" s="263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4" t="s">
        <v>212</v>
      </c>
      <c r="AU138" s="264" t="s">
        <v>81</v>
      </c>
      <c r="AV138" s="14" t="s">
        <v>203</v>
      </c>
      <c r="AW138" s="14" t="s">
        <v>33</v>
      </c>
      <c r="AX138" s="14" t="s">
        <v>79</v>
      </c>
      <c r="AY138" s="264" t="s">
        <v>196</v>
      </c>
    </row>
    <row r="139" s="2" customFormat="1" ht="44.25" customHeight="1">
      <c r="A139" s="40"/>
      <c r="B139" s="41"/>
      <c r="C139" s="214" t="s">
        <v>263</v>
      </c>
      <c r="D139" s="214" t="s">
        <v>198</v>
      </c>
      <c r="E139" s="215" t="s">
        <v>400</v>
      </c>
      <c r="F139" s="216" t="s">
        <v>401</v>
      </c>
      <c r="G139" s="217" t="s">
        <v>237</v>
      </c>
      <c r="H139" s="218">
        <v>506.42700000000002</v>
      </c>
      <c r="I139" s="219"/>
      <c r="J139" s="220">
        <f>ROUND(I139*H139,2)</f>
        <v>0</v>
      </c>
      <c r="K139" s="216" t="s">
        <v>202</v>
      </c>
      <c r="L139" s="46"/>
      <c r="M139" s="221" t="s">
        <v>19</v>
      </c>
      <c r="N139" s="222" t="s">
        <v>43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3">
        <f>S139*H139</f>
        <v>0</v>
      </c>
      <c r="U139" s="224" t="s">
        <v>19</v>
      </c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203</v>
      </c>
      <c r="AT139" s="225" t="s">
        <v>198</v>
      </c>
      <c r="AU139" s="225" t="s">
        <v>81</v>
      </c>
      <c r="AY139" s="19" t="s">
        <v>196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79</v>
      </c>
      <c r="BK139" s="226">
        <f>ROUND(I139*H139,2)</f>
        <v>0</v>
      </c>
      <c r="BL139" s="19" t="s">
        <v>203</v>
      </c>
      <c r="BM139" s="225" t="s">
        <v>1130</v>
      </c>
    </row>
    <row r="140" s="2" customFormat="1">
      <c r="A140" s="40"/>
      <c r="B140" s="41"/>
      <c r="C140" s="42"/>
      <c r="D140" s="227" t="s">
        <v>205</v>
      </c>
      <c r="E140" s="42"/>
      <c r="F140" s="228" t="s">
        <v>403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6"/>
      <c r="U140" s="87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81</v>
      </c>
    </row>
    <row r="141" s="13" customFormat="1">
      <c r="A141" s="13"/>
      <c r="B141" s="232"/>
      <c r="C141" s="233"/>
      <c r="D141" s="234" t="s">
        <v>212</v>
      </c>
      <c r="E141" s="233"/>
      <c r="F141" s="236" t="s">
        <v>1131</v>
      </c>
      <c r="G141" s="233"/>
      <c r="H141" s="237">
        <v>506.42700000000002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1"/>
      <c r="U141" s="242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212</v>
      </c>
      <c r="AU141" s="243" t="s">
        <v>81</v>
      </c>
      <c r="AV141" s="13" t="s">
        <v>81</v>
      </c>
      <c r="AW141" s="13" t="s">
        <v>4</v>
      </c>
      <c r="AX141" s="13" t="s">
        <v>79</v>
      </c>
      <c r="AY141" s="243" t="s">
        <v>196</v>
      </c>
    </row>
    <row r="142" s="2" customFormat="1" ht="37.8" customHeight="1">
      <c r="A142" s="40"/>
      <c r="B142" s="41"/>
      <c r="C142" s="214" t="s">
        <v>269</v>
      </c>
      <c r="D142" s="214" t="s">
        <v>198</v>
      </c>
      <c r="E142" s="215" t="s">
        <v>405</v>
      </c>
      <c r="F142" s="216" t="s">
        <v>406</v>
      </c>
      <c r="G142" s="217" t="s">
        <v>201</v>
      </c>
      <c r="H142" s="218">
        <v>297.89800000000002</v>
      </c>
      <c r="I142" s="219"/>
      <c r="J142" s="220">
        <f>ROUND(I142*H142,2)</f>
        <v>0</v>
      </c>
      <c r="K142" s="216" t="s">
        <v>202</v>
      </c>
      <c r="L142" s="46"/>
      <c r="M142" s="221" t="s">
        <v>19</v>
      </c>
      <c r="N142" s="222" t="s">
        <v>43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3">
        <f>S142*H142</f>
        <v>0</v>
      </c>
      <c r="U142" s="224" t="s">
        <v>19</v>
      </c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203</v>
      </c>
      <c r="AT142" s="225" t="s">
        <v>198</v>
      </c>
      <c r="AU142" s="225" t="s">
        <v>81</v>
      </c>
      <c r="AY142" s="19" t="s">
        <v>196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79</v>
      </c>
      <c r="BK142" s="226">
        <f>ROUND(I142*H142,2)</f>
        <v>0</v>
      </c>
      <c r="BL142" s="19" t="s">
        <v>203</v>
      </c>
      <c r="BM142" s="225" t="s">
        <v>1132</v>
      </c>
    </row>
    <row r="143" s="2" customFormat="1">
      <c r="A143" s="40"/>
      <c r="B143" s="41"/>
      <c r="C143" s="42"/>
      <c r="D143" s="227" t="s">
        <v>205</v>
      </c>
      <c r="E143" s="42"/>
      <c r="F143" s="228" t="s">
        <v>408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6"/>
      <c r="U143" s="87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205</v>
      </c>
      <c r="AU143" s="19" t="s">
        <v>81</v>
      </c>
    </row>
    <row r="144" s="2" customFormat="1" ht="44.25" customHeight="1">
      <c r="A144" s="40"/>
      <c r="B144" s="41"/>
      <c r="C144" s="214" t="s">
        <v>8</v>
      </c>
      <c r="D144" s="214" t="s">
        <v>198</v>
      </c>
      <c r="E144" s="215" t="s">
        <v>409</v>
      </c>
      <c r="F144" s="216" t="s">
        <v>410</v>
      </c>
      <c r="G144" s="217" t="s">
        <v>201</v>
      </c>
      <c r="H144" s="218">
        <v>16.274999999999999</v>
      </c>
      <c r="I144" s="219"/>
      <c r="J144" s="220">
        <f>ROUND(I144*H144,2)</f>
        <v>0</v>
      </c>
      <c r="K144" s="216" t="s">
        <v>202</v>
      </c>
      <c r="L144" s="46"/>
      <c r="M144" s="221" t="s">
        <v>19</v>
      </c>
      <c r="N144" s="222" t="s">
        <v>43</v>
      </c>
      <c r="O144" s="86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3">
        <f>S144*H144</f>
        <v>0</v>
      </c>
      <c r="U144" s="224" t="s">
        <v>19</v>
      </c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203</v>
      </c>
      <c r="AT144" s="225" t="s">
        <v>198</v>
      </c>
      <c r="AU144" s="225" t="s">
        <v>81</v>
      </c>
      <c r="AY144" s="19" t="s">
        <v>196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79</v>
      </c>
      <c r="BK144" s="226">
        <f>ROUND(I144*H144,2)</f>
        <v>0</v>
      </c>
      <c r="BL144" s="19" t="s">
        <v>203</v>
      </c>
      <c r="BM144" s="225" t="s">
        <v>1133</v>
      </c>
    </row>
    <row r="145" s="2" customFormat="1">
      <c r="A145" s="40"/>
      <c r="B145" s="41"/>
      <c r="C145" s="42"/>
      <c r="D145" s="227" t="s">
        <v>205</v>
      </c>
      <c r="E145" s="42"/>
      <c r="F145" s="228" t="s">
        <v>412</v>
      </c>
      <c r="G145" s="42"/>
      <c r="H145" s="42"/>
      <c r="I145" s="229"/>
      <c r="J145" s="42"/>
      <c r="K145" s="42"/>
      <c r="L145" s="46"/>
      <c r="M145" s="230"/>
      <c r="N145" s="231"/>
      <c r="O145" s="86"/>
      <c r="P145" s="86"/>
      <c r="Q145" s="86"/>
      <c r="R145" s="86"/>
      <c r="S145" s="86"/>
      <c r="T145" s="86"/>
      <c r="U145" s="87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205</v>
      </c>
      <c r="AU145" s="19" t="s">
        <v>81</v>
      </c>
    </row>
    <row r="146" s="15" customFormat="1">
      <c r="A146" s="15"/>
      <c r="B146" s="268"/>
      <c r="C146" s="269"/>
      <c r="D146" s="234" t="s">
        <v>212</v>
      </c>
      <c r="E146" s="270" t="s">
        <v>19</v>
      </c>
      <c r="F146" s="271" t="s">
        <v>413</v>
      </c>
      <c r="G146" s="269"/>
      <c r="H146" s="270" t="s">
        <v>19</v>
      </c>
      <c r="I146" s="272"/>
      <c r="J146" s="269"/>
      <c r="K146" s="269"/>
      <c r="L146" s="273"/>
      <c r="M146" s="274"/>
      <c r="N146" s="275"/>
      <c r="O146" s="275"/>
      <c r="P146" s="275"/>
      <c r="Q146" s="275"/>
      <c r="R146" s="275"/>
      <c r="S146" s="275"/>
      <c r="T146" s="275"/>
      <c r="U146" s="276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7" t="s">
        <v>212</v>
      </c>
      <c r="AU146" s="277" t="s">
        <v>81</v>
      </c>
      <c r="AV146" s="15" t="s">
        <v>79</v>
      </c>
      <c r="AW146" s="15" t="s">
        <v>33</v>
      </c>
      <c r="AX146" s="15" t="s">
        <v>72</v>
      </c>
      <c r="AY146" s="277" t="s">
        <v>196</v>
      </c>
    </row>
    <row r="147" s="13" customFormat="1">
      <c r="A147" s="13"/>
      <c r="B147" s="232"/>
      <c r="C147" s="233"/>
      <c r="D147" s="234" t="s">
        <v>212</v>
      </c>
      <c r="E147" s="235" t="s">
        <v>19</v>
      </c>
      <c r="F147" s="236" t="s">
        <v>1134</v>
      </c>
      <c r="G147" s="233"/>
      <c r="H147" s="237">
        <v>16.274999999999999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1"/>
      <c r="U147" s="242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212</v>
      </c>
      <c r="AU147" s="243" t="s">
        <v>81</v>
      </c>
      <c r="AV147" s="13" t="s">
        <v>81</v>
      </c>
      <c r="AW147" s="13" t="s">
        <v>33</v>
      </c>
      <c r="AX147" s="13" t="s">
        <v>79</v>
      </c>
      <c r="AY147" s="243" t="s">
        <v>196</v>
      </c>
    </row>
    <row r="148" s="2" customFormat="1" ht="33" customHeight="1">
      <c r="A148" s="40"/>
      <c r="B148" s="41"/>
      <c r="C148" s="214" t="s">
        <v>282</v>
      </c>
      <c r="D148" s="214" t="s">
        <v>198</v>
      </c>
      <c r="E148" s="215" t="s">
        <v>415</v>
      </c>
      <c r="F148" s="216" t="s">
        <v>416</v>
      </c>
      <c r="G148" s="217" t="s">
        <v>244</v>
      </c>
      <c r="H148" s="218">
        <v>757.11900000000003</v>
      </c>
      <c r="I148" s="219"/>
      <c r="J148" s="220">
        <f>ROUND(I148*H148,2)</f>
        <v>0</v>
      </c>
      <c r="K148" s="216" t="s">
        <v>202</v>
      </c>
      <c r="L148" s="46"/>
      <c r="M148" s="221" t="s">
        <v>19</v>
      </c>
      <c r="N148" s="222" t="s">
        <v>43</v>
      </c>
      <c r="O148" s="86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3">
        <f>S148*H148</f>
        <v>0</v>
      </c>
      <c r="U148" s="224" t="s">
        <v>19</v>
      </c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203</v>
      </c>
      <c r="AT148" s="225" t="s">
        <v>198</v>
      </c>
      <c r="AU148" s="225" t="s">
        <v>81</v>
      </c>
      <c r="AY148" s="19" t="s">
        <v>196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79</v>
      </c>
      <c r="BK148" s="226">
        <f>ROUND(I148*H148,2)</f>
        <v>0</v>
      </c>
      <c r="BL148" s="19" t="s">
        <v>203</v>
      </c>
      <c r="BM148" s="225" t="s">
        <v>1135</v>
      </c>
    </row>
    <row r="149" s="2" customFormat="1">
      <c r="A149" s="40"/>
      <c r="B149" s="41"/>
      <c r="C149" s="42"/>
      <c r="D149" s="227" t="s">
        <v>205</v>
      </c>
      <c r="E149" s="42"/>
      <c r="F149" s="228" t="s">
        <v>418</v>
      </c>
      <c r="G149" s="42"/>
      <c r="H149" s="42"/>
      <c r="I149" s="229"/>
      <c r="J149" s="42"/>
      <c r="K149" s="42"/>
      <c r="L149" s="46"/>
      <c r="M149" s="230"/>
      <c r="N149" s="231"/>
      <c r="O149" s="86"/>
      <c r="P149" s="86"/>
      <c r="Q149" s="86"/>
      <c r="R149" s="86"/>
      <c r="S149" s="86"/>
      <c r="T149" s="86"/>
      <c r="U149" s="87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205</v>
      </c>
      <c r="AU149" s="19" t="s">
        <v>81</v>
      </c>
    </row>
    <row r="150" s="13" customFormat="1">
      <c r="A150" s="13"/>
      <c r="B150" s="232"/>
      <c r="C150" s="233"/>
      <c r="D150" s="234" t="s">
        <v>212</v>
      </c>
      <c r="E150" s="235" t="s">
        <v>19</v>
      </c>
      <c r="F150" s="236" t="s">
        <v>1100</v>
      </c>
      <c r="G150" s="233"/>
      <c r="H150" s="237">
        <v>757.11900000000003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1"/>
      <c r="U150" s="242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212</v>
      </c>
      <c r="AU150" s="243" t="s">
        <v>81</v>
      </c>
      <c r="AV150" s="13" t="s">
        <v>81</v>
      </c>
      <c r="AW150" s="13" t="s">
        <v>33</v>
      </c>
      <c r="AX150" s="13" t="s">
        <v>79</v>
      </c>
      <c r="AY150" s="243" t="s">
        <v>196</v>
      </c>
    </row>
    <row r="151" s="12" customFormat="1" ht="22.8" customHeight="1">
      <c r="A151" s="12"/>
      <c r="B151" s="198"/>
      <c r="C151" s="199"/>
      <c r="D151" s="200" t="s">
        <v>71</v>
      </c>
      <c r="E151" s="212" t="s">
        <v>81</v>
      </c>
      <c r="F151" s="212" t="s">
        <v>197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SUM(P152:P207)</f>
        <v>0</v>
      </c>
      <c r="Q151" s="206"/>
      <c r="R151" s="207">
        <f>SUM(R152:R207)</f>
        <v>327.69518732</v>
      </c>
      <c r="S151" s="206"/>
      <c r="T151" s="207">
        <f>SUM(T152:T207)</f>
        <v>0</v>
      </c>
      <c r="U151" s="208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79</v>
      </c>
      <c r="AT151" s="210" t="s">
        <v>71</v>
      </c>
      <c r="AU151" s="210" t="s">
        <v>79</v>
      </c>
      <c r="AY151" s="209" t="s">
        <v>196</v>
      </c>
      <c r="BK151" s="211">
        <f>SUM(BK152:BK207)</f>
        <v>0</v>
      </c>
    </row>
    <row r="152" s="2" customFormat="1" ht="33" customHeight="1">
      <c r="A152" s="40"/>
      <c r="B152" s="41"/>
      <c r="C152" s="214" t="s">
        <v>288</v>
      </c>
      <c r="D152" s="214" t="s">
        <v>198</v>
      </c>
      <c r="E152" s="215" t="s">
        <v>1136</v>
      </c>
      <c r="F152" s="216" t="s">
        <v>1137</v>
      </c>
      <c r="G152" s="217" t="s">
        <v>201</v>
      </c>
      <c r="H152" s="218">
        <v>34.103000000000002</v>
      </c>
      <c r="I152" s="219"/>
      <c r="J152" s="220">
        <f>ROUND(I152*H152,2)</f>
        <v>0</v>
      </c>
      <c r="K152" s="216" t="s">
        <v>202</v>
      </c>
      <c r="L152" s="46"/>
      <c r="M152" s="221" t="s">
        <v>19</v>
      </c>
      <c r="N152" s="222" t="s">
        <v>43</v>
      </c>
      <c r="O152" s="86"/>
      <c r="P152" s="223">
        <f>O152*H152</f>
        <v>0</v>
      </c>
      <c r="Q152" s="223">
        <v>2.5018699999999998</v>
      </c>
      <c r="R152" s="223">
        <f>Q152*H152</f>
        <v>85.321272609999994</v>
      </c>
      <c r="S152" s="223">
        <v>0</v>
      </c>
      <c r="T152" s="223">
        <f>S152*H152</f>
        <v>0</v>
      </c>
      <c r="U152" s="224" t="s">
        <v>19</v>
      </c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203</v>
      </c>
      <c r="AT152" s="225" t="s">
        <v>198</v>
      </c>
      <c r="AU152" s="225" t="s">
        <v>81</v>
      </c>
      <c r="AY152" s="19" t="s">
        <v>196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79</v>
      </c>
      <c r="BK152" s="226">
        <f>ROUND(I152*H152,2)</f>
        <v>0</v>
      </c>
      <c r="BL152" s="19" t="s">
        <v>203</v>
      </c>
      <c r="BM152" s="225" t="s">
        <v>1138</v>
      </c>
    </row>
    <row r="153" s="2" customFormat="1">
      <c r="A153" s="40"/>
      <c r="B153" s="41"/>
      <c r="C153" s="42"/>
      <c r="D153" s="227" t="s">
        <v>205</v>
      </c>
      <c r="E153" s="42"/>
      <c r="F153" s="228" t="s">
        <v>1139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6"/>
      <c r="U153" s="87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205</v>
      </c>
      <c r="AU153" s="19" t="s">
        <v>81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1140</v>
      </c>
      <c r="G154" s="233"/>
      <c r="H154" s="237">
        <v>4.0019999999999998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72</v>
      </c>
      <c r="AY154" s="243" t="s">
        <v>196</v>
      </c>
    </row>
    <row r="155" s="13" customFormat="1">
      <c r="A155" s="13"/>
      <c r="B155" s="232"/>
      <c r="C155" s="233"/>
      <c r="D155" s="234" t="s">
        <v>212</v>
      </c>
      <c r="E155" s="235" t="s">
        <v>19</v>
      </c>
      <c r="F155" s="236" t="s">
        <v>1141</v>
      </c>
      <c r="G155" s="233"/>
      <c r="H155" s="237">
        <v>2.6509999999999998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33</v>
      </c>
      <c r="AX155" s="13" t="s">
        <v>72</v>
      </c>
      <c r="AY155" s="243" t="s">
        <v>196</v>
      </c>
    </row>
    <row r="156" s="13" customFormat="1">
      <c r="A156" s="13"/>
      <c r="B156" s="232"/>
      <c r="C156" s="233"/>
      <c r="D156" s="234" t="s">
        <v>212</v>
      </c>
      <c r="E156" s="235" t="s">
        <v>19</v>
      </c>
      <c r="F156" s="236" t="s">
        <v>1142</v>
      </c>
      <c r="G156" s="233"/>
      <c r="H156" s="237">
        <v>2.8690000000000002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1"/>
      <c r="U156" s="242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212</v>
      </c>
      <c r="AU156" s="243" t="s">
        <v>81</v>
      </c>
      <c r="AV156" s="13" t="s">
        <v>81</v>
      </c>
      <c r="AW156" s="13" t="s">
        <v>33</v>
      </c>
      <c r="AX156" s="13" t="s">
        <v>72</v>
      </c>
      <c r="AY156" s="243" t="s">
        <v>196</v>
      </c>
    </row>
    <row r="157" s="13" customFormat="1">
      <c r="A157" s="13"/>
      <c r="B157" s="232"/>
      <c r="C157" s="233"/>
      <c r="D157" s="234" t="s">
        <v>212</v>
      </c>
      <c r="E157" s="235" t="s">
        <v>19</v>
      </c>
      <c r="F157" s="236" t="s">
        <v>1143</v>
      </c>
      <c r="G157" s="233"/>
      <c r="H157" s="237">
        <v>2.573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1"/>
      <c r="U157" s="242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212</v>
      </c>
      <c r="AU157" s="243" t="s">
        <v>81</v>
      </c>
      <c r="AV157" s="13" t="s">
        <v>81</v>
      </c>
      <c r="AW157" s="13" t="s">
        <v>33</v>
      </c>
      <c r="AX157" s="13" t="s">
        <v>72</v>
      </c>
      <c r="AY157" s="243" t="s">
        <v>196</v>
      </c>
    </row>
    <row r="158" s="13" customFormat="1">
      <c r="A158" s="13"/>
      <c r="B158" s="232"/>
      <c r="C158" s="233"/>
      <c r="D158" s="234" t="s">
        <v>212</v>
      </c>
      <c r="E158" s="235" t="s">
        <v>19</v>
      </c>
      <c r="F158" s="236" t="s">
        <v>1144</v>
      </c>
      <c r="G158" s="233"/>
      <c r="H158" s="237">
        <v>17.904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33</v>
      </c>
      <c r="AX158" s="13" t="s">
        <v>72</v>
      </c>
      <c r="AY158" s="243" t="s">
        <v>196</v>
      </c>
    </row>
    <row r="159" s="13" customFormat="1">
      <c r="A159" s="13"/>
      <c r="B159" s="232"/>
      <c r="C159" s="233"/>
      <c r="D159" s="234" t="s">
        <v>212</v>
      </c>
      <c r="E159" s="235" t="s">
        <v>19</v>
      </c>
      <c r="F159" s="236" t="s">
        <v>1145</v>
      </c>
      <c r="G159" s="233"/>
      <c r="H159" s="237">
        <v>4.1040000000000001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1"/>
      <c r="U159" s="242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212</v>
      </c>
      <c r="AU159" s="243" t="s">
        <v>81</v>
      </c>
      <c r="AV159" s="13" t="s">
        <v>81</v>
      </c>
      <c r="AW159" s="13" t="s">
        <v>33</v>
      </c>
      <c r="AX159" s="13" t="s">
        <v>72</v>
      </c>
      <c r="AY159" s="243" t="s">
        <v>196</v>
      </c>
    </row>
    <row r="160" s="14" customFormat="1">
      <c r="A160" s="14"/>
      <c r="B160" s="254"/>
      <c r="C160" s="255"/>
      <c r="D160" s="234" t="s">
        <v>212</v>
      </c>
      <c r="E160" s="256" t="s">
        <v>19</v>
      </c>
      <c r="F160" s="257" t="s">
        <v>233</v>
      </c>
      <c r="G160" s="255"/>
      <c r="H160" s="258">
        <v>34.103000000000002</v>
      </c>
      <c r="I160" s="259"/>
      <c r="J160" s="255"/>
      <c r="K160" s="255"/>
      <c r="L160" s="260"/>
      <c r="M160" s="261"/>
      <c r="N160" s="262"/>
      <c r="O160" s="262"/>
      <c r="P160" s="262"/>
      <c r="Q160" s="262"/>
      <c r="R160" s="262"/>
      <c r="S160" s="262"/>
      <c r="T160" s="262"/>
      <c r="U160" s="263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4" t="s">
        <v>212</v>
      </c>
      <c r="AU160" s="264" t="s">
        <v>81</v>
      </c>
      <c r="AV160" s="14" t="s">
        <v>203</v>
      </c>
      <c r="AW160" s="14" t="s">
        <v>33</v>
      </c>
      <c r="AX160" s="14" t="s">
        <v>79</v>
      </c>
      <c r="AY160" s="264" t="s">
        <v>196</v>
      </c>
    </row>
    <row r="161" s="2" customFormat="1" ht="16.5" customHeight="1">
      <c r="A161" s="40"/>
      <c r="B161" s="41"/>
      <c r="C161" s="214" t="s">
        <v>294</v>
      </c>
      <c r="D161" s="214" t="s">
        <v>198</v>
      </c>
      <c r="E161" s="215" t="s">
        <v>451</v>
      </c>
      <c r="F161" s="216" t="s">
        <v>452</v>
      </c>
      <c r="G161" s="217" t="s">
        <v>244</v>
      </c>
      <c r="H161" s="218">
        <v>91.024000000000001</v>
      </c>
      <c r="I161" s="219"/>
      <c r="J161" s="220">
        <f>ROUND(I161*H161,2)</f>
        <v>0</v>
      </c>
      <c r="K161" s="216" t="s">
        <v>202</v>
      </c>
      <c r="L161" s="46"/>
      <c r="M161" s="221" t="s">
        <v>19</v>
      </c>
      <c r="N161" s="222" t="s">
        <v>43</v>
      </c>
      <c r="O161" s="86"/>
      <c r="P161" s="223">
        <f>O161*H161</f>
        <v>0</v>
      </c>
      <c r="Q161" s="223">
        <v>0.0026900000000000001</v>
      </c>
      <c r="R161" s="223">
        <f>Q161*H161</f>
        <v>0.24485456000000003</v>
      </c>
      <c r="S161" s="223">
        <v>0</v>
      </c>
      <c r="T161" s="223">
        <f>S161*H161</f>
        <v>0</v>
      </c>
      <c r="U161" s="224" t="s">
        <v>19</v>
      </c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203</v>
      </c>
      <c r="AT161" s="225" t="s">
        <v>198</v>
      </c>
      <c r="AU161" s="225" t="s">
        <v>81</v>
      </c>
      <c r="AY161" s="19" t="s">
        <v>196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79</v>
      </c>
      <c r="BK161" s="226">
        <f>ROUND(I161*H161,2)</f>
        <v>0</v>
      </c>
      <c r="BL161" s="19" t="s">
        <v>203</v>
      </c>
      <c r="BM161" s="225" t="s">
        <v>1146</v>
      </c>
    </row>
    <row r="162" s="2" customFormat="1">
      <c r="A162" s="40"/>
      <c r="B162" s="41"/>
      <c r="C162" s="42"/>
      <c r="D162" s="227" t="s">
        <v>205</v>
      </c>
      <c r="E162" s="42"/>
      <c r="F162" s="228" t="s">
        <v>454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6"/>
      <c r="U162" s="87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205</v>
      </c>
      <c r="AU162" s="19" t="s">
        <v>81</v>
      </c>
    </row>
    <row r="163" s="13" customFormat="1">
      <c r="A163" s="13"/>
      <c r="B163" s="232"/>
      <c r="C163" s="233"/>
      <c r="D163" s="234" t="s">
        <v>212</v>
      </c>
      <c r="E163" s="235" t="s">
        <v>19</v>
      </c>
      <c r="F163" s="236" t="s">
        <v>1147</v>
      </c>
      <c r="G163" s="233"/>
      <c r="H163" s="237">
        <v>16.006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1"/>
      <c r="U163" s="242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212</v>
      </c>
      <c r="AU163" s="243" t="s">
        <v>81</v>
      </c>
      <c r="AV163" s="13" t="s">
        <v>81</v>
      </c>
      <c r="AW163" s="13" t="s">
        <v>33</v>
      </c>
      <c r="AX163" s="13" t="s">
        <v>72</v>
      </c>
      <c r="AY163" s="243" t="s">
        <v>196</v>
      </c>
    </row>
    <row r="164" s="13" customFormat="1">
      <c r="A164" s="13"/>
      <c r="B164" s="232"/>
      <c r="C164" s="233"/>
      <c r="D164" s="234" t="s">
        <v>212</v>
      </c>
      <c r="E164" s="235" t="s">
        <v>19</v>
      </c>
      <c r="F164" s="236" t="s">
        <v>1148</v>
      </c>
      <c r="G164" s="233"/>
      <c r="H164" s="237">
        <v>10.602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1"/>
      <c r="U164" s="242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212</v>
      </c>
      <c r="AU164" s="243" t="s">
        <v>81</v>
      </c>
      <c r="AV164" s="13" t="s">
        <v>81</v>
      </c>
      <c r="AW164" s="13" t="s">
        <v>33</v>
      </c>
      <c r="AX164" s="13" t="s">
        <v>72</v>
      </c>
      <c r="AY164" s="243" t="s">
        <v>196</v>
      </c>
    </row>
    <row r="165" s="13" customFormat="1">
      <c r="A165" s="13"/>
      <c r="B165" s="232"/>
      <c r="C165" s="233"/>
      <c r="D165" s="234" t="s">
        <v>212</v>
      </c>
      <c r="E165" s="235" t="s">
        <v>19</v>
      </c>
      <c r="F165" s="236" t="s">
        <v>1149</v>
      </c>
      <c r="G165" s="233"/>
      <c r="H165" s="237">
        <v>11.475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1"/>
      <c r="U165" s="242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212</v>
      </c>
      <c r="AU165" s="243" t="s">
        <v>81</v>
      </c>
      <c r="AV165" s="13" t="s">
        <v>81</v>
      </c>
      <c r="AW165" s="13" t="s">
        <v>33</v>
      </c>
      <c r="AX165" s="13" t="s">
        <v>72</v>
      </c>
      <c r="AY165" s="243" t="s">
        <v>196</v>
      </c>
    </row>
    <row r="166" s="13" customFormat="1">
      <c r="A166" s="13"/>
      <c r="B166" s="232"/>
      <c r="C166" s="233"/>
      <c r="D166" s="234" t="s">
        <v>212</v>
      </c>
      <c r="E166" s="235" t="s">
        <v>19</v>
      </c>
      <c r="F166" s="236" t="s">
        <v>1150</v>
      </c>
      <c r="G166" s="233"/>
      <c r="H166" s="237">
        <v>10.292999999999999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1"/>
      <c r="U166" s="242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212</v>
      </c>
      <c r="AU166" s="243" t="s">
        <v>81</v>
      </c>
      <c r="AV166" s="13" t="s">
        <v>81</v>
      </c>
      <c r="AW166" s="13" t="s">
        <v>33</v>
      </c>
      <c r="AX166" s="13" t="s">
        <v>72</v>
      </c>
      <c r="AY166" s="243" t="s">
        <v>196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1151</v>
      </c>
      <c r="G167" s="233"/>
      <c r="H167" s="237">
        <v>35.808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72</v>
      </c>
      <c r="AY167" s="243" t="s">
        <v>196</v>
      </c>
    </row>
    <row r="168" s="13" customFormat="1">
      <c r="A168" s="13"/>
      <c r="B168" s="232"/>
      <c r="C168" s="233"/>
      <c r="D168" s="234" t="s">
        <v>212</v>
      </c>
      <c r="E168" s="235" t="s">
        <v>19</v>
      </c>
      <c r="F168" s="236" t="s">
        <v>1152</v>
      </c>
      <c r="G168" s="233"/>
      <c r="H168" s="237">
        <v>6.8399999999999999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1"/>
      <c r="U168" s="242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212</v>
      </c>
      <c r="AU168" s="243" t="s">
        <v>81</v>
      </c>
      <c r="AV168" s="13" t="s">
        <v>81</v>
      </c>
      <c r="AW168" s="13" t="s">
        <v>33</v>
      </c>
      <c r="AX168" s="13" t="s">
        <v>72</v>
      </c>
      <c r="AY168" s="243" t="s">
        <v>196</v>
      </c>
    </row>
    <row r="169" s="14" customFormat="1">
      <c r="A169" s="14"/>
      <c r="B169" s="254"/>
      <c r="C169" s="255"/>
      <c r="D169" s="234" t="s">
        <v>212</v>
      </c>
      <c r="E169" s="256" t="s">
        <v>19</v>
      </c>
      <c r="F169" s="257" t="s">
        <v>233</v>
      </c>
      <c r="G169" s="255"/>
      <c r="H169" s="258">
        <v>91.024000000000001</v>
      </c>
      <c r="I169" s="259"/>
      <c r="J169" s="255"/>
      <c r="K169" s="255"/>
      <c r="L169" s="260"/>
      <c r="M169" s="261"/>
      <c r="N169" s="262"/>
      <c r="O169" s="262"/>
      <c r="P169" s="262"/>
      <c r="Q169" s="262"/>
      <c r="R169" s="262"/>
      <c r="S169" s="262"/>
      <c r="T169" s="262"/>
      <c r="U169" s="263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4" t="s">
        <v>212</v>
      </c>
      <c r="AU169" s="264" t="s">
        <v>81</v>
      </c>
      <c r="AV169" s="14" t="s">
        <v>203</v>
      </c>
      <c r="AW169" s="14" t="s">
        <v>33</v>
      </c>
      <c r="AX169" s="14" t="s">
        <v>79</v>
      </c>
      <c r="AY169" s="264" t="s">
        <v>196</v>
      </c>
    </row>
    <row r="170" s="2" customFormat="1" ht="16.5" customHeight="1">
      <c r="A170" s="40"/>
      <c r="B170" s="41"/>
      <c r="C170" s="214" t="s">
        <v>266</v>
      </c>
      <c r="D170" s="214" t="s">
        <v>198</v>
      </c>
      <c r="E170" s="215" t="s">
        <v>456</v>
      </c>
      <c r="F170" s="216" t="s">
        <v>457</v>
      </c>
      <c r="G170" s="217" t="s">
        <v>244</v>
      </c>
      <c r="H170" s="218">
        <v>91.024000000000001</v>
      </c>
      <c r="I170" s="219"/>
      <c r="J170" s="220">
        <f>ROUND(I170*H170,2)</f>
        <v>0</v>
      </c>
      <c r="K170" s="216" t="s">
        <v>202</v>
      </c>
      <c r="L170" s="46"/>
      <c r="M170" s="221" t="s">
        <v>19</v>
      </c>
      <c r="N170" s="222" t="s">
        <v>43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3">
        <f>S170*H170</f>
        <v>0</v>
      </c>
      <c r="U170" s="224" t="s">
        <v>19</v>
      </c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203</v>
      </c>
      <c r="AT170" s="225" t="s">
        <v>198</v>
      </c>
      <c r="AU170" s="225" t="s">
        <v>81</v>
      </c>
      <c r="AY170" s="19" t="s">
        <v>196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79</v>
      </c>
      <c r="BK170" s="226">
        <f>ROUND(I170*H170,2)</f>
        <v>0</v>
      </c>
      <c r="BL170" s="19" t="s">
        <v>203</v>
      </c>
      <c r="BM170" s="225" t="s">
        <v>1153</v>
      </c>
    </row>
    <row r="171" s="2" customFormat="1">
      <c r="A171" s="40"/>
      <c r="B171" s="41"/>
      <c r="C171" s="42"/>
      <c r="D171" s="227" t="s">
        <v>205</v>
      </c>
      <c r="E171" s="42"/>
      <c r="F171" s="228" t="s">
        <v>459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6"/>
      <c r="U171" s="87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205</v>
      </c>
      <c r="AU171" s="19" t="s">
        <v>81</v>
      </c>
    </row>
    <row r="172" s="2" customFormat="1" ht="24.15" customHeight="1">
      <c r="A172" s="40"/>
      <c r="B172" s="41"/>
      <c r="C172" s="214" t="s">
        <v>307</v>
      </c>
      <c r="D172" s="214" t="s">
        <v>198</v>
      </c>
      <c r="E172" s="215" t="s">
        <v>1154</v>
      </c>
      <c r="F172" s="216" t="s">
        <v>1155</v>
      </c>
      <c r="G172" s="217" t="s">
        <v>201</v>
      </c>
      <c r="H172" s="218">
        <v>6.1440000000000001</v>
      </c>
      <c r="I172" s="219"/>
      <c r="J172" s="220">
        <f>ROUND(I172*H172,2)</f>
        <v>0</v>
      </c>
      <c r="K172" s="216" t="s">
        <v>202</v>
      </c>
      <c r="L172" s="46"/>
      <c r="M172" s="221" t="s">
        <v>19</v>
      </c>
      <c r="N172" s="222" t="s">
        <v>43</v>
      </c>
      <c r="O172" s="86"/>
      <c r="P172" s="223">
        <f>O172*H172</f>
        <v>0</v>
      </c>
      <c r="Q172" s="223">
        <v>2.5018699999999998</v>
      </c>
      <c r="R172" s="223">
        <f>Q172*H172</f>
        <v>15.371489279999999</v>
      </c>
      <c r="S172" s="223">
        <v>0</v>
      </c>
      <c r="T172" s="223">
        <f>S172*H172</f>
        <v>0</v>
      </c>
      <c r="U172" s="224" t="s">
        <v>19</v>
      </c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203</v>
      </c>
      <c r="AT172" s="225" t="s">
        <v>198</v>
      </c>
      <c r="AU172" s="225" t="s">
        <v>81</v>
      </c>
      <c r="AY172" s="19" t="s">
        <v>196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79</v>
      </c>
      <c r="BK172" s="226">
        <f>ROUND(I172*H172,2)</f>
        <v>0</v>
      </c>
      <c r="BL172" s="19" t="s">
        <v>203</v>
      </c>
      <c r="BM172" s="225" t="s">
        <v>1156</v>
      </c>
    </row>
    <row r="173" s="2" customFormat="1">
      <c r="A173" s="40"/>
      <c r="B173" s="41"/>
      <c r="C173" s="42"/>
      <c r="D173" s="227" t="s">
        <v>205</v>
      </c>
      <c r="E173" s="42"/>
      <c r="F173" s="228" t="s">
        <v>1157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6"/>
      <c r="U173" s="87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205</v>
      </c>
      <c r="AU173" s="19" t="s">
        <v>81</v>
      </c>
    </row>
    <row r="174" s="13" customFormat="1">
      <c r="A174" s="13"/>
      <c r="B174" s="232"/>
      <c r="C174" s="233"/>
      <c r="D174" s="234" t="s">
        <v>212</v>
      </c>
      <c r="E174" s="235" t="s">
        <v>19</v>
      </c>
      <c r="F174" s="236" t="s">
        <v>1158</v>
      </c>
      <c r="G174" s="233"/>
      <c r="H174" s="237">
        <v>6.1440000000000001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1"/>
      <c r="U174" s="242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212</v>
      </c>
      <c r="AU174" s="243" t="s">
        <v>81</v>
      </c>
      <c r="AV174" s="13" t="s">
        <v>81</v>
      </c>
      <c r="AW174" s="13" t="s">
        <v>33</v>
      </c>
      <c r="AX174" s="13" t="s">
        <v>79</v>
      </c>
      <c r="AY174" s="243" t="s">
        <v>196</v>
      </c>
    </row>
    <row r="175" s="2" customFormat="1" ht="33" customHeight="1">
      <c r="A175" s="40"/>
      <c r="B175" s="41"/>
      <c r="C175" s="214" t="s">
        <v>313</v>
      </c>
      <c r="D175" s="214" t="s">
        <v>198</v>
      </c>
      <c r="E175" s="215" t="s">
        <v>1159</v>
      </c>
      <c r="F175" s="216" t="s">
        <v>1160</v>
      </c>
      <c r="G175" s="217" t="s">
        <v>201</v>
      </c>
      <c r="H175" s="218">
        <v>87.783000000000001</v>
      </c>
      <c r="I175" s="219"/>
      <c r="J175" s="220">
        <f>ROUND(I175*H175,2)</f>
        <v>0</v>
      </c>
      <c r="K175" s="216" t="s">
        <v>202</v>
      </c>
      <c r="L175" s="46"/>
      <c r="M175" s="221" t="s">
        <v>19</v>
      </c>
      <c r="N175" s="222" t="s">
        <v>43</v>
      </c>
      <c r="O175" s="86"/>
      <c r="P175" s="223">
        <f>O175*H175</f>
        <v>0</v>
      </c>
      <c r="Q175" s="223">
        <v>2.5018699999999998</v>
      </c>
      <c r="R175" s="223">
        <f>Q175*H175</f>
        <v>219.62165420999997</v>
      </c>
      <c r="S175" s="223">
        <v>0</v>
      </c>
      <c r="T175" s="223">
        <f>S175*H175</f>
        <v>0</v>
      </c>
      <c r="U175" s="224" t="s">
        <v>19</v>
      </c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203</v>
      </c>
      <c r="AT175" s="225" t="s">
        <v>198</v>
      </c>
      <c r="AU175" s="225" t="s">
        <v>81</v>
      </c>
      <c r="AY175" s="19" t="s">
        <v>196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79</v>
      </c>
      <c r="BK175" s="226">
        <f>ROUND(I175*H175,2)</f>
        <v>0</v>
      </c>
      <c r="BL175" s="19" t="s">
        <v>203</v>
      </c>
      <c r="BM175" s="225" t="s">
        <v>1161</v>
      </c>
    </row>
    <row r="176" s="2" customFormat="1">
      <c r="A176" s="40"/>
      <c r="B176" s="41"/>
      <c r="C176" s="42"/>
      <c r="D176" s="227" t="s">
        <v>205</v>
      </c>
      <c r="E176" s="42"/>
      <c r="F176" s="228" t="s">
        <v>1162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6"/>
      <c r="U176" s="87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205</v>
      </c>
      <c r="AU176" s="19" t="s">
        <v>81</v>
      </c>
    </row>
    <row r="177" s="13" customFormat="1">
      <c r="A177" s="13"/>
      <c r="B177" s="232"/>
      <c r="C177" s="233"/>
      <c r="D177" s="234" t="s">
        <v>212</v>
      </c>
      <c r="E177" s="235" t="s">
        <v>19</v>
      </c>
      <c r="F177" s="236" t="s">
        <v>1163</v>
      </c>
      <c r="G177" s="233"/>
      <c r="H177" s="237">
        <v>67.584000000000003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1"/>
      <c r="U177" s="242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212</v>
      </c>
      <c r="AU177" s="243" t="s">
        <v>81</v>
      </c>
      <c r="AV177" s="13" t="s">
        <v>81</v>
      </c>
      <c r="AW177" s="13" t="s">
        <v>33</v>
      </c>
      <c r="AX177" s="13" t="s">
        <v>72</v>
      </c>
      <c r="AY177" s="243" t="s">
        <v>196</v>
      </c>
    </row>
    <row r="178" s="13" customFormat="1">
      <c r="A178" s="13"/>
      <c r="B178" s="232"/>
      <c r="C178" s="233"/>
      <c r="D178" s="234" t="s">
        <v>212</v>
      </c>
      <c r="E178" s="235" t="s">
        <v>19</v>
      </c>
      <c r="F178" s="236" t="s">
        <v>1164</v>
      </c>
      <c r="G178" s="233"/>
      <c r="H178" s="237">
        <v>5.7220000000000004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1"/>
      <c r="U178" s="242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212</v>
      </c>
      <c r="AU178" s="243" t="s">
        <v>81</v>
      </c>
      <c r="AV178" s="13" t="s">
        <v>81</v>
      </c>
      <c r="AW178" s="13" t="s">
        <v>33</v>
      </c>
      <c r="AX178" s="13" t="s">
        <v>72</v>
      </c>
      <c r="AY178" s="243" t="s">
        <v>196</v>
      </c>
    </row>
    <row r="179" s="13" customFormat="1">
      <c r="A179" s="13"/>
      <c r="B179" s="232"/>
      <c r="C179" s="233"/>
      <c r="D179" s="234" t="s">
        <v>212</v>
      </c>
      <c r="E179" s="235" t="s">
        <v>19</v>
      </c>
      <c r="F179" s="236" t="s">
        <v>1165</v>
      </c>
      <c r="G179" s="233"/>
      <c r="H179" s="237">
        <v>4.6849999999999996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1"/>
      <c r="U179" s="242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212</v>
      </c>
      <c r="AU179" s="243" t="s">
        <v>81</v>
      </c>
      <c r="AV179" s="13" t="s">
        <v>81</v>
      </c>
      <c r="AW179" s="13" t="s">
        <v>33</v>
      </c>
      <c r="AX179" s="13" t="s">
        <v>72</v>
      </c>
      <c r="AY179" s="243" t="s">
        <v>196</v>
      </c>
    </row>
    <row r="180" s="13" customFormat="1">
      <c r="A180" s="13"/>
      <c r="B180" s="232"/>
      <c r="C180" s="233"/>
      <c r="D180" s="234" t="s">
        <v>212</v>
      </c>
      <c r="E180" s="235" t="s">
        <v>19</v>
      </c>
      <c r="F180" s="236" t="s">
        <v>1166</v>
      </c>
      <c r="G180" s="233"/>
      <c r="H180" s="237">
        <v>5.952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1"/>
      <c r="U180" s="242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212</v>
      </c>
      <c r="AU180" s="243" t="s">
        <v>81</v>
      </c>
      <c r="AV180" s="13" t="s">
        <v>81</v>
      </c>
      <c r="AW180" s="13" t="s">
        <v>33</v>
      </c>
      <c r="AX180" s="13" t="s">
        <v>72</v>
      </c>
      <c r="AY180" s="243" t="s">
        <v>196</v>
      </c>
    </row>
    <row r="181" s="13" customFormat="1">
      <c r="A181" s="13"/>
      <c r="B181" s="232"/>
      <c r="C181" s="233"/>
      <c r="D181" s="234" t="s">
        <v>212</v>
      </c>
      <c r="E181" s="235" t="s">
        <v>19</v>
      </c>
      <c r="F181" s="236" t="s">
        <v>1167</v>
      </c>
      <c r="G181" s="233"/>
      <c r="H181" s="237">
        <v>3.8399999999999999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1"/>
      <c r="U181" s="242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212</v>
      </c>
      <c r="AU181" s="243" t="s">
        <v>81</v>
      </c>
      <c r="AV181" s="13" t="s">
        <v>81</v>
      </c>
      <c r="AW181" s="13" t="s">
        <v>33</v>
      </c>
      <c r="AX181" s="13" t="s">
        <v>72</v>
      </c>
      <c r="AY181" s="243" t="s">
        <v>196</v>
      </c>
    </row>
    <row r="182" s="14" customFormat="1">
      <c r="A182" s="14"/>
      <c r="B182" s="254"/>
      <c r="C182" s="255"/>
      <c r="D182" s="234" t="s">
        <v>212</v>
      </c>
      <c r="E182" s="256" t="s">
        <v>19</v>
      </c>
      <c r="F182" s="257" t="s">
        <v>233</v>
      </c>
      <c r="G182" s="255"/>
      <c r="H182" s="258">
        <v>87.783000000000001</v>
      </c>
      <c r="I182" s="259"/>
      <c r="J182" s="255"/>
      <c r="K182" s="255"/>
      <c r="L182" s="260"/>
      <c r="M182" s="261"/>
      <c r="N182" s="262"/>
      <c r="O182" s="262"/>
      <c r="P182" s="262"/>
      <c r="Q182" s="262"/>
      <c r="R182" s="262"/>
      <c r="S182" s="262"/>
      <c r="T182" s="262"/>
      <c r="U182" s="263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4" t="s">
        <v>212</v>
      </c>
      <c r="AU182" s="264" t="s">
        <v>81</v>
      </c>
      <c r="AV182" s="14" t="s">
        <v>203</v>
      </c>
      <c r="AW182" s="14" t="s">
        <v>33</v>
      </c>
      <c r="AX182" s="14" t="s">
        <v>79</v>
      </c>
      <c r="AY182" s="264" t="s">
        <v>196</v>
      </c>
    </row>
    <row r="183" s="2" customFormat="1" ht="16.5" customHeight="1">
      <c r="A183" s="40"/>
      <c r="B183" s="41"/>
      <c r="C183" s="214" t="s">
        <v>320</v>
      </c>
      <c r="D183" s="214" t="s">
        <v>198</v>
      </c>
      <c r="E183" s="215" t="s">
        <v>1168</v>
      </c>
      <c r="F183" s="216" t="s">
        <v>1169</v>
      </c>
      <c r="G183" s="217" t="s">
        <v>244</v>
      </c>
      <c r="H183" s="218">
        <v>240.28800000000001</v>
      </c>
      <c r="I183" s="219"/>
      <c r="J183" s="220">
        <f>ROUND(I183*H183,2)</f>
        <v>0</v>
      </c>
      <c r="K183" s="216" t="s">
        <v>202</v>
      </c>
      <c r="L183" s="46"/>
      <c r="M183" s="221" t="s">
        <v>19</v>
      </c>
      <c r="N183" s="222" t="s">
        <v>43</v>
      </c>
      <c r="O183" s="86"/>
      <c r="P183" s="223">
        <f>O183*H183</f>
        <v>0</v>
      </c>
      <c r="Q183" s="223">
        <v>0.00264</v>
      </c>
      <c r="R183" s="223">
        <f>Q183*H183</f>
        <v>0.63436031999999998</v>
      </c>
      <c r="S183" s="223">
        <v>0</v>
      </c>
      <c r="T183" s="223">
        <f>S183*H183</f>
        <v>0</v>
      </c>
      <c r="U183" s="224" t="s">
        <v>19</v>
      </c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203</v>
      </c>
      <c r="AT183" s="225" t="s">
        <v>198</v>
      </c>
      <c r="AU183" s="225" t="s">
        <v>81</v>
      </c>
      <c r="AY183" s="19" t="s">
        <v>196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79</v>
      </c>
      <c r="BK183" s="226">
        <f>ROUND(I183*H183,2)</f>
        <v>0</v>
      </c>
      <c r="BL183" s="19" t="s">
        <v>203</v>
      </c>
      <c r="BM183" s="225" t="s">
        <v>1170</v>
      </c>
    </row>
    <row r="184" s="2" customFormat="1">
      <c r="A184" s="40"/>
      <c r="B184" s="41"/>
      <c r="C184" s="42"/>
      <c r="D184" s="227" t="s">
        <v>205</v>
      </c>
      <c r="E184" s="42"/>
      <c r="F184" s="228" t="s">
        <v>1171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6"/>
      <c r="U184" s="87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205</v>
      </c>
      <c r="AU184" s="19" t="s">
        <v>81</v>
      </c>
    </row>
    <row r="185" s="13" customFormat="1">
      <c r="A185" s="13"/>
      <c r="B185" s="232"/>
      <c r="C185" s="233"/>
      <c r="D185" s="234" t="s">
        <v>212</v>
      </c>
      <c r="E185" s="235" t="s">
        <v>19</v>
      </c>
      <c r="F185" s="236" t="s">
        <v>1172</v>
      </c>
      <c r="G185" s="233"/>
      <c r="H185" s="237">
        <v>30.719999999999999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1"/>
      <c r="U185" s="242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212</v>
      </c>
      <c r="AU185" s="243" t="s">
        <v>81</v>
      </c>
      <c r="AV185" s="13" t="s">
        <v>81</v>
      </c>
      <c r="AW185" s="13" t="s">
        <v>33</v>
      </c>
      <c r="AX185" s="13" t="s">
        <v>72</v>
      </c>
      <c r="AY185" s="243" t="s">
        <v>196</v>
      </c>
    </row>
    <row r="186" s="13" customFormat="1">
      <c r="A186" s="13"/>
      <c r="B186" s="232"/>
      <c r="C186" s="233"/>
      <c r="D186" s="234" t="s">
        <v>212</v>
      </c>
      <c r="E186" s="235" t="s">
        <v>19</v>
      </c>
      <c r="F186" s="236" t="s">
        <v>1173</v>
      </c>
      <c r="G186" s="233"/>
      <c r="H186" s="237">
        <v>168.96000000000001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1"/>
      <c r="U186" s="242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212</v>
      </c>
      <c r="AU186" s="243" t="s">
        <v>81</v>
      </c>
      <c r="AV186" s="13" t="s">
        <v>81</v>
      </c>
      <c r="AW186" s="13" t="s">
        <v>33</v>
      </c>
      <c r="AX186" s="13" t="s">
        <v>72</v>
      </c>
      <c r="AY186" s="243" t="s">
        <v>196</v>
      </c>
    </row>
    <row r="187" s="13" customFormat="1">
      <c r="A187" s="13"/>
      <c r="B187" s="232"/>
      <c r="C187" s="233"/>
      <c r="D187" s="234" t="s">
        <v>212</v>
      </c>
      <c r="E187" s="235" t="s">
        <v>19</v>
      </c>
      <c r="F187" s="236" t="s">
        <v>1174</v>
      </c>
      <c r="G187" s="233"/>
      <c r="H187" s="237">
        <v>10.992000000000001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1"/>
      <c r="U187" s="242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212</v>
      </c>
      <c r="AU187" s="243" t="s">
        <v>81</v>
      </c>
      <c r="AV187" s="13" t="s">
        <v>81</v>
      </c>
      <c r="AW187" s="13" t="s">
        <v>33</v>
      </c>
      <c r="AX187" s="13" t="s">
        <v>72</v>
      </c>
      <c r="AY187" s="243" t="s">
        <v>196</v>
      </c>
    </row>
    <row r="188" s="13" customFormat="1">
      <c r="A188" s="13"/>
      <c r="B188" s="232"/>
      <c r="C188" s="233"/>
      <c r="D188" s="234" t="s">
        <v>212</v>
      </c>
      <c r="E188" s="235" t="s">
        <v>19</v>
      </c>
      <c r="F188" s="236" t="s">
        <v>1175</v>
      </c>
      <c r="G188" s="233"/>
      <c r="H188" s="237">
        <v>9.6959999999999997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1"/>
      <c r="U188" s="242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212</v>
      </c>
      <c r="AU188" s="243" t="s">
        <v>81</v>
      </c>
      <c r="AV188" s="13" t="s">
        <v>81</v>
      </c>
      <c r="AW188" s="13" t="s">
        <v>33</v>
      </c>
      <c r="AX188" s="13" t="s">
        <v>72</v>
      </c>
      <c r="AY188" s="243" t="s">
        <v>196</v>
      </c>
    </row>
    <row r="189" s="13" customFormat="1">
      <c r="A189" s="13"/>
      <c r="B189" s="232"/>
      <c r="C189" s="233"/>
      <c r="D189" s="234" t="s">
        <v>212</v>
      </c>
      <c r="E189" s="235" t="s">
        <v>19</v>
      </c>
      <c r="F189" s="236" t="s">
        <v>1176</v>
      </c>
      <c r="G189" s="233"/>
      <c r="H189" s="237">
        <v>11.279999999999999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1"/>
      <c r="U189" s="242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212</v>
      </c>
      <c r="AU189" s="243" t="s">
        <v>81</v>
      </c>
      <c r="AV189" s="13" t="s">
        <v>81</v>
      </c>
      <c r="AW189" s="13" t="s">
        <v>33</v>
      </c>
      <c r="AX189" s="13" t="s">
        <v>72</v>
      </c>
      <c r="AY189" s="243" t="s">
        <v>196</v>
      </c>
    </row>
    <row r="190" s="13" customFormat="1">
      <c r="A190" s="13"/>
      <c r="B190" s="232"/>
      <c r="C190" s="233"/>
      <c r="D190" s="234" t="s">
        <v>212</v>
      </c>
      <c r="E190" s="235" t="s">
        <v>19</v>
      </c>
      <c r="F190" s="236" t="s">
        <v>1177</v>
      </c>
      <c r="G190" s="233"/>
      <c r="H190" s="237">
        <v>8.6400000000000006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1"/>
      <c r="U190" s="242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212</v>
      </c>
      <c r="AU190" s="243" t="s">
        <v>81</v>
      </c>
      <c r="AV190" s="13" t="s">
        <v>81</v>
      </c>
      <c r="AW190" s="13" t="s">
        <v>33</v>
      </c>
      <c r="AX190" s="13" t="s">
        <v>72</v>
      </c>
      <c r="AY190" s="243" t="s">
        <v>196</v>
      </c>
    </row>
    <row r="191" s="14" customFormat="1">
      <c r="A191" s="14"/>
      <c r="B191" s="254"/>
      <c r="C191" s="255"/>
      <c r="D191" s="234" t="s">
        <v>212</v>
      </c>
      <c r="E191" s="256" t="s">
        <v>19</v>
      </c>
      <c r="F191" s="257" t="s">
        <v>233</v>
      </c>
      <c r="G191" s="255"/>
      <c r="H191" s="258">
        <v>240.28800000000001</v>
      </c>
      <c r="I191" s="259"/>
      <c r="J191" s="255"/>
      <c r="K191" s="255"/>
      <c r="L191" s="260"/>
      <c r="M191" s="261"/>
      <c r="N191" s="262"/>
      <c r="O191" s="262"/>
      <c r="P191" s="262"/>
      <c r="Q191" s="262"/>
      <c r="R191" s="262"/>
      <c r="S191" s="262"/>
      <c r="T191" s="262"/>
      <c r="U191" s="263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4" t="s">
        <v>212</v>
      </c>
      <c r="AU191" s="264" t="s">
        <v>81</v>
      </c>
      <c r="AV191" s="14" t="s">
        <v>203</v>
      </c>
      <c r="AW191" s="14" t="s">
        <v>33</v>
      </c>
      <c r="AX191" s="14" t="s">
        <v>79</v>
      </c>
      <c r="AY191" s="264" t="s">
        <v>196</v>
      </c>
    </row>
    <row r="192" s="2" customFormat="1" ht="16.5" customHeight="1">
      <c r="A192" s="40"/>
      <c r="B192" s="41"/>
      <c r="C192" s="214" t="s">
        <v>325</v>
      </c>
      <c r="D192" s="214" t="s">
        <v>198</v>
      </c>
      <c r="E192" s="215" t="s">
        <v>1178</v>
      </c>
      <c r="F192" s="216" t="s">
        <v>1179</v>
      </c>
      <c r="G192" s="217" t="s">
        <v>244</v>
      </c>
      <c r="H192" s="218">
        <v>240.28800000000001</v>
      </c>
      <c r="I192" s="219"/>
      <c r="J192" s="220">
        <f>ROUND(I192*H192,2)</f>
        <v>0</v>
      </c>
      <c r="K192" s="216" t="s">
        <v>202</v>
      </c>
      <c r="L192" s="46"/>
      <c r="M192" s="221" t="s">
        <v>19</v>
      </c>
      <c r="N192" s="222" t="s">
        <v>43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3">
        <f>S192*H192</f>
        <v>0</v>
      </c>
      <c r="U192" s="224" t="s">
        <v>19</v>
      </c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203</v>
      </c>
      <c r="AT192" s="225" t="s">
        <v>198</v>
      </c>
      <c r="AU192" s="225" t="s">
        <v>81</v>
      </c>
      <c r="AY192" s="19" t="s">
        <v>196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79</v>
      </c>
      <c r="BK192" s="226">
        <f>ROUND(I192*H192,2)</f>
        <v>0</v>
      </c>
      <c r="BL192" s="19" t="s">
        <v>203</v>
      </c>
      <c r="BM192" s="225" t="s">
        <v>1180</v>
      </c>
    </row>
    <row r="193" s="2" customFormat="1">
      <c r="A193" s="40"/>
      <c r="B193" s="41"/>
      <c r="C193" s="42"/>
      <c r="D193" s="227" t="s">
        <v>205</v>
      </c>
      <c r="E193" s="42"/>
      <c r="F193" s="228" t="s">
        <v>1181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6"/>
      <c r="U193" s="87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205</v>
      </c>
      <c r="AU193" s="19" t="s">
        <v>81</v>
      </c>
    </row>
    <row r="194" s="2" customFormat="1" ht="16.5" customHeight="1">
      <c r="A194" s="40"/>
      <c r="B194" s="41"/>
      <c r="C194" s="214" t="s">
        <v>7</v>
      </c>
      <c r="D194" s="214" t="s">
        <v>198</v>
      </c>
      <c r="E194" s="215" t="s">
        <v>1182</v>
      </c>
      <c r="F194" s="216" t="s">
        <v>1183</v>
      </c>
      <c r="G194" s="217" t="s">
        <v>237</v>
      </c>
      <c r="H194" s="218">
        <v>4.5330000000000004</v>
      </c>
      <c r="I194" s="219"/>
      <c r="J194" s="220">
        <f>ROUND(I194*H194,2)</f>
        <v>0</v>
      </c>
      <c r="K194" s="216" t="s">
        <v>19</v>
      </c>
      <c r="L194" s="46"/>
      <c r="M194" s="221" t="s">
        <v>19</v>
      </c>
      <c r="N194" s="222" t="s">
        <v>43</v>
      </c>
      <c r="O194" s="86"/>
      <c r="P194" s="223">
        <f>O194*H194</f>
        <v>0</v>
      </c>
      <c r="Q194" s="223">
        <v>1.0606199999999999</v>
      </c>
      <c r="R194" s="223">
        <f>Q194*H194</f>
        <v>4.8077904599999997</v>
      </c>
      <c r="S194" s="223">
        <v>0</v>
      </c>
      <c r="T194" s="223">
        <f>S194*H194</f>
        <v>0</v>
      </c>
      <c r="U194" s="224" t="s">
        <v>19</v>
      </c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203</v>
      </c>
      <c r="AT194" s="225" t="s">
        <v>198</v>
      </c>
      <c r="AU194" s="225" t="s">
        <v>81</v>
      </c>
      <c r="AY194" s="19" t="s">
        <v>196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79</v>
      </c>
      <c r="BK194" s="226">
        <f>ROUND(I194*H194,2)</f>
        <v>0</v>
      </c>
      <c r="BL194" s="19" t="s">
        <v>203</v>
      </c>
      <c r="BM194" s="225" t="s">
        <v>1184</v>
      </c>
    </row>
    <row r="195" s="15" customFormat="1">
      <c r="A195" s="15"/>
      <c r="B195" s="268"/>
      <c r="C195" s="269"/>
      <c r="D195" s="234" t="s">
        <v>212</v>
      </c>
      <c r="E195" s="270" t="s">
        <v>19</v>
      </c>
      <c r="F195" s="271" t="s">
        <v>1185</v>
      </c>
      <c r="G195" s="269"/>
      <c r="H195" s="270" t="s">
        <v>19</v>
      </c>
      <c r="I195" s="272"/>
      <c r="J195" s="269"/>
      <c r="K195" s="269"/>
      <c r="L195" s="273"/>
      <c r="M195" s="274"/>
      <c r="N195" s="275"/>
      <c r="O195" s="275"/>
      <c r="P195" s="275"/>
      <c r="Q195" s="275"/>
      <c r="R195" s="275"/>
      <c r="S195" s="275"/>
      <c r="T195" s="275"/>
      <c r="U195" s="276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7" t="s">
        <v>212</v>
      </c>
      <c r="AU195" s="277" t="s">
        <v>81</v>
      </c>
      <c r="AV195" s="15" t="s">
        <v>79</v>
      </c>
      <c r="AW195" s="15" t="s">
        <v>33</v>
      </c>
      <c r="AX195" s="15" t="s">
        <v>72</v>
      </c>
      <c r="AY195" s="277" t="s">
        <v>196</v>
      </c>
    </row>
    <row r="196" s="13" customFormat="1">
      <c r="A196" s="13"/>
      <c r="B196" s="232"/>
      <c r="C196" s="233"/>
      <c r="D196" s="234" t="s">
        <v>212</v>
      </c>
      <c r="E196" s="235" t="s">
        <v>19</v>
      </c>
      <c r="F196" s="236" t="s">
        <v>1186</v>
      </c>
      <c r="G196" s="233"/>
      <c r="H196" s="237">
        <v>4.5330000000000004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1"/>
      <c r="U196" s="242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212</v>
      </c>
      <c r="AU196" s="243" t="s">
        <v>81</v>
      </c>
      <c r="AV196" s="13" t="s">
        <v>81</v>
      </c>
      <c r="AW196" s="13" t="s">
        <v>33</v>
      </c>
      <c r="AX196" s="13" t="s">
        <v>79</v>
      </c>
      <c r="AY196" s="243" t="s">
        <v>196</v>
      </c>
    </row>
    <row r="197" s="2" customFormat="1" ht="21.75" customHeight="1">
      <c r="A197" s="40"/>
      <c r="B197" s="41"/>
      <c r="C197" s="214" t="s">
        <v>334</v>
      </c>
      <c r="D197" s="214" t="s">
        <v>198</v>
      </c>
      <c r="E197" s="215" t="s">
        <v>1187</v>
      </c>
      <c r="F197" s="216" t="s">
        <v>1188</v>
      </c>
      <c r="G197" s="217" t="s">
        <v>237</v>
      </c>
      <c r="H197" s="218">
        <v>1.244</v>
      </c>
      <c r="I197" s="219"/>
      <c r="J197" s="220">
        <f>ROUND(I197*H197,2)</f>
        <v>0</v>
      </c>
      <c r="K197" s="216" t="s">
        <v>19</v>
      </c>
      <c r="L197" s="46"/>
      <c r="M197" s="221" t="s">
        <v>19</v>
      </c>
      <c r="N197" s="222" t="s">
        <v>43</v>
      </c>
      <c r="O197" s="86"/>
      <c r="P197" s="223">
        <f>O197*H197</f>
        <v>0</v>
      </c>
      <c r="Q197" s="223">
        <v>1.06277</v>
      </c>
      <c r="R197" s="223">
        <f>Q197*H197</f>
        <v>1.3220858799999999</v>
      </c>
      <c r="S197" s="223">
        <v>0</v>
      </c>
      <c r="T197" s="223">
        <f>S197*H197</f>
        <v>0</v>
      </c>
      <c r="U197" s="224" t="s">
        <v>19</v>
      </c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203</v>
      </c>
      <c r="AT197" s="225" t="s">
        <v>198</v>
      </c>
      <c r="AU197" s="225" t="s">
        <v>81</v>
      </c>
      <c r="AY197" s="19" t="s">
        <v>196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79</v>
      </c>
      <c r="BK197" s="226">
        <f>ROUND(I197*H197,2)</f>
        <v>0</v>
      </c>
      <c r="BL197" s="19" t="s">
        <v>203</v>
      </c>
      <c r="BM197" s="225" t="s">
        <v>1189</v>
      </c>
    </row>
    <row r="198" s="15" customFormat="1">
      <c r="A198" s="15"/>
      <c r="B198" s="268"/>
      <c r="C198" s="269"/>
      <c r="D198" s="234" t="s">
        <v>212</v>
      </c>
      <c r="E198" s="270" t="s">
        <v>19</v>
      </c>
      <c r="F198" s="271" t="s">
        <v>1185</v>
      </c>
      <c r="G198" s="269"/>
      <c r="H198" s="270" t="s">
        <v>19</v>
      </c>
      <c r="I198" s="272"/>
      <c r="J198" s="269"/>
      <c r="K198" s="269"/>
      <c r="L198" s="273"/>
      <c r="M198" s="274"/>
      <c r="N198" s="275"/>
      <c r="O198" s="275"/>
      <c r="P198" s="275"/>
      <c r="Q198" s="275"/>
      <c r="R198" s="275"/>
      <c r="S198" s="275"/>
      <c r="T198" s="275"/>
      <c r="U198" s="276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7" t="s">
        <v>212</v>
      </c>
      <c r="AU198" s="277" t="s">
        <v>81</v>
      </c>
      <c r="AV198" s="15" t="s">
        <v>79</v>
      </c>
      <c r="AW198" s="15" t="s">
        <v>33</v>
      </c>
      <c r="AX198" s="15" t="s">
        <v>72</v>
      </c>
      <c r="AY198" s="277" t="s">
        <v>196</v>
      </c>
    </row>
    <row r="199" s="13" customFormat="1">
      <c r="A199" s="13"/>
      <c r="B199" s="232"/>
      <c r="C199" s="233"/>
      <c r="D199" s="234" t="s">
        <v>212</v>
      </c>
      <c r="E199" s="235" t="s">
        <v>19</v>
      </c>
      <c r="F199" s="236" t="s">
        <v>1190</v>
      </c>
      <c r="G199" s="233"/>
      <c r="H199" s="237">
        <v>0.64800000000000002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1"/>
      <c r="U199" s="242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212</v>
      </c>
      <c r="AU199" s="243" t="s">
        <v>81</v>
      </c>
      <c r="AV199" s="13" t="s">
        <v>81</v>
      </c>
      <c r="AW199" s="13" t="s">
        <v>33</v>
      </c>
      <c r="AX199" s="13" t="s">
        <v>72</v>
      </c>
      <c r="AY199" s="243" t="s">
        <v>196</v>
      </c>
    </row>
    <row r="200" s="13" customFormat="1">
      <c r="A200" s="13"/>
      <c r="B200" s="232"/>
      <c r="C200" s="233"/>
      <c r="D200" s="234" t="s">
        <v>212</v>
      </c>
      <c r="E200" s="235" t="s">
        <v>19</v>
      </c>
      <c r="F200" s="236" t="s">
        <v>1191</v>
      </c>
      <c r="G200" s="233"/>
      <c r="H200" s="237">
        <v>0.59599999999999997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1"/>
      <c r="U200" s="242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212</v>
      </c>
      <c r="AU200" s="243" t="s">
        <v>81</v>
      </c>
      <c r="AV200" s="13" t="s">
        <v>81</v>
      </c>
      <c r="AW200" s="13" t="s">
        <v>33</v>
      </c>
      <c r="AX200" s="13" t="s">
        <v>72</v>
      </c>
      <c r="AY200" s="243" t="s">
        <v>196</v>
      </c>
    </row>
    <row r="201" s="14" customFormat="1">
      <c r="A201" s="14"/>
      <c r="B201" s="254"/>
      <c r="C201" s="255"/>
      <c r="D201" s="234" t="s">
        <v>212</v>
      </c>
      <c r="E201" s="256" t="s">
        <v>19</v>
      </c>
      <c r="F201" s="257" t="s">
        <v>233</v>
      </c>
      <c r="G201" s="255"/>
      <c r="H201" s="258">
        <v>1.244</v>
      </c>
      <c r="I201" s="259"/>
      <c r="J201" s="255"/>
      <c r="K201" s="255"/>
      <c r="L201" s="260"/>
      <c r="M201" s="261"/>
      <c r="N201" s="262"/>
      <c r="O201" s="262"/>
      <c r="P201" s="262"/>
      <c r="Q201" s="262"/>
      <c r="R201" s="262"/>
      <c r="S201" s="262"/>
      <c r="T201" s="262"/>
      <c r="U201" s="263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4" t="s">
        <v>212</v>
      </c>
      <c r="AU201" s="264" t="s">
        <v>81</v>
      </c>
      <c r="AV201" s="14" t="s">
        <v>203</v>
      </c>
      <c r="AW201" s="14" t="s">
        <v>33</v>
      </c>
      <c r="AX201" s="14" t="s">
        <v>79</v>
      </c>
      <c r="AY201" s="264" t="s">
        <v>196</v>
      </c>
    </row>
    <row r="202" s="2" customFormat="1" ht="24.15" customHeight="1">
      <c r="A202" s="40"/>
      <c r="B202" s="41"/>
      <c r="C202" s="214" t="s">
        <v>339</v>
      </c>
      <c r="D202" s="214" t="s">
        <v>198</v>
      </c>
      <c r="E202" s="215" t="s">
        <v>1192</v>
      </c>
      <c r="F202" s="216" t="s">
        <v>1193</v>
      </c>
      <c r="G202" s="217" t="s">
        <v>201</v>
      </c>
      <c r="H202" s="218">
        <v>0.184</v>
      </c>
      <c r="I202" s="219"/>
      <c r="J202" s="220">
        <f>ROUND(I202*H202,2)</f>
        <v>0</v>
      </c>
      <c r="K202" s="216" t="s">
        <v>202</v>
      </c>
      <c r="L202" s="46"/>
      <c r="M202" s="221" t="s">
        <v>19</v>
      </c>
      <c r="N202" s="222" t="s">
        <v>43</v>
      </c>
      <c r="O202" s="86"/>
      <c r="P202" s="223">
        <f>O202*H202</f>
        <v>0</v>
      </c>
      <c r="Q202" s="223">
        <v>2.02</v>
      </c>
      <c r="R202" s="223">
        <f>Q202*H202</f>
        <v>0.37168000000000001</v>
      </c>
      <c r="S202" s="223">
        <v>0</v>
      </c>
      <c r="T202" s="223">
        <f>S202*H202</f>
        <v>0</v>
      </c>
      <c r="U202" s="224" t="s">
        <v>19</v>
      </c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203</v>
      </c>
      <c r="AT202" s="225" t="s">
        <v>198</v>
      </c>
      <c r="AU202" s="225" t="s">
        <v>81</v>
      </c>
      <c r="AY202" s="19" t="s">
        <v>196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79</v>
      </c>
      <c r="BK202" s="226">
        <f>ROUND(I202*H202,2)</f>
        <v>0</v>
      </c>
      <c r="BL202" s="19" t="s">
        <v>203</v>
      </c>
      <c r="BM202" s="225" t="s">
        <v>1194</v>
      </c>
    </row>
    <row r="203" s="2" customFormat="1">
      <c r="A203" s="40"/>
      <c r="B203" s="41"/>
      <c r="C203" s="42"/>
      <c r="D203" s="227" t="s">
        <v>205</v>
      </c>
      <c r="E203" s="42"/>
      <c r="F203" s="228" t="s">
        <v>1195</v>
      </c>
      <c r="G203" s="42"/>
      <c r="H203" s="42"/>
      <c r="I203" s="229"/>
      <c r="J203" s="42"/>
      <c r="K203" s="42"/>
      <c r="L203" s="46"/>
      <c r="M203" s="230"/>
      <c r="N203" s="231"/>
      <c r="O203" s="86"/>
      <c r="P203" s="86"/>
      <c r="Q203" s="86"/>
      <c r="R203" s="86"/>
      <c r="S203" s="86"/>
      <c r="T203" s="86"/>
      <c r="U203" s="87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205</v>
      </c>
      <c r="AU203" s="19" t="s">
        <v>81</v>
      </c>
    </row>
    <row r="204" s="13" customFormat="1">
      <c r="A204" s="13"/>
      <c r="B204" s="232"/>
      <c r="C204" s="233"/>
      <c r="D204" s="234" t="s">
        <v>212</v>
      </c>
      <c r="E204" s="235" t="s">
        <v>19</v>
      </c>
      <c r="F204" s="236" t="s">
        <v>1196</v>
      </c>
      <c r="G204" s="233"/>
      <c r="H204" s="237">
        <v>0.107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1"/>
      <c r="U204" s="242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212</v>
      </c>
      <c r="AU204" s="243" t="s">
        <v>81</v>
      </c>
      <c r="AV204" s="13" t="s">
        <v>81</v>
      </c>
      <c r="AW204" s="13" t="s">
        <v>33</v>
      </c>
      <c r="AX204" s="13" t="s">
        <v>72</v>
      </c>
      <c r="AY204" s="243" t="s">
        <v>196</v>
      </c>
    </row>
    <row r="205" s="13" customFormat="1">
      <c r="A205" s="13"/>
      <c r="B205" s="232"/>
      <c r="C205" s="233"/>
      <c r="D205" s="234" t="s">
        <v>212</v>
      </c>
      <c r="E205" s="235" t="s">
        <v>19</v>
      </c>
      <c r="F205" s="236" t="s">
        <v>1197</v>
      </c>
      <c r="G205" s="233"/>
      <c r="H205" s="237">
        <v>0.024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1"/>
      <c r="U205" s="242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212</v>
      </c>
      <c r="AU205" s="243" t="s">
        <v>81</v>
      </c>
      <c r="AV205" s="13" t="s">
        <v>81</v>
      </c>
      <c r="AW205" s="13" t="s">
        <v>33</v>
      </c>
      <c r="AX205" s="13" t="s">
        <v>72</v>
      </c>
      <c r="AY205" s="243" t="s">
        <v>196</v>
      </c>
    </row>
    <row r="206" s="13" customFormat="1">
      <c r="A206" s="13"/>
      <c r="B206" s="232"/>
      <c r="C206" s="233"/>
      <c r="D206" s="234" t="s">
        <v>212</v>
      </c>
      <c r="E206" s="235" t="s">
        <v>19</v>
      </c>
      <c r="F206" s="236" t="s">
        <v>1198</v>
      </c>
      <c r="G206" s="233"/>
      <c r="H206" s="237">
        <v>0.052999999999999998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1"/>
      <c r="U206" s="242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212</v>
      </c>
      <c r="AU206" s="243" t="s">
        <v>81</v>
      </c>
      <c r="AV206" s="13" t="s">
        <v>81</v>
      </c>
      <c r="AW206" s="13" t="s">
        <v>33</v>
      </c>
      <c r="AX206" s="13" t="s">
        <v>72</v>
      </c>
      <c r="AY206" s="243" t="s">
        <v>196</v>
      </c>
    </row>
    <row r="207" s="14" customFormat="1">
      <c r="A207" s="14"/>
      <c r="B207" s="254"/>
      <c r="C207" s="255"/>
      <c r="D207" s="234" t="s">
        <v>212</v>
      </c>
      <c r="E207" s="256" t="s">
        <v>19</v>
      </c>
      <c r="F207" s="257" t="s">
        <v>233</v>
      </c>
      <c r="G207" s="255"/>
      <c r="H207" s="258">
        <v>0.184</v>
      </c>
      <c r="I207" s="259"/>
      <c r="J207" s="255"/>
      <c r="K207" s="255"/>
      <c r="L207" s="260"/>
      <c r="M207" s="261"/>
      <c r="N207" s="262"/>
      <c r="O207" s="262"/>
      <c r="P207" s="262"/>
      <c r="Q207" s="262"/>
      <c r="R207" s="262"/>
      <c r="S207" s="262"/>
      <c r="T207" s="262"/>
      <c r="U207" s="263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4" t="s">
        <v>212</v>
      </c>
      <c r="AU207" s="264" t="s">
        <v>81</v>
      </c>
      <c r="AV207" s="14" t="s">
        <v>203</v>
      </c>
      <c r="AW207" s="14" t="s">
        <v>33</v>
      </c>
      <c r="AX207" s="14" t="s">
        <v>79</v>
      </c>
      <c r="AY207" s="264" t="s">
        <v>196</v>
      </c>
    </row>
    <row r="208" s="12" customFormat="1" ht="22.8" customHeight="1">
      <c r="A208" s="12"/>
      <c r="B208" s="198"/>
      <c r="C208" s="199"/>
      <c r="D208" s="200" t="s">
        <v>71</v>
      </c>
      <c r="E208" s="212" t="s">
        <v>155</v>
      </c>
      <c r="F208" s="212" t="s">
        <v>460</v>
      </c>
      <c r="G208" s="199"/>
      <c r="H208" s="199"/>
      <c r="I208" s="202"/>
      <c r="J208" s="213">
        <f>BK208</f>
        <v>0</v>
      </c>
      <c r="K208" s="199"/>
      <c r="L208" s="204"/>
      <c r="M208" s="205"/>
      <c r="N208" s="206"/>
      <c r="O208" s="206"/>
      <c r="P208" s="207">
        <f>SUM(P209:P227)</f>
        <v>0</v>
      </c>
      <c r="Q208" s="206"/>
      <c r="R208" s="207">
        <f>SUM(R209:R227)</f>
        <v>73.872298920000006</v>
      </c>
      <c r="S208" s="206"/>
      <c r="T208" s="207">
        <f>SUM(T209:T227)</f>
        <v>0</v>
      </c>
      <c r="U208" s="208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09" t="s">
        <v>79</v>
      </c>
      <c r="AT208" s="210" t="s">
        <v>71</v>
      </c>
      <c r="AU208" s="210" t="s">
        <v>79</v>
      </c>
      <c r="AY208" s="209" t="s">
        <v>196</v>
      </c>
      <c r="BK208" s="211">
        <f>SUM(BK209:BK227)</f>
        <v>0</v>
      </c>
    </row>
    <row r="209" s="2" customFormat="1" ht="55.5" customHeight="1">
      <c r="A209" s="40"/>
      <c r="B209" s="41"/>
      <c r="C209" s="214" t="s">
        <v>475</v>
      </c>
      <c r="D209" s="214" t="s">
        <v>198</v>
      </c>
      <c r="E209" s="215" t="s">
        <v>1199</v>
      </c>
      <c r="F209" s="216" t="s">
        <v>1200</v>
      </c>
      <c r="G209" s="217" t="s">
        <v>201</v>
      </c>
      <c r="H209" s="218">
        <v>16.702999999999999</v>
      </c>
      <c r="I209" s="219"/>
      <c r="J209" s="220">
        <f>ROUND(I209*H209,2)</f>
        <v>0</v>
      </c>
      <c r="K209" s="216" t="s">
        <v>19</v>
      </c>
      <c r="L209" s="46"/>
      <c r="M209" s="221" t="s">
        <v>19</v>
      </c>
      <c r="N209" s="222" t="s">
        <v>43</v>
      </c>
      <c r="O209" s="86"/>
      <c r="P209" s="223">
        <f>O209*H209</f>
        <v>0</v>
      </c>
      <c r="Q209" s="223">
        <v>2.6814</v>
      </c>
      <c r="R209" s="223">
        <f>Q209*H209</f>
        <v>44.787424199999997</v>
      </c>
      <c r="S209" s="223">
        <v>0</v>
      </c>
      <c r="T209" s="223">
        <f>S209*H209</f>
        <v>0</v>
      </c>
      <c r="U209" s="224" t="s">
        <v>19</v>
      </c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203</v>
      </c>
      <c r="AT209" s="225" t="s">
        <v>198</v>
      </c>
      <c r="AU209" s="225" t="s">
        <v>81</v>
      </c>
      <c r="AY209" s="19" t="s">
        <v>196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79</v>
      </c>
      <c r="BK209" s="226">
        <f>ROUND(I209*H209,2)</f>
        <v>0</v>
      </c>
      <c r="BL209" s="19" t="s">
        <v>203</v>
      </c>
      <c r="BM209" s="225" t="s">
        <v>1201</v>
      </c>
    </row>
    <row r="210" s="13" customFormat="1">
      <c r="A210" s="13"/>
      <c r="B210" s="232"/>
      <c r="C210" s="233"/>
      <c r="D210" s="234" t="s">
        <v>212</v>
      </c>
      <c r="E210" s="235" t="s">
        <v>19</v>
      </c>
      <c r="F210" s="236" t="s">
        <v>1202</v>
      </c>
      <c r="G210" s="233"/>
      <c r="H210" s="237">
        <v>8.1319999999999997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1"/>
      <c r="U210" s="242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212</v>
      </c>
      <c r="AU210" s="243" t="s">
        <v>81</v>
      </c>
      <c r="AV210" s="13" t="s">
        <v>81</v>
      </c>
      <c r="AW210" s="13" t="s">
        <v>33</v>
      </c>
      <c r="AX210" s="13" t="s">
        <v>72</v>
      </c>
      <c r="AY210" s="243" t="s">
        <v>196</v>
      </c>
    </row>
    <row r="211" s="13" customFormat="1">
      <c r="A211" s="13"/>
      <c r="B211" s="232"/>
      <c r="C211" s="233"/>
      <c r="D211" s="234" t="s">
        <v>212</v>
      </c>
      <c r="E211" s="235" t="s">
        <v>19</v>
      </c>
      <c r="F211" s="236" t="s">
        <v>1203</v>
      </c>
      <c r="G211" s="233"/>
      <c r="H211" s="237">
        <v>2.5939999999999999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1"/>
      <c r="U211" s="242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212</v>
      </c>
      <c r="AU211" s="243" t="s">
        <v>81</v>
      </c>
      <c r="AV211" s="13" t="s">
        <v>81</v>
      </c>
      <c r="AW211" s="13" t="s">
        <v>33</v>
      </c>
      <c r="AX211" s="13" t="s">
        <v>72</v>
      </c>
      <c r="AY211" s="243" t="s">
        <v>196</v>
      </c>
    </row>
    <row r="212" s="13" customFormat="1">
      <c r="A212" s="13"/>
      <c r="B212" s="232"/>
      <c r="C212" s="233"/>
      <c r="D212" s="234" t="s">
        <v>212</v>
      </c>
      <c r="E212" s="235" t="s">
        <v>19</v>
      </c>
      <c r="F212" s="236" t="s">
        <v>1204</v>
      </c>
      <c r="G212" s="233"/>
      <c r="H212" s="237">
        <v>5.9770000000000003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1"/>
      <c r="U212" s="242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212</v>
      </c>
      <c r="AU212" s="243" t="s">
        <v>81</v>
      </c>
      <c r="AV212" s="13" t="s">
        <v>81</v>
      </c>
      <c r="AW212" s="13" t="s">
        <v>33</v>
      </c>
      <c r="AX212" s="13" t="s">
        <v>72</v>
      </c>
      <c r="AY212" s="243" t="s">
        <v>196</v>
      </c>
    </row>
    <row r="213" s="14" customFormat="1">
      <c r="A213" s="14"/>
      <c r="B213" s="254"/>
      <c r="C213" s="255"/>
      <c r="D213" s="234" t="s">
        <v>212</v>
      </c>
      <c r="E213" s="256" t="s">
        <v>19</v>
      </c>
      <c r="F213" s="257" t="s">
        <v>233</v>
      </c>
      <c r="G213" s="255"/>
      <c r="H213" s="258">
        <v>16.702999999999999</v>
      </c>
      <c r="I213" s="259"/>
      <c r="J213" s="255"/>
      <c r="K213" s="255"/>
      <c r="L213" s="260"/>
      <c r="M213" s="261"/>
      <c r="N213" s="262"/>
      <c r="O213" s="262"/>
      <c r="P213" s="262"/>
      <c r="Q213" s="262"/>
      <c r="R213" s="262"/>
      <c r="S213" s="262"/>
      <c r="T213" s="262"/>
      <c r="U213" s="263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4" t="s">
        <v>212</v>
      </c>
      <c r="AU213" s="264" t="s">
        <v>81</v>
      </c>
      <c r="AV213" s="14" t="s">
        <v>203</v>
      </c>
      <c r="AW213" s="14" t="s">
        <v>33</v>
      </c>
      <c r="AX213" s="14" t="s">
        <v>79</v>
      </c>
      <c r="AY213" s="264" t="s">
        <v>196</v>
      </c>
    </row>
    <row r="214" s="2" customFormat="1" ht="33" customHeight="1">
      <c r="A214" s="40"/>
      <c r="B214" s="41"/>
      <c r="C214" s="214" t="s">
        <v>482</v>
      </c>
      <c r="D214" s="214" t="s">
        <v>198</v>
      </c>
      <c r="E214" s="215" t="s">
        <v>461</v>
      </c>
      <c r="F214" s="216" t="s">
        <v>462</v>
      </c>
      <c r="G214" s="217" t="s">
        <v>201</v>
      </c>
      <c r="H214" s="218">
        <v>11.506</v>
      </c>
      <c r="I214" s="219"/>
      <c r="J214" s="220">
        <f>ROUND(I214*H214,2)</f>
        <v>0</v>
      </c>
      <c r="K214" s="216" t="s">
        <v>202</v>
      </c>
      <c r="L214" s="46"/>
      <c r="M214" s="221" t="s">
        <v>19</v>
      </c>
      <c r="N214" s="222" t="s">
        <v>43</v>
      </c>
      <c r="O214" s="86"/>
      <c r="P214" s="223">
        <f>O214*H214</f>
        <v>0</v>
      </c>
      <c r="Q214" s="223">
        <v>2.5018699999999998</v>
      </c>
      <c r="R214" s="223">
        <f>Q214*H214</f>
        <v>28.786516219999999</v>
      </c>
      <c r="S214" s="223">
        <v>0</v>
      </c>
      <c r="T214" s="223">
        <f>S214*H214</f>
        <v>0</v>
      </c>
      <c r="U214" s="224" t="s">
        <v>19</v>
      </c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203</v>
      </c>
      <c r="AT214" s="225" t="s">
        <v>198</v>
      </c>
      <c r="AU214" s="225" t="s">
        <v>81</v>
      </c>
      <c r="AY214" s="19" t="s">
        <v>196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79</v>
      </c>
      <c r="BK214" s="226">
        <f>ROUND(I214*H214,2)</f>
        <v>0</v>
      </c>
      <c r="BL214" s="19" t="s">
        <v>203</v>
      </c>
      <c r="BM214" s="225" t="s">
        <v>1205</v>
      </c>
    </row>
    <row r="215" s="2" customFormat="1">
      <c r="A215" s="40"/>
      <c r="B215" s="41"/>
      <c r="C215" s="42"/>
      <c r="D215" s="227" t="s">
        <v>205</v>
      </c>
      <c r="E215" s="42"/>
      <c r="F215" s="228" t="s">
        <v>464</v>
      </c>
      <c r="G215" s="42"/>
      <c r="H215" s="42"/>
      <c r="I215" s="229"/>
      <c r="J215" s="42"/>
      <c r="K215" s="42"/>
      <c r="L215" s="46"/>
      <c r="M215" s="230"/>
      <c r="N215" s="231"/>
      <c r="O215" s="86"/>
      <c r="P215" s="86"/>
      <c r="Q215" s="86"/>
      <c r="R215" s="86"/>
      <c r="S215" s="86"/>
      <c r="T215" s="86"/>
      <c r="U215" s="87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205</v>
      </c>
      <c r="AU215" s="19" t="s">
        <v>81</v>
      </c>
    </row>
    <row r="216" s="13" customFormat="1">
      <c r="A216" s="13"/>
      <c r="B216" s="232"/>
      <c r="C216" s="233"/>
      <c r="D216" s="234" t="s">
        <v>212</v>
      </c>
      <c r="E216" s="235" t="s">
        <v>19</v>
      </c>
      <c r="F216" s="236" t="s">
        <v>1206</v>
      </c>
      <c r="G216" s="233"/>
      <c r="H216" s="237">
        <v>5.1150000000000002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1"/>
      <c r="U216" s="242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212</v>
      </c>
      <c r="AU216" s="243" t="s">
        <v>81</v>
      </c>
      <c r="AV216" s="13" t="s">
        <v>81</v>
      </c>
      <c r="AW216" s="13" t="s">
        <v>33</v>
      </c>
      <c r="AX216" s="13" t="s">
        <v>72</v>
      </c>
      <c r="AY216" s="243" t="s">
        <v>196</v>
      </c>
    </row>
    <row r="217" s="13" customFormat="1">
      <c r="A217" s="13"/>
      <c r="B217" s="232"/>
      <c r="C217" s="233"/>
      <c r="D217" s="234" t="s">
        <v>212</v>
      </c>
      <c r="E217" s="235" t="s">
        <v>19</v>
      </c>
      <c r="F217" s="236" t="s">
        <v>1207</v>
      </c>
      <c r="G217" s="233"/>
      <c r="H217" s="237">
        <v>2.7130000000000001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1"/>
      <c r="U217" s="242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212</v>
      </c>
      <c r="AU217" s="243" t="s">
        <v>81</v>
      </c>
      <c r="AV217" s="13" t="s">
        <v>81</v>
      </c>
      <c r="AW217" s="13" t="s">
        <v>33</v>
      </c>
      <c r="AX217" s="13" t="s">
        <v>72</v>
      </c>
      <c r="AY217" s="243" t="s">
        <v>196</v>
      </c>
    </row>
    <row r="218" s="13" customFormat="1">
      <c r="A218" s="13"/>
      <c r="B218" s="232"/>
      <c r="C218" s="233"/>
      <c r="D218" s="234" t="s">
        <v>212</v>
      </c>
      <c r="E218" s="235" t="s">
        <v>19</v>
      </c>
      <c r="F218" s="236" t="s">
        <v>1208</v>
      </c>
      <c r="G218" s="233"/>
      <c r="H218" s="237">
        <v>3.6779999999999999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1"/>
      <c r="U218" s="242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212</v>
      </c>
      <c r="AU218" s="243" t="s">
        <v>81</v>
      </c>
      <c r="AV218" s="13" t="s">
        <v>81</v>
      </c>
      <c r="AW218" s="13" t="s">
        <v>33</v>
      </c>
      <c r="AX218" s="13" t="s">
        <v>72</v>
      </c>
      <c r="AY218" s="243" t="s">
        <v>196</v>
      </c>
    </row>
    <row r="219" s="14" customFormat="1">
      <c r="A219" s="14"/>
      <c r="B219" s="254"/>
      <c r="C219" s="255"/>
      <c r="D219" s="234" t="s">
        <v>212</v>
      </c>
      <c r="E219" s="256" t="s">
        <v>19</v>
      </c>
      <c r="F219" s="257" t="s">
        <v>233</v>
      </c>
      <c r="G219" s="255"/>
      <c r="H219" s="258">
        <v>11.506</v>
      </c>
      <c r="I219" s="259"/>
      <c r="J219" s="255"/>
      <c r="K219" s="255"/>
      <c r="L219" s="260"/>
      <c r="M219" s="261"/>
      <c r="N219" s="262"/>
      <c r="O219" s="262"/>
      <c r="P219" s="262"/>
      <c r="Q219" s="262"/>
      <c r="R219" s="262"/>
      <c r="S219" s="262"/>
      <c r="T219" s="262"/>
      <c r="U219" s="263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4" t="s">
        <v>212</v>
      </c>
      <c r="AU219" s="264" t="s">
        <v>81</v>
      </c>
      <c r="AV219" s="14" t="s">
        <v>203</v>
      </c>
      <c r="AW219" s="14" t="s">
        <v>33</v>
      </c>
      <c r="AX219" s="14" t="s">
        <v>79</v>
      </c>
      <c r="AY219" s="264" t="s">
        <v>196</v>
      </c>
    </row>
    <row r="220" s="2" customFormat="1" ht="24.15" customHeight="1">
      <c r="A220" s="40"/>
      <c r="B220" s="41"/>
      <c r="C220" s="214" t="s">
        <v>487</v>
      </c>
      <c r="D220" s="214" t="s">
        <v>198</v>
      </c>
      <c r="E220" s="215" t="s">
        <v>466</v>
      </c>
      <c r="F220" s="216" t="s">
        <v>467</v>
      </c>
      <c r="G220" s="217" t="s">
        <v>244</v>
      </c>
      <c r="H220" s="218">
        <v>108.494</v>
      </c>
      <c r="I220" s="219"/>
      <c r="J220" s="220">
        <f>ROUND(I220*H220,2)</f>
        <v>0</v>
      </c>
      <c r="K220" s="216" t="s">
        <v>202</v>
      </c>
      <c r="L220" s="46"/>
      <c r="M220" s="221" t="s">
        <v>19</v>
      </c>
      <c r="N220" s="222" t="s">
        <v>43</v>
      </c>
      <c r="O220" s="86"/>
      <c r="P220" s="223">
        <f>O220*H220</f>
        <v>0</v>
      </c>
      <c r="Q220" s="223">
        <v>0.0027499999999999998</v>
      </c>
      <c r="R220" s="223">
        <f>Q220*H220</f>
        <v>0.29835849999999997</v>
      </c>
      <c r="S220" s="223">
        <v>0</v>
      </c>
      <c r="T220" s="223">
        <f>S220*H220</f>
        <v>0</v>
      </c>
      <c r="U220" s="224" t="s">
        <v>19</v>
      </c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203</v>
      </c>
      <c r="AT220" s="225" t="s">
        <v>198</v>
      </c>
      <c r="AU220" s="225" t="s">
        <v>81</v>
      </c>
      <c r="AY220" s="19" t="s">
        <v>196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79</v>
      </c>
      <c r="BK220" s="226">
        <f>ROUND(I220*H220,2)</f>
        <v>0</v>
      </c>
      <c r="BL220" s="19" t="s">
        <v>203</v>
      </c>
      <c r="BM220" s="225" t="s">
        <v>1209</v>
      </c>
    </row>
    <row r="221" s="2" customFormat="1">
      <c r="A221" s="40"/>
      <c r="B221" s="41"/>
      <c r="C221" s="42"/>
      <c r="D221" s="227" t="s">
        <v>205</v>
      </c>
      <c r="E221" s="42"/>
      <c r="F221" s="228" t="s">
        <v>469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6"/>
      <c r="U221" s="87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205</v>
      </c>
      <c r="AU221" s="19" t="s">
        <v>81</v>
      </c>
    </row>
    <row r="222" s="13" customFormat="1">
      <c r="A222" s="13"/>
      <c r="B222" s="232"/>
      <c r="C222" s="233"/>
      <c r="D222" s="234" t="s">
        <v>212</v>
      </c>
      <c r="E222" s="235" t="s">
        <v>19</v>
      </c>
      <c r="F222" s="236" t="s">
        <v>1210</v>
      </c>
      <c r="G222" s="233"/>
      <c r="H222" s="237">
        <v>52.374000000000002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1"/>
      <c r="U222" s="242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212</v>
      </c>
      <c r="AU222" s="243" t="s">
        <v>81</v>
      </c>
      <c r="AV222" s="13" t="s">
        <v>81</v>
      </c>
      <c r="AW222" s="13" t="s">
        <v>33</v>
      </c>
      <c r="AX222" s="13" t="s">
        <v>72</v>
      </c>
      <c r="AY222" s="243" t="s">
        <v>196</v>
      </c>
    </row>
    <row r="223" s="13" customFormat="1">
      <c r="A223" s="13"/>
      <c r="B223" s="232"/>
      <c r="C223" s="233"/>
      <c r="D223" s="234" t="s">
        <v>212</v>
      </c>
      <c r="E223" s="235" t="s">
        <v>19</v>
      </c>
      <c r="F223" s="236" t="s">
        <v>1211</v>
      </c>
      <c r="G223" s="233"/>
      <c r="H223" s="237">
        <v>18.113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1"/>
      <c r="U223" s="242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212</v>
      </c>
      <c r="AU223" s="243" t="s">
        <v>81</v>
      </c>
      <c r="AV223" s="13" t="s">
        <v>81</v>
      </c>
      <c r="AW223" s="13" t="s">
        <v>33</v>
      </c>
      <c r="AX223" s="13" t="s">
        <v>72</v>
      </c>
      <c r="AY223" s="243" t="s">
        <v>196</v>
      </c>
    </row>
    <row r="224" s="13" customFormat="1">
      <c r="A224" s="13"/>
      <c r="B224" s="232"/>
      <c r="C224" s="233"/>
      <c r="D224" s="234" t="s">
        <v>212</v>
      </c>
      <c r="E224" s="235" t="s">
        <v>19</v>
      </c>
      <c r="F224" s="236" t="s">
        <v>1212</v>
      </c>
      <c r="G224" s="233"/>
      <c r="H224" s="237">
        <v>38.006999999999998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1"/>
      <c r="U224" s="242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212</v>
      </c>
      <c r="AU224" s="243" t="s">
        <v>81</v>
      </c>
      <c r="AV224" s="13" t="s">
        <v>81</v>
      </c>
      <c r="AW224" s="13" t="s">
        <v>33</v>
      </c>
      <c r="AX224" s="13" t="s">
        <v>72</v>
      </c>
      <c r="AY224" s="243" t="s">
        <v>196</v>
      </c>
    </row>
    <row r="225" s="14" customFormat="1">
      <c r="A225" s="14"/>
      <c r="B225" s="254"/>
      <c r="C225" s="255"/>
      <c r="D225" s="234" t="s">
        <v>212</v>
      </c>
      <c r="E225" s="256" t="s">
        <v>19</v>
      </c>
      <c r="F225" s="257" t="s">
        <v>233</v>
      </c>
      <c r="G225" s="255"/>
      <c r="H225" s="258">
        <v>108.494</v>
      </c>
      <c r="I225" s="259"/>
      <c r="J225" s="255"/>
      <c r="K225" s="255"/>
      <c r="L225" s="260"/>
      <c r="M225" s="261"/>
      <c r="N225" s="262"/>
      <c r="O225" s="262"/>
      <c r="P225" s="262"/>
      <c r="Q225" s="262"/>
      <c r="R225" s="262"/>
      <c r="S225" s="262"/>
      <c r="T225" s="262"/>
      <c r="U225" s="263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4" t="s">
        <v>212</v>
      </c>
      <c r="AU225" s="264" t="s">
        <v>81</v>
      </c>
      <c r="AV225" s="14" t="s">
        <v>203</v>
      </c>
      <c r="AW225" s="14" t="s">
        <v>33</v>
      </c>
      <c r="AX225" s="14" t="s">
        <v>79</v>
      </c>
      <c r="AY225" s="264" t="s">
        <v>196</v>
      </c>
    </row>
    <row r="226" s="2" customFormat="1" ht="24.15" customHeight="1">
      <c r="A226" s="40"/>
      <c r="B226" s="41"/>
      <c r="C226" s="214" t="s">
        <v>493</v>
      </c>
      <c r="D226" s="214" t="s">
        <v>198</v>
      </c>
      <c r="E226" s="215" t="s">
        <v>471</v>
      </c>
      <c r="F226" s="216" t="s">
        <v>472</v>
      </c>
      <c r="G226" s="217" t="s">
        <v>244</v>
      </c>
      <c r="H226" s="218">
        <v>108.494</v>
      </c>
      <c r="I226" s="219"/>
      <c r="J226" s="220">
        <f>ROUND(I226*H226,2)</f>
        <v>0</v>
      </c>
      <c r="K226" s="216" t="s">
        <v>202</v>
      </c>
      <c r="L226" s="46"/>
      <c r="M226" s="221" t="s">
        <v>19</v>
      </c>
      <c r="N226" s="222" t="s">
        <v>43</v>
      </c>
      <c r="O226" s="86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3">
        <f>S226*H226</f>
        <v>0</v>
      </c>
      <c r="U226" s="224" t="s">
        <v>19</v>
      </c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203</v>
      </c>
      <c r="AT226" s="225" t="s">
        <v>198</v>
      </c>
      <c r="AU226" s="225" t="s">
        <v>81</v>
      </c>
      <c r="AY226" s="19" t="s">
        <v>196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79</v>
      </c>
      <c r="BK226" s="226">
        <f>ROUND(I226*H226,2)</f>
        <v>0</v>
      </c>
      <c r="BL226" s="19" t="s">
        <v>203</v>
      </c>
      <c r="BM226" s="225" t="s">
        <v>1213</v>
      </c>
    </row>
    <row r="227" s="2" customFormat="1">
      <c r="A227" s="40"/>
      <c r="B227" s="41"/>
      <c r="C227" s="42"/>
      <c r="D227" s="227" t="s">
        <v>205</v>
      </c>
      <c r="E227" s="42"/>
      <c r="F227" s="228" t="s">
        <v>474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6"/>
      <c r="U227" s="87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205</v>
      </c>
      <c r="AU227" s="19" t="s">
        <v>81</v>
      </c>
    </row>
    <row r="228" s="12" customFormat="1" ht="22.8" customHeight="1">
      <c r="A228" s="12"/>
      <c r="B228" s="198"/>
      <c r="C228" s="199"/>
      <c r="D228" s="200" t="s">
        <v>71</v>
      </c>
      <c r="E228" s="212" t="s">
        <v>203</v>
      </c>
      <c r="F228" s="212" t="s">
        <v>224</v>
      </c>
      <c r="G228" s="199"/>
      <c r="H228" s="199"/>
      <c r="I228" s="202"/>
      <c r="J228" s="213">
        <f>BK228</f>
        <v>0</v>
      </c>
      <c r="K228" s="199"/>
      <c r="L228" s="204"/>
      <c r="M228" s="205"/>
      <c r="N228" s="206"/>
      <c r="O228" s="206"/>
      <c r="P228" s="207">
        <f>SUM(P229:P230)</f>
        <v>0</v>
      </c>
      <c r="Q228" s="206"/>
      <c r="R228" s="207">
        <f>SUM(R229:R230)</f>
        <v>0.0020600000000000002</v>
      </c>
      <c r="S228" s="206"/>
      <c r="T228" s="207">
        <f>SUM(T229:T230)</f>
        <v>0</v>
      </c>
      <c r="U228" s="208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09" t="s">
        <v>79</v>
      </c>
      <c r="AT228" s="210" t="s">
        <v>71</v>
      </c>
      <c r="AU228" s="210" t="s">
        <v>79</v>
      </c>
      <c r="AY228" s="209" t="s">
        <v>196</v>
      </c>
      <c r="BK228" s="211">
        <f>SUM(BK229:BK230)</f>
        <v>0</v>
      </c>
    </row>
    <row r="229" s="2" customFormat="1" ht="21.75" customHeight="1">
      <c r="A229" s="40"/>
      <c r="B229" s="41"/>
      <c r="C229" s="214" t="s">
        <v>497</v>
      </c>
      <c r="D229" s="214" t="s">
        <v>198</v>
      </c>
      <c r="E229" s="215" t="s">
        <v>1214</v>
      </c>
      <c r="F229" s="216" t="s">
        <v>1215</v>
      </c>
      <c r="G229" s="217" t="s">
        <v>222</v>
      </c>
      <c r="H229" s="218">
        <v>1</v>
      </c>
      <c r="I229" s="219"/>
      <c r="J229" s="220">
        <f>ROUND(I229*H229,2)</f>
        <v>0</v>
      </c>
      <c r="K229" s="216" t="s">
        <v>19</v>
      </c>
      <c r="L229" s="46"/>
      <c r="M229" s="221" t="s">
        <v>19</v>
      </c>
      <c r="N229" s="222" t="s">
        <v>43</v>
      </c>
      <c r="O229" s="86"/>
      <c r="P229" s="223">
        <f>O229*H229</f>
        <v>0</v>
      </c>
      <c r="Q229" s="223">
        <v>0.0020600000000000002</v>
      </c>
      <c r="R229" s="223">
        <f>Q229*H229</f>
        <v>0.0020600000000000002</v>
      </c>
      <c r="S229" s="223">
        <v>0</v>
      </c>
      <c r="T229" s="223">
        <f>S229*H229</f>
        <v>0</v>
      </c>
      <c r="U229" s="224" t="s">
        <v>19</v>
      </c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203</v>
      </c>
      <c r="AT229" s="225" t="s">
        <v>198</v>
      </c>
      <c r="AU229" s="225" t="s">
        <v>81</v>
      </c>
      <c r="AY229" s="19" t="s">
        <v>196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79</v>
      </c>
      <c r="BK229" s="226">
        <f>ROUND(I229*H229,2)</f>
        <v>0</v>
      </c>
      <c r="BL229" s="19" t="s">
        <v>203</v>
      </c>
      <c r="BM229" s="225" t="s">
        <v>1216</v>
      </c>
    </row>
    <row r="230" s="2" customFormat="1" ht="16.5" customHeight="1">
      <c r="A230" s="40"/>
      <c r="B230" s="41"/>
      <c r="C230" s="244" t="s">
        <v>503</v>
      </c>
      <c r="D230" s="244" t="s">
        <v>214</v>
      </c>
      <c r="E230" s="245" t="s">
        <v>1217</v>
      </c>
      <c r="F230" s="246" t="s">
        <v>1218</v>
      </c>
      <c r="G230" s="247" t="s">
        <v>989</v>
      </c>
      <c r="H230" s="248">
        <v>1</v>
      </c>
      <c r="I230" s="249"/>
      <c r="J230" s="250">
        <f>ROUND(I230*H230,2)</f>
        <v>0</v>
      </c>
      <c r="K230" s="246" t="s">
        <v>19</v>
      </c>
      <c r="L230" s="251"/>
      <c r="M230" s="252" t="s">
        <v>19</v>
      </c>
      <c r="N230" s="253" t="s">
        <v>43</v>
      </c>
      <c r="O230" s="86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3">
        <f>S230*H230</f>
        <v>0</v>
      </c>
      <c r="U230" s="224" t="s">
        <v>19</v>
      </c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217</v>
      </c>
      <c r="AT230" s="225" t="s">
        <v>214</v>
      </c>
      <c r="AU230" s="225" t="s">
        <v>81</v>
      </c>
      <c r="AY230" s="19" t="s">
        <v>196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79</v>
      </c>
      <c r="BK230" s="226">
        <f>ROUND(I230*H230,2)</f>
        <v>0</v>
      </c>
      <c r="BL230" s="19" t="s">
        <v>203</v>
      </c>
      <c r="BM230" s="225" t="s">
        <v>1219</v>
      </c>
    </row>
    <row r="231" s="12" customFormat="1" ht="22.8" customHeight="1">
      <c r="A231" s="12"/>
      <c r="B231" s="198"/>
      <c r="C231" s="199"/>
      <c r="D231" s="200" t="s">
        <v>71</v>
      </c>
      <c r="E231" s="212" t="s">
        <v>254</v>
      </c>
      <c r="F231" s="212" t="s">
        <v>514</v>
      </c>
      <c r="G231" s="199"/>
      <c r="H231" s="199"/>
      <c r="I231" s="202"/>
      <c r="J231" s="213">
        <f>BK231</f>
        <v>0</v>
      </c>
      <c r="K231" s="199"/>
      <c r="L231" s="204"/>
      <c r="M231" s="205"/>
      <c r="N231" s="206"/>
      <c r="O231" s="206"/>
      <c r="P231" s="207">
        <f>SUM(P232:P374)</f>
        <v>0</v>
      </c>
      <c r="Q231" s="206"/>
      <c r="R231" s="207">
        <f>SUM(R232:R374)</f>
        <v>48.049128000000003</v>
      </c>
      <c r="S231" s="206"/>
      <c r="T231" s="207">
        <f>SUM(T232:T374)</f>
        <v>0</v>
      </c>
      <c r="U231" s="208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09" t="s">
        <v>79</v>
      </c>
      <c r="AT231" s="210" t="s">
        <v>71</v>
      </c>
      <c r="AU231" s="210" t="s">
        <v>79</v>
      </c>
      <c r="AY231" s="209" t="s">
        <v>196</v>
      </c>
      <c r="BK231" s="211">
        <f>SUM(BK232:BK374)</f>
        <v>0</v>
      </c>
    </row>
    <row r="232" s="2" customFormat="1" ht="37.8" customHeight="1">
      <c r="A232" s="40"/>
      <c r="B232" s="41"/>
      <c r="C232" s="214" t="s">
        <v>508</v>
      </c>
      <c r="D232" s="214" t="s">
        <v>198</v>
      </c>
      <c r="E232" s="215" t="s">
        <v>1220</v>
      </c>
      <c r="F232" s="216" t="s">
        <v>1221</v>
      </c>
      <c r="G232" s="217" t="s">
        <v>368</v>
      </c>
      <c r="H232" s="218">
        <v>60</v>
      </c>
      <c r="I232" s="219"/>
      <c r="J232" s="220">
        <f>ROUND(I232*H232,2)</f>
        <v>0</v>
      </c>
      <c r="K232" s="216" t="s">
        <v>202</v>
      </c>
      <c r="L232" s="46"/>
      <c r="M232" s="221" t="s">
        <v>19</v>
      </c>
      <c r="N232" s="222" t="s">
        <v>43</v>
      </c>
      <c r="O232" s="86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3">
        <f>S232*H232</f>
        <v>0</v>
      </c>
      <c r="U232" s="224" t="s">
        <v>19</v>
      </c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203</v>
      </c>
      <c r="AT232" s="225" t="s">
        <v>198</v>
      </c>
      <c r="AU232" s="225" t="s">
        <v>81</v>
      </c>
      <c r="AY232" s="19" t="s">
        <v>196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79</v>
      </c>
      <c r="BK232" s="226">
        <f>ROUND(I232*H232,2)</f>
        <v>0</v>
      </c>
      <c r="BL232" s="19" t="s">
        <v>203</v>
      </c>
      <c r="BM232" s="225" t="s">
        <v>1222</v>
      </c>
    </row>
    <row r="233" s="2" customFormat="1">
      <c r="A233" s="40"/>
      <c r="B233" s="41"/>
      <c r="C233" s="42"/>
      <c r="D233" s="227" t="s">
        <v>205</v>
      </c>
      <c r="E233" s="42"/>
      <c r="F233" s="228" t="s">
        <v>1223</v>
      </c>
      <c r="G233" s="42"/>
      <c r="H233" s="42"/>
      <c r="I233" s="229"/>
      <c r="J233" s="42"/>
      <c r="K233" s="42"/>
      <c r="L233" s="46"/>
      <c r="M233" s="230"/>
      <c r="N233" s="231"/>
      <c r="O233" s="86"/>
      <c r="P233" s="86"/>
      <c r="Q233" s="86"/>
      <c r="R233" s="86"/>
      <c r="S233" s="86"/>
      <c r="T233" s="86"/>
      <c r="U233" s="87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205</v>
      </c>
      <c r="AU233" s="19" t="s">
        <v>81</v>
      </c>
    </row>
    <row r="234" s="2" customFormat="1" ht="37.8" customHeight="1">
      <c r="A234" s="40"/>
      <c r="B234" s="41"/>
      <c r="C234" s="214" t="s">
        <v>515</v>
      </c>
      <c r="D234" s="214" t="s">
        <v>198</v>
      </c>
      <c r="E234" s="215" t="s">
        <v>516</v>
      </c>
      <c r="F234" s="216" t="s">
        <v>517</v>
      </c>
      <c r="G234" s="217" t="s">
        <v>244</v>
      </c>
      <c r="H234" s="218">
        <v>50.076000000000001</v>
      </c>
      <c r="I234" s="219"/>
      <c r="J234" s="220">
        <f>ROUND(I234*H234,2)</f>
        <v>0</v>
      </c>
      <c r="K234" s="216" t="s">
        <v>202</v>
      </c>
      <c r="L234" s="46"/>
      <c r="M234" s="221" t="s">
        <v>19</v>
      </c>
      <c r="N234" s="222" t="s">
        <v>43</v>
      </c>
      <c r="O234" s="86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3">
        <f>S234*H234</f>
        <v>0</v>
      </c>
      <c r="U234" s="224" t="s">
        <v>19</v>
      </c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203</v>
      </c>
      <c r="AT234" s="225" t="s">
        <v>198</v>
      </c>
      <c r="AU234" s="225" t="s">
        <v>81</v>
      </c>
      <c r="AY234" s="19" t="s">
        <v>196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79</v>
      </c>
      <c r="BK234" s="226">
        <f>ROUND(I234*H234,2)</f>
        <v>0</v>
      </c>
      <c r="BL234" s="19" t="s">
        <v>203</v>
      </c>
      <c r="BM234" s="225" t="s">
        <v>1224</v>
      </c>
    </row>
    <row r="235" s="2" customFormat="1">
      <c r="A235" s="40"/>
      <c r="B235" s="41"/>
      <c r="C235" s="42"/>
      <c r="D235" s="227" t="s">
        <v>205</v>
      </c>
      <c r="E235" s="42"/>
      <c r="F235" s="228" t="s">
        <v>519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6"/>
      <c r="U235" s="87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205</v>
      </c>
      <c r="AU235" s="19" t="s">
        <v>81</v>
      </c>
    </row>
    <row r="236" s="13" customFormat="1">
      <c r="A236" s="13"/>
      <c r="B236" s="232"/>
      <c r="C236" s="233"/>
      <c r="D236" s="234" t="s">
        <v>212</v>
      </c>
      <c r="E236" s="235" t="s">
        <v>19</v>
      </c>
      <c r="F236" s="236" t="s">
        <v>1225</v>
      </c>
      <c r="G236" s="233"/>
      <c r="H236" s="237">
        <v>17.579999999999998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1"/>
      <c r="U236" s="242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212</v>
      </c>
      <c r="AU236" s="243" t="s">
        <v>81</v>
      </c>
      <c r="AV236" s="13" t="s">
        <v>81</v>
      </c>
      <c r="AW236" s="13" t="s">
        <v>33</v>
      </c>
      <c r="AX236" s="13" t="s">
        <v>72</v>
      </c>
      <c r="AY236" s="243" t="s">
        <v>196</v>
      </c>
    </row>
    <row r="237" s="13" customFormat="1">
      <c r="A237" s="13"/>
      <c r="B237" s="232"/>
      <c r="C237" s="233"/>
      <c r="D237" s="234" t="s">
        <v>212</v>
      </c>
      <c r="E237" s="235" t="s">
        <v>19</v>
      </c>
      <c r="F237" s="236" t="s">
        <v>1226</v>
      </c>
      <c r="G237" s="233"/>
      <c r="H237" s="237">
        <v>20.826000000000001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1"/>
      <c r="U237" s="242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212</v>
      </c>
      <c r="AU237" s="243" t="s">
        <v>81</v>
      </c>
      <c r="AV237" s="13" t="s">
        <v>81</v>
      </c>
      <c r="AW237" s="13" t="s">
        <v>33</v>
      </c>
      <c r="AX237" s="13" t="s">
        <v>72</v>
      </c>
      <c r="AY237" s="243" t="s">
        <v>196</v>
      </c>
    </row>
    <row r="238" s="13" customFormat="1">
      <c r="A238" s="13"/>
      <c r="B238" s="232"/>
      <c r="C238" s="233"/>
      <c r="D238" s="234" t="s">
        <v>212</v>
      </c>
      <c r="E238" s="235" t="s">
        <v>19</v>
      </c>
      <c r="F238" s="236" t="s">
        <v>1227</v>
      </c>
      <c r="G238" s="233"/>
      <c r="H238" s="237">
        <v>11.67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1"/>
      <c r="U238" s="242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212</v>
      </c>
      <c r="AU238" s="243" t="s">
        <v>81</v>
      </c>
      <c r="AV238" s="13" t="s">
        <v>81</v>
      </c>
      <c r="AW238" s="13" t="s">
        <v>33</v>
      </c>
      <c r="AX238" s="13" t="s">
        <v>72</v>
      </c>
      <c r="AY238" s="243" t="s">
        <v>196</v>
      </c>
    </row>
    <row r="239" s="14" customFormat="1">
      <c r="A239" s="14"/>
      <c r="B239" s="254"/>
      <c r="C239" s="255"/>
      <c r="D239" s="234" t="s">
        <v>212</v>
      </c>
      <c r="E239" s="256" t="s">
        <v>19</v>
      </c>
      <c r="F239" s="257" t="s">
        <v>233</v>
      </c>
      <c r="G239" s="255"/>
      <c r="H239" s="258">
        <v>50.076000000000001</v>
      </c>
      <c r="I239" s="259"/>
      <c r="J239" s="255"/>
      <c r="K239" s="255"/>
      <c r="L239" s="260"/>
      <c r="M239" s="261"/>
      <c r="N239" s="262"/>
      <c r="O239" s="262"/>
      <c r="P239" s="262"/>
      <c r="Q239" s="262"/>
      <c r="R239" s="262"/>
      <c r="S239" s="262"/>
      <c r="T239" s="262"/>
      <c r="U239" s="263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4" t="s">
        <v>212</v>
      </c>
      <c r="AU239" s="264" t="s">
        <v>81</v>
      </c>
      <c r="AV239" s="14" t="s">
        <v>203</v>
      </c>
      <c r="AW239" s="14" t="s">
        <v>33</v>
      </c>
      <c r="AX239" s="14" t="s">
        <v>79</v>
      </c>
      <c r="AY239" s="264" t="s">
        <v>196</v>
      </c>
    </row>
    <row r="240" s="2" customFormat="1" ht="24.15" customHeight="1">
      <c r="A240" s="40"/>
      <c r="B240" s="41"/>
      <c r="C240" s="214" t="s">
        <v>278</v>
      </c>
      <c r="D240" s="214" t="s">
        <v>198</v>
      </c>
      <c r="E240" s="215" t="s">
        <v>522</v>
      </c>
      <c r="F240" s="216" t="s">
        <v>523</v>
      </c>
      <c r="G240" s="217" t="s">
        <v>222</v>
      </c>
      <c r="H240" s="218">
        <v>4</v>
      </c>
      <c r="I240" s="219"/>
      <c r="J240" s="220">
        <f>ROUND(I240*H240,2)</f>
        <v>0</v>
      </c>
      <c r="K240" s="216" t="s">
        <v>202</v>
      </c>
      <c r="L240" s="46"/>
      <c r="M240" s="221" t="s">
        <v>19</v>
      </c>
      <c r="N240" s="222" t="s">
        <v>43</v>
      </c>
      <c r="O240" s="86"/>
      <c r="P240" s="223">
        <f>O240*H240</f>
        <v>0</v>
      </c>
      <c r="Q240" s="223">
        <v>0.00011</v>
      </c>
      <c r="R240" s="223">
        <f>Q240*H240</f>
        <v>0.00044000000000000002</v>
      </c>
      <c r="S240" s="223">
        <v>0</v>
      </c>
      <c r="T240" s="223">
        <f>S240*H240</f>
        <v>0</v>
      </c>
      <c r="U240" s="224" t="s">
        <v>19</v>
      </c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203</v>
      </c>
      <c r="AT240" s="225" t="s">
        <v>198</v>
      </c>
      <c r="AU240" s="225" t="s">
        <v>81</v>
      </c>
      <c r="AY240" s="19" t="s">
        <v>196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79</v>
      </c>
      <c r="BK240" s="226">
        <f>ROUND(I240*H240,2)</f>
        <v>0</v>
      </c>
      <c r="BL240" s="19" t="s">
        <v>203</v>
      </c>
      <c r="BM240" s="225" t="s">
        <v>1228</v>
      </c>
    </row>
    <row r="241" s="2" customFormat="1">
      <c r="A241" s="40"/>
      <c r="B241" s="41"/>
      <c r="C241" s="42"/>
      <c r="D241" s="227" t="s">
        <v>205</v>
      </c>
      <c r="E241" s="42"/>
      <c r="F241" s="228" t="s">
        <v>525</v>
      </c>
      <c r="G241" s="42"/>
      <c r="H241" s="42"/>
      <c r="I241" s="229"/>
      <c r="J241" s="42"/>
      <c r="K241" s="42"/>
      <c r="L241" s="46"/>
      <c r="M241" s="230"/>
      <c r="N241" s="231"/>
      <c r="O241" s="86"/>
      <c r="P241" s="86"/>
      <c r="Q241" s="86"/>
      <c r="R241" s="86"/>
      <c r="S241" s="86"/>
      <c r="T241" s="86"/>
      <c r="U241" s="87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205</v>
      </c>
      <c r="AU241" s="19" t="s">
        <v>81</v>
      </c>
    </row>
    <row r="242" s="2" customFormat="1" ht="24.15" customHeight="1">
      <c r="A242" s="40"/>
      <c r="B242" s="41"/>
      <c r="C242" s="244" t="s">
        <v>526</v>
      </c>
      <c r="D242" s="244" t="s">
        <v>214</v>
      </c>
      <c r="E242" s="245" t="s">
        <v>527</v>
      </c>
      <c r="F242" s="246" t="s">
        <v>528</v>
      </c>
      <c r="G242" s="247" t="s">
        <v>222</v>
      </c>
      <c r="H242" s="248">
        <v>4</v>
      </c>
      <c r="I242" s="249"/>
      <c r="J242" s="250">
        <f>ROUND(I242*H242,2)</f>
        <v>0</v>
      </c>
      <c r="K242" s="246" t="s">
        <v>202</v>
      </c>
      <c r="L242" s="251"/>
      <c r="M242" s="252" t="s">
        <v>19</v>
      </c>
      <c r="N242" s="253" t="s">
        <v>43</v>
      </c>
      <c r="O242" s="86"/>
      <c r="P242" s="223">
        <f>O242*H242</f>
        <v>0</v>
      </c>
      <c r="Q242" s="223">
        <v>0.012500000000000001</v>
      </c>
      <c r="R242" s="223">
        <f>Q242*H242</f>
        <v>0.050000000000000003</v>
      </c>
      <c r="S242" s="223">
        <v>0</v>
      </c>
      <c r="T242" s="223">
        <f>S242*H242</f>
        <v>0</v>
      </c>
      <c r="U242" s="224" t="s">
        <v>19</v>
      </c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217</v>
      </c>
      <c r="AT242" s="225" t="s">
        <v>214</v>
      </c>
      <c r="AU242" s="225" t="s">
        <v>81</v>
      </c>
      <c r="AY242" s="19" t="s">
        <v>196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79</v>
      </c>
      <c r="BK242" s="226">
        <f>ROUND(I242*H242,2)</f>
        <v>0</v>
      </c>
      <c r="BL242" s="19" t="s">
        <v>203</v>
      </c>
      <c r="BM242" s="225" t="s">
        <v>1229</v>
      </c>
    </row>
    <row r="243" s="2" customFormat="1" ht="37.8" customHeight="1">
      <c r="A243" s="40"/>
      <c r="B243" s="41"/>
      <c r="C243" s="214" t="s">
        <v>530</v>
      </c>
      <c r="D243" s="214" t="s">
        <v>198</v>
      </c>
      <c r="E243" s="215" t="s">
        <v>1230</v>
      </c>
      <c r="F243" s="216" t="s">
        <v>1231</v>
      </c>
      <c r="G243" s="217" t="s">
        <v>237</v>
      </c>
      <c r="H243" s="218">
        <v>16.782</v>
      </c>
      <c r="I243" s="219"/>
      <c r="J243" s="220">
        <f>ROUND(I243*H243,2)</f>
        <v>0</v>
      </c>
      <c r="K243" s="216" t="s">
        <v>202</v>
      </c>
      <c r="L243" s="46"/>
      <c r="M243" s="221" t="s">
        <v>19</v>
      </c>
      <c r="N243" s="222" t="s">
        <v>43</v>
      </c>
      <c r="O243" s="86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3">
        <f>S243*H243</f>
        <v>0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203</v>
      </c>
      <c r="AT243" s="225" t="s">
        <v>198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203</v>
      </c>
      <c r="BM243" s="225" t="s">
        <v>1232</v>
      </c>
    </row>
    <row r="244" s="2" customFormat="1">
      <c r="A244" s="40"/>
      <c r="B244" s="41"/>
      <c r="C244" s="42"/>
      <c r="D244" s="227" t="s">
        <v>205</v>
      </c>
      <c r="E244" s="42"/>
      <c r="F244" s="228" t="s">
        <v>1233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6"/>
      <c r="U244" s="87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205</v>
      </c>
      <c r="AU244" s="19" t="s">
        <v>81</v>
      </c>
    </row>
    <row r="245" s="13" customFormat="1">
      <c r="A245" s="13"/>
      <c r="B245" s="232"/>
      <c r="C245" s="233"/>
      <c r="D245" s="234" t="s">
        <v>212</v>
      </c>
      <c r="E245" s="235" t="s">
        <v>19</v>
      </c>
      <c r="F245" s="236" t="s">
        <v>1234</v>
      </c>
      <c r="G245" s="233"/>
      <c r="H245" s="237">
        <v>16.782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1"/>
      <c r="U245" s="242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212</v>
      </c>
      <c r="AU245" s="243" t="s">
        <v>81</v>
      </c>
      <c r="AV245" s="13" t="s">
        <v>81</v>
      </c>
      <c r="AW245" s="13" t="s">
        <v>33</v>
      </c>
      <c r="AX245" s="13" t="s">
        <v>79</v>
      </c>
      <c r="AY245" s="243" t="s">
        <v>196</v>
      </c>
    </row>
    <row r="246" s="2" customFormat="1" ht="21.75" customHeight="1">
      <c r="A246" s="40"/>
      <c r="B246" s="41"/>
      <c r="C246" s="244" t="s">
        <v>535</v>
      </c>
      <c r="D246" s="244" t="s">
        <v>214</v>
      </c>
      <c r="E246" s="245" t="s">
        <v>1235</v>
      </c>
      <c r="F246" s="246" t="s">
        <v>1236</v>
      </c>
      <c r="G246" s="247" t="s">
        <v>237</v>
      </c>
      <c r="H246" s="248">
        <v>0.036999999999999998</v>
      </c>
      <c r="I246" s="249"/>
      <c r="J246" s="250">
        <f>ROUND(I246*H246,2)</f>
        <v>0</v>
      </c>
      <c r="K246" s="246" t="s">
        <v>202</v>
      </c>
      <c r="L246" s="251"/>
      <c r="M246" s="252" t="s">
        <v>19</v>
      </c>
      <c r="N246" s="253" t="s">
        <v>43</v>
      </c>
      <c r="O246" s="86"/>
      <c r="P246" s="223">
        <f>O246*H246</f>
        <v>0</v>
      </c>
      <c r="Q246" s="223">
        <v>1</v>
      </c>
      <c r="R246" s="223">
        <f>Q246*H246</f>
        <v>0.036999999999999998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217</v>
      </c>
      <c r="AT246" s="225" t="s">
        <v>214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203</v>
      </c>
      <c r="BM246" s="225" t="s">
        <v>1237</v>
      </c>
    </row>
    <row r="247" s="15" customFormat="1">
      <c r="A247" s="15"/>
      <c r="B247" s="268"/>
      <c r="C247" s="269"/>
      <c r="D247" s="234" t="s">
        <v>212</v>
      </c>
      <c r="E247" s="270" t="s">
        <v>19</v>
      </c>
      <c r="F247" s="271" t="s">
        <v>1238</v>
      </c>
      <c r="G247" s="269"/>
      <c r="H247" s="270" t="s">
        <v>19</v>
      </c>
      <c r="I247" s="272"/>
      <c r="J247" s="269"/>
      <c r="K247" s="269"/>
      <c r="L247" s="273"/>
      <c r="M247" s="274"/>
      <c r="N247" s="275"/>
      <c r="O247" s="275"/>
      <c r="P247" s="275"/>
      <c r="Q247" s="275"/>
      <c r="R247" s="275"/>
      <c r="S247" s="275"/>
      <c r="T247" s="275"/>
      <c r="U247" s="276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7" t="s">
        <v>212</v>
      </c>
      <c r="AU247" s="277" t="s">
        <v>81</v>
      </c>
      <c r="AV247" s="15" t="s">
        <v>79</v>
      </c>
      <c r="AW247" s="15" t="s">
        <v>33</v>
      </c>
      <c r="AX247" s="15" t="s">
        <v>72</v>
      </c>
      <c r="AY247" s="277" t="s">
        <v>196</v>
      </c>
    </row>
    <row r="248" s="13" customFormat="1">
      <c r="A248" s="13"/>
      <c r="B248" s="232"/>
      <c r="C248" s="233"/>
      <c r="D248" s="234" t="s">
        <v>212</v>
      </c>
      <c r="E248" s="235" t="s">
        <v>19</v>
      </c>
      <c r="F248" s="236" t="s">
        <v>1239</v>
      </c>
      <c r="G248" s="233"/>
      <c r="H248" s="237">
        <v>0.001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1"/>
      <c r="U248" s="242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212</v>
      </c>
      <c r="AU248" s="243" t="s">
        <v>81</v>
      </c>
      <c r="AV248" s="13" t="s">
        <v>81</v>
      </c>
      <c r="AW248" s="13" t="s">
        <v>33</v>
      </c>
      <c r="AX248" s="13" t="s">
        <v>72</v>
      </c>
      <c r="AY248" s="243" t="s">
        <v>196</v>
      </c>
    </row>
    <row r="249" s="13" customFormat="1">
      <c r="A249" s="13"/>
      <c r="B249" s="232"/>
      <c r="C249" s="233"/>
      <c r="D249" s="234" t="s">
        <v>212</v>
      </c>
      <c r="E249" s="235" t="s">
        <v>19</v>
      </c>
      <c r="F249" s="236" t="s">
        <v>1240</v>
      </c>
      <c r="G249" s="233"/>
      <c r="H249" s="237">
        <v>0.010999999999999999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1"/>
      <c r="U249" s="242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212</v>
      </c>
      <c r="AU249" s="243" t="s">
        <v>81</v>
      </c>
      <c r="AV249" s="13" t="s">
        <v>81</v>
      </c>
      <c r="AW249" s="13" t="s">
        <v>33</v>
      </c>
      <c r="AX249" s="13" t="s">
        <v>72</v>
      </c>
      <c r="AY249" s="243" t="s">
        <v>196</v>
      </c>
    </row>
    <row r="250" s="13" customFormat="1">
      <c r="A250" s="13"/>
      <c r="B250" s="232"/>
      <c r="C250" s="233"/>
      <c r="D250" s="234" t="s">
        <v>212</v>
      </c>
      <c r="E250" s="235" t="s">
        <v>19</v>
      </c>
      <c r="F250" s="236" t="s">
        <v>1241</v>
      </c>
      <c r="G250" s="233"/>
      <c r="H250" s="237">
        <v>0.0089999999999999993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1"/>
      <c r="U250" s="242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212</v>
      </c>
      <c r="AU250" s="243" t="s">
        <v>81</v>
      </c>
      <c r="AV250" s="13" t="s">
        <v>81</v>
      </c>
      <c r="AW250" s="13" t="s">
        <v>33</v>
      </c>
      <c r="AX250" s="13" t="s">
        <v>72</v>
      </c>
      <c r="AY250" s="243" t="s">
        <v>196</v>
      </c>
    </row>
    <row r="251" s="13" customFormat="1">
      <c r="A251" s="13"/>
      <c r="B251" s="232"/>
      <c r="C251" s="233"/>
      <c r="D251" s="234" t="s">
        <v>212</v>
      </c>
      <c r="E251" s="235" t="s">
        <v>19</v>
      </c>
      <c r="F251" s="236" t="s">
        <v>1242</v>
      </c>
      <c r="G251" s="233"/>
      <c r="H251" s="237">
        <v>0.010999999999999999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1"/>
      <c r="U251" s="242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212</v>
      </c>
      <c r="AU251" s="243" t="s">
        <v>81</v>
      </c>
      <c r="AV251" s="13" t="s">
        <v>81</v>
      </c>
      <c r="AW251" s="13" t="s">
        <v>33</v>
      </c>
      <c r="AX251" s="13" t="s">
        <v>72</v>
      </c>
      <c r="AY251" s="243" t="s">
        <v>196</v>
      </c>
    </row>
    <row r="252" s="14" customFormat="1">
      <c r="A252" s="14"/>
      <c r="B252" s="254"/>
      <c r="C252" s="255"/>
      <c r="D252" s="234" t="s">
        <v>212</v>
      </c>
      <c r="E252" s="256" t="s">
        <v>19</v>
      </c>
      <c r="F252" s="257" t="s">
        <v>233</v>
      </c>
      <c r="G252" s="255"/>
      <c r="H252" s="258">
        <v>0.032000000000000001</v>
      </c>
      <c r="I252" s="259"/>
      <c r="J252" s="255"/>
      <c r="K252" s="255"/>
      <c r="L252" s="260"/>
      <c r="M252" s="261"/>
      <c r="N252" s="262"/>
      <c r="O252" s="262"/>
      <c r="P252" s="262"/>
      <c r="Q252" s="262"/>
      <c r="R252" s="262"/>
      <c r="S252" s="262"/>
      <c r="T252" s="262"/>
      <c r="U252" s="263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4" t="s">
        <v>212</v>
      </c>
      <c r="AU252" s="264" t="s">
        <v>81</v>
      </c>
      <c r="AV252" s="14" t="s">
        <v>203</v>
      </c>
      <c r="AW252" s="14" t="s">
        <v>33</v>
      </c>
      <c r="AX252" s="14" t="s">
        <v>79</v>
      </c>
      <c r="AY252" s="264" t="s">
        <v>196</v>
      </c>
    </row>
    <row r="253" s="13" customFormat="1">
      <c r="A253" s="13"/>
      <c r="B253" s="232"/>
      <c r="C253" s="233"/>
      <c r="D253" s="234" t="s">
        <v>212</v>
      </c>
      <c r="E253" s="233"/>
      <c r="F253" s="236" t="s">
        <v>1243</v>
      </c>
      <c r="G253" s="233"/>
      <c r="H253" s="237">
        <v>0.036999999999999998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1"/>
      <c r="U253" s="242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212</v>
      </c>
      <c r="AU253" s="243" t="s">
        <v>81</v>
      </c>
      <c r="AV253" s="13" t="s">
        <v>81</v>
      </c>
      <c r="AW253" s="13" t="s">
        <v>4</v>
      </c>
      <c r="AX253" s="13" t="s">
        <v>79</v>
      </c>
      <c r="AY253" s="243" t="s">
        <v>196</v>
      </c>
    </row>
    <row r="254" s="2" customFormat="1" ht="21.75" customHeight="1">
      <c r="A254" s="40"/>
      <c r="B254" s="41"/>
      <c r="C254" s="244" t="s">
        <v>540</v>
      </c>
      <c r="D254" s="244" t="s">
        <v>214</v>
      </c>
      <c r="E254" s="245" t="s">
        <v>1244</v>
      </c>
      <c r="F254" s="246" t="s">
        <v>1245</v>
      </c>
      <c r="G254" s="247" t="s">
        <v>237</v>
      </c>
      <c r="H254" s="248">
        <v>1.1399999999999999</v>
      </c>
      <c r="I254" s="249"/>
      <c r="J254" s="250">
        <f>ROUND(I254*H254,2)</f>
        <v>0</v>
      </c>
      <c r="K254" s="246" t="s">
        <v>202</v>
      </c>
      <c r="L254" s="251"/>
      <c r="M254" s="252" t="s">
        <v>19</v>
      </c>
      <c r="N254" s="253" t="s">
        <v>43</v>
      </c>
      <c r="O254" s="86"/>
      <c r="P254" s="223">
        <f>O254*H254</f>
        <v>0</v>
      </c>
      <c r="Q254" s="223">
        <v>1</v>
      </c>
      <c r="R254" s="223">
        <f>Q254*H254</f>
        <v>1.1399999999999999</v>
      </c>
      <c r="S254" s="223">
        <v>0</v>
      </c>
      <c r="T254" s="223">
        <f>S254*H254</f>
        <v>0</v>
      </c>
      <c r="U254" s="224" t="s">
        <v>19</v>
      </c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217</v>
      </c>
      <c r="AT254" s="225" t="s">
        <v>214</v>
      </c>
      <c r="AU254" s="225" t="s">
        <v>81</v>
      </c>
      <c r="AY254" s="19" t="s">
        <v>196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79</v>
      </c>
      <c r="BK254" s="226">
        <f>ROUND(I254*H254,2)</f>
        <v>0</v>
      </c>
      <c r="BL254" s="19" t="s">
        <v>203</v>
      </c>
      <c r="BM254" s="225" t="s">
        <v>1246</v>
      </c>
    </row>
    <row r="255" s="15" customFormat="1">
      <c r="A255" s="15"/>
      <c r="B255" s="268"/>
      <c r="C255" s="269"/>
      <c r="D255" s="234" t="s">
        <v>212</v>
      </c>
      <c r="E255" s="270" t="s">
        <v>19</v>
      </c>
      <c r="F255" s="271" t="s">
        <v>1247</v>
      </c>
      <c r="G255" s="269"/>
      <c r="H255" s="270" t="s">
        <v>19</v>
      </c>
      <c r="I255" s="272"/>
      <c r="J255" s="269"/>
      <c r="K255" s="269"/>
      <c r="L255" s="273"/>
      <c r="M255" s="274"/>
      <c r="N255" s="275"/>
      <c r="O255" s="275"/>
      <c r="P255" s="275"/>
      <c r="Q255" s="275"/>
      <c r="R255" s="275"/>
      <c r="S255" s="275"/>
      <c r="T255" s="275"/>
      <c r="U255" s="276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7" t="s">
        <v>212</v>
      </c>
      <c r="AU255" s="277" t="s">
        <v>81</v>
      </c>
      <c r="AV255" s="15" t="s">
        <v>79</v>
      </c>
      <c r="AW255" s="15" t="s">
        <v>33</v>
      </c>
      <c r="AX255" s="15" t="s">
        <v>72</v>
      </c>
      <c r="AY255" s="277" t="s">
        <v>196</v>
      </c>
    </row>
    <row r="256" s="13" customFormat="1">
      <c r="A256" s="13"/>
      <c r="B256" s="232"/>
      <c r="C256" s="233"/>
      <c r="D256" s="234" t="s">
        <v>212</v>
      </c>
      <c r="E256" s="235" t="s">
        <v>19</v>
      </c>
      <c r="F256" s="236" t="s">
        <v>1248</v>
      </c>
      <c r="G256" s="233"/>
      <c r="H256" s="237">
        <v>0.99099999999999999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1"/>
      <c r="U256" s="242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212</v>
      </c>
      <c r="AU256" s="243" t="s">
        <v>81</v>
      </c>
      <c r="AV256" s="13" t="s">
        <v>81</v>
      </c>
      <c r="AW256" s="13" t="s">
        <v>33</v>
      </c>
      <c r="AX256" s="13" t="s">
        <v>79</v>
      </c>
      <c r="AY256" s="243" t="s">
        <v>196</v>
      </c>
    </row>
    <row r="257" s="13" customFormat="1">
      <c r="A257" s="13"/>
      <c r="B257" s="232"/>
      <c r="C257" s="233"/>
      <c r="D257" s="234" t="s">
        <v>212</v>
      </c>
      <c r="E257" s="233"/>
      <c r="F257" s="236" t="s">
        <v>1249</v>
      </c>
      <c r="G257" s="233"/>
      <c r="H257" s="237">
        <v>1.1399999999999999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1"/>
      <c r="U257" s="242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212</v>
      </c>
      <c r="AU257" s="243" t="s">
        <v>81</v>
      </c>
      <c r="AV257" s="13" t="s">
        <v>81</v>
      </c>
      <c r="AW257" s="13" t="s">
        <v>4</v>
      </c>
      <c r="AX257" s="13" t="s">
        <v>79</v>
      </c>
      <c r="AY257" s="243" t="s">
        <v>196</v>
      </c>
    </row>
    <row r="258" s="2" customFormat="1" ht="21.75" customHeight="1">
      <c r="A258" s="40"/>
      <c r="B258" s="41"/>
      <c r="C258" s="244" t="s">
        <v>547</v>
      </c>
      <c r="D258" s="244" t="s">
        <v>214</v>
      </c>
      <c r="E258" s="245" t="s">
        <v>1250</v>
      </c>
      <c r="F258" s="246" t="s">
        <v>1251</v>
      </c>
      <c r="G258" s="247" t="s">
        <v>237</v>
      </c>
      <c r="H258" s="248">
        <v>0.044999999999999998</v>
      </c>
      <c r="I258" s="249"/>
      <c r="J258" s="250">
        <f>ROUND(I258*H258,2)</f>
        <v>0</v>
      </c>
      <c r="K258" s="246" t="s">
        <v>19</v>
      </c>
      <c r="L258" s="251"/>
      <c r="M258" s="252" t="s">
        <v>19</v>
      </c>
      <c r="N258" s="253" t="s">
        <v>43</v>
      </c>
      <c r="O258" s="86"/>
      <c r="P258" s="223">
        <f>O258*H258</f>
        <v>0</v>
      </c>
      <c r="Q258" s="223">
        <v>1</v>
      </c>
      <c r="R258" s="223">
        <f>Q258*H258</f>
        <v>0.044999999999999998</v>
      </c>
      <c r="S258" s="223">
        <v>0</v>
      </c>
      <c r="T258" s="223">
        <f>S258*H258</f>
        <v>0</v>
      </c>
      <c r="U258" s="224" t="s">
        <v>19</v>
      </c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5" t="s">
        <v>217</v>
      </c>
      <c r="AT258" s="225" t="s">
        <v>214</v>
      </c>
      <c r="AU258" s="225" t="s">
        <v>81</v>
      </c>
      <c r="AY258" s="19" t="s">
        <v>196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9" t="s">
        <v>79</v>
      </c>
      <c r="BK258" s="226">
        <f>ROUND(I258*H258,2)</f>
        <v>0</v>
      </c>
      <c r="BL258" s="19" t="s">
        <v>203</v>
      </c>
      <c r="BM258" s="225" t="s">
        <v>1252</v>
      </c>
    </row>
    <row r="259" s="15" customFormat="1">
      <c r="A259" s="15"/>
      <c r="B259" s="268"/>
      <c r="C259" s="269"/>
      <c r="D259" s="234" t="s">
        <v>212</v>
      </c>
      <c r="E259" s="270" t="s">
        <v>19</v>
      </c>
      <c r="F259" s="271" t="s">
        <v>1247</v>
      </c>
      <c r="G259" s="269"/>
      <c r="H259" s="270" t="s">
        <v>19</v>
      </c>
      <c r="I259" s="272"/>
      <c r="J259" s="269"/>
      <c r="K259" s="269"/>
      <c r="L259" s="273"/>
      <c r="M259" s="274"/>
      <c r="N259" s="275"/>
      <c r="O259" s="275"/>
      <c r="P259" s="275"/>
      <c r="Q259" s="275"/>
      <c r="R259" s="275"/>
      <c r="S259" s="275"/>
      <c r="T259" s="275"/>
      <c r="U259" s="276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7" t="s">
        <v>212</v>
      </c>
      <c r="AU259" s="277" t="s">
        <v>81</v>
      </c>
      <c r="AV259" s="15" t="s">
        <v>79</v>
      </c>
      <c r="AW259" s="15" t="s">
        <v>33</v>
      </c>
      <c r="AX259" s="15" t="s">
        <v>72</v>
      </c>
      <c r="AY259" s="277" t="s">
        <v>196</v>
      </c>
    </row>
    <row r="260" s="13" customFormat="1">
      <c r="A260" s="13"/>
      <c r="B260" s="232"/>
      <c r="C260" s="233"/>
      <c r="D260" s="234" t="s">
        <v>212</v>
      </c>
      <c r="E260" s="235" t="s">
        <v>19</v>
      </c>
      <c r="F260" s="236" t="s">
        <v>1253</v>
      </c>
      <c r="G260" s="233"/>
      <c r="H260" s="237">
        <v>0.039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1"/>
      <c r="U260" s="242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212</v>
      </c>
      <c r="AU260" s="243" t="s">
        <v>81</v>
      </c>
      <c r="AV260" s="13" t="s">
        <v>81</v>
      </c>
      <c r="AW260" s="13" t="s">
        <v>33</v>
      </c>
      <c r="AX260" s="13" t="s">
        <v>79</v>
      </c>
      <c r="AY260" s="243" t="s">
        <v>196</v>
      </c>
    </row>
    <row r="261" s="13" customFormat="1">
      <c r="A261" s="13"/>
      <c r="B261" s="232"/>
      <c r="C261" s="233"/>
      <c r="D261" s="234" t="s">
        <v>212</v>
      </c>
      <c r="E261" s="233"/>
      <c r="F261" s="236" t="s">
        <v>1254</v>
      </c>
      <c r="G261" s="233"/>
      <c r="H261" s="237">
        <v>0.044999999999999998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1"/>
      <c r="U261" s="242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212</v>
      </c>
      <c r="AU261" s="243" t="s">
        <v>81</v>
      </c>
      <c r="AV261" s="13" t="s">
        <v>81</v>
      </c>
      <c r="AW261" s="13" t="s">
        <v>4</v>
      </c>
      <c r="AX261" s="13" t="s">
        <v>79</v>
      </c>
      <c r="AY261" s="243" t="s">
        <v>196</v>
      </c>
    </row>
    <row r="262" s="2" customFormat="1" ht="21.75" customHeight="1">
      <c r="A262" s="40"/>
      <c r="B262" s="41"/>
      <c r="C262" s="244" t="s">
        <v>552</v>
      </c>
      <c r="D262" s="244" t="s">
        <v>214</v>
      </c>
      <c r="E262" s="245" t="s">
        <v>1255</v>
      </c>
      <c r="F262" s="246" t="s">
        <v>1256</v>
      </c>
      <c r="G262" s="247" t="s">
        <v>237</v>
      </c>
      <c r="H262" s="248">
        <v>0.77700000000000002</v>
      </c>
      <c r="I262" s="249"/>
      <c r="J262" s="250">
        <f>ROUND(I262*H262,2)</f>
        <v>0</v>
      </c>
      <c r="K262" s="246" t="s">
        <v>202</v>
      </c>
      <c r="L262" s="251"/>
      <c r="M262" s="252" t="s">
        <v>19</v>
      </c>
      <c r="N262" s="253" t="s">
        <v>43</v>
      </c>
      <c r="O262" s="86"/>
      <c r="P262" s="223">
        <f>O262*H262</f>
        <v>0</v>
      </c>
      <c r="Q262" s="223">
        <v>1</v>
      </c>
      <c r="R262" s="223">
        <f>Q262*H262</f>
        <v>0.77700000000000002</v>
      </c>
      <c r="S262" s="223">
        <v>0</v>
      </c>
      <c r="T262" s="223">
        <f>S262*H262</f>
        <v>0</v>
      </c>
      <c r="U262" s="224" t="s">
        <v>19</v>
      </c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217</v>
      </c>
      <c r="AT262" s="225" t="s">
        <v>214</v>
      </c>
      <c r="AU262" s="225" t="s">
        <v>81</v>
      </c>
      <c r="AY262" s="19" t="s">
        <v>196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79</v>
      </c>
      <c r="BK262" s="226">
        <f>ROUND(I262*H262,2)</f>
        <v>0</v>
      </c>
      <c r="BL262" s="19" t="s">
        <v>203</v>
      </c>
      <c r="BM262" s="225" t="s">
        <v>1257</v>
      </c>
    </row>
    <row r="263" s="15" customFormat="1">
      <c r="A263" s="15"/>
      <c r="B263" s="268"/>
      <c r="C263" s="269"/>
      <c r="D263" s="234" t="s">
        <v>212</v>
      </c>
      <c r="E263" s="270" t="s">
        <v>19</v>
      </c>
      <c r="F263" s="271" t="s">
        <v>1247</v>
      </c>
      <c r="G263" s="269"/>
      <c r="H263" s="270" t="s">
        <v>19</v>
      </c>
      <c r="I263" s="272"/>
      <c r="J263" s="269"/>
      <c r="K263" s="269"/>
      <c r="L263" s="273"/>
      <c r="M263" s="274"/>
      <c r="N263" s="275"/>
      <c r="O263" s="275"/>
      <c r="P263" s="275"/>
      <c r="Q263" s="275"/>
      <c r="R263" s="275"/>
      <c r="S263" s="275"/>
      <c r="T263" s="275"/>
      <c r="U263" s="276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7" t="s">
        <v>212</v>
      </c>
      <c r="AU263" s="277" t="s">
        <v>81</v>
      </c>
      <c r="AV263" s="15" t="s">
        <v>79</v>
      </c>
      <c r="AW263" s="15" t="s">
        <v>33</v>
      </c>
      <c r="AX263" s="15" t="s">
        <v>72</v>
      </c>
      <c r="AY263" s="277" t="s">
        <v>196</v>
      </c>
    </row>
    <row r="264" s="13" customFormat="1">
      <c r="A264" s="13"/>
      <c r="B264" s="232"/>
      <c r="C264" s="233"/>
      <c r="D264" s="234" t="s">
        <v>212</v>
      </c>
      <c r="E264" s="235" t="s">
        <v>19</v>
      </c>
      <c r="F264" s="236" t="s">
        <v>1258</v>
      </c>
      <c r="G264" s="233"/>
      <c r="H264" s="237">
        <v>0.47599999999999998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1"/>
      <c r="U264" s="242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212</v>
      </c>
      <c r="AU264" s="243" t="s">
        <v>81</v>
      </c>
      <c r="AV264" s="13" t="s">
        <v>81</v>
      </c>
      <c r="AW264" s="13" t="s">
        <v>33</v>
      </c>
      <c r="AX264" s="13" t="s">
        <v>72</v>
      </c>
      <c r="AY264" s="243" t="s">
        <v>196</v>
      </c>
    </row>
    <row r="265" s="13" customFormat="1">
      <c r="A265" s="13"/>
      <c r="B265" s="232"/>
      <c r="C265" s="233"/>
      <c r="D265" s="234" t="s">
        <v>212</v>
      </c>
      <c r="E265" s="235" t="s">
        <v>19</v>
      </c>
      <c r="F265" s="236" t="s">
        <v>1259</v>
      </c>
      <c r="G265" s="233"/>
      <c r="H265" s="237">
        <v>0.20000000000000001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1"/>
      <c r="U265" s="242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212</v>
      </c>
      <c r="AU265" s="243" t="s">
        <v>81</v>
      </c>
      <c r="AV265" s="13" t="s">
        <v>81</v>
      </c>
      <c r="AW265" s="13" t="s">
        <v>33</v>
      </c>
      <c r="AX265" s="13" t="s">
        <v>72</v>
      </c>
      <c r="AY265" s="243" t="s">
        <v>196</v>
      </c>
    </row>
    <row r="266" s="14" customFormat="1">
      <c r="A266" s="14"/>
      <c r="B266" s="254"/>
      <c r="C266" s="255"/>
      <c r="D266" s="234" t="s">
        <v>212</v>
      </c>
      <c r="E266" s="256" t="s">
        <v>19</v>
      </c>
      <c r="F266" s="257" t="s">
        <v>233</v>
      </c>
      <c r="G266" s="255"/>
      <c r="H266" s="258">
        <v>0.67599999999999993</v>
      </c>
      <c r="I266" s="259"/>
      <c r="J266" s="255"/>
      <c r="K266" s="255"/>
      <c r="L266" s="260"/>
      <c r="M266" s="261"/>
      <c r="N266" s="262"/>
      <c r="O266" s="262"/>
      <c r="P266" s="262"/>
      <c r="Q266" s="262"/>
      <c r="R266" s="262"/>
      <c r="S266" s="262"/>
      <c r="T266" s="262"/>
      <c r="U266" s="263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4" t="s">
        <v>212</v>
      </c>
      <c r="AU266" s="264" t="s">
        <v>81</v>
      </c>
      <c r="AV266" s="14" t="s">
        <v>203</v>
      </c>
      <c r="AW266" s="14" t="s">
        <v>33</v>
      </c>
      <c r="AX266" s="14" t="s">
        <v>79</v>
      </c>
      <c r="AY266" s="264" t="s">
        <v>196</v>
      </c>
    </row>
    <row r="267" s="13" customFormat="1">
      <c r="A267" s="13"/>
      <c r="B267" s="232"/>
      <c r="C267" s="233"/>
      <c r="D267" s="234" t="s">
        <v>212</v>
      </c>
      <c r="E267" s="233"/>
      <c r="F267" s="236" t="s">
        <v>1260</v>
      </c>
      <c r="G267" s="233"/>
      <c r="H267" s="237">
        <v>0.77700000000000002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1"/>
      <c r="U267" s="242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212</v>
      </c>
      <c r="AU267" s="243" t="s">
        <v>81</v>
      </c>
      <c r="AV267" s="13" t="s">
        <v>81</v>
      </c>
      <c r="AW267" s="13" t="s">
        <v>4</v>
      </c>
      <c r="AX267" s="13" t="s">
        <v>79</v>
      </c>
      <c r="AY267" s="243" t="s">
        <v>196</v>
      </c>
    </row>
    <row r="268" s="2" customFormat="1" ht="21.75" customHeight="1">
      <c r="A268" s="40"/>
      <c r="B268" s="41"/>
      <c r="C268" s="244" t="s">
        <v>557</v>
      </c>
      <c r="D268" s="244" t="s">
        <v>214</v>
      </c>
      <c r="E268" s="245" t="s">
        <v>1261</v>
      </c>
      <c r="F268" s="246" t="s">
        <v>1262</v>
      </c>
      <c r="G268" s="247" t="s">
        <v>237</v>
      </c>
      <c r="H268" s="248">
        <v>0.88300000000000001</v>
      </c>
      <c r="I268" s="249"/>
      <c r="J268" s="250">
        <f>ROUND(I268*H268,2)</f>
        <v>0</v>
      </c>
      <c r="K268" s="246" t="s">
        <v>202</v>
      </c>
      <c r="L268" s="251"/>
      <c r="M268" s="252" t="s">
        <v>19</v>
      </c>
      <c r="N268" s="253" t="s">
        <v>43</v>
      </c>
      <c r="O268" s="86"/>
      <c r="P268" s="223">
        <f>O268*H268</f>
        <v>0</v>
      </c>
      <c r="Q268" s="223">
        <v>1</v>
      </c>
      <c r="R268" s="223">
        <f>Q268*H268</f>
        <v>0.88300000000000001</v>
      </c>
      <c r="S268" s="223">
        <v>0</v>
      </c>
      <c r="T268" s="223">
        <f>S268*H268</f>
        <v>0</v>
      </c>
      <c r="U268" s="224" t="s">
        <v>19</v>
      </c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217</v>
      </c>
      <c r="AT268" s="225" t="s">
        <v>214</v>
      </c>
      <c r="AU268" s="225" t="s">
        <v>81</v>
      </c>
      <c r="AY268" s="19" t="s">
        <v>196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79</v>
      </c>
      <c r="BK268" s="226">
        <f>ROUND(I268*H268,2)</f>
        <v>0</v>
      </c>
      <c r="BL268" s="19" t="s">
        <v>203</v>
      </c>
      <c r="BM268" s="225" t="s">
        <v>1263</v>
      </c>
    </row>
    <row r="269" s="15" customFormat="1">
      <c r="A269" s="15"/>
      <c r="B269" s="268"/>
      <c r="C269" s="269"/>
      <c r="D269" s="234" t="s">
        <v>212</v>
      </c>
      <c r="E269" s="270" t="s">
        <v>19</v>
      </c>
      <c r="F269" s="271" t="s">
        <v>1247</v>
      </c>
      <c r="G269" s="269"/>
      <c r="H269" s="270" t="s">
        <v>19</v>
      </c>
      <c r="I269" s="272"/>
      <c r="J269" s="269"/>
      <c r="K269" s="269"/>
      <c r="L269" s="273"/>
      <c r="M269" s="274"/>
      <c r="N269" s="275"/>
      <c r="O269" s="275"/>
      <c r="P269" s="275"/>
      <c r="Q269" s="275"/>
      <c r="R269" s="275"/>
      <c r="S269" s="275"/>
      <c r="T269" s="275"/>
      <c r="U269" s="276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7" t="s">
        <v>212</v>
      </c>
      <c r="AU269" s="277" t="s">
        <v>81</v>
      </c>
      <c r="AV269" s="15" t="s">
        <v>79</v>
      </c>
      <c r="AW269" s="15" t="s">
        <v>33</v>
      </c>
      <c r="AX269" s="15" t="s">
        <v>72</v>
      </c>
      <c r="AY269" s="277" t="s">
        <v>196</v>
      </c>
    </row>
    <row r="270" s="13" customFormat="1">
      <c r="A270" s="13"/>
      <c r="B270" s="232"/>
      <c r="C270" s="233"/>
      <c r="D270" s="234" t="s">
        <v>212</v>
      </c>
      <c r="E270" s="235" t="s">
        <v>19</v>
      </c>
      <c r="F270" s="236" t="s">
        <v>1264</v>
      </c>
      <c r="G270" s="233"/>
      <c r="H270" s="237">
        <v>0.213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1"/>
      <c r="U270" s="242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212</v>
      </c>
      <c r="AU270" s="243" t="s">
        <v>81</v>
      </c>
      <c r="AV270" s="13" t="s">
        <v>81</v>
      </c>
      <c r="AW270" s="13" t="s">
        <v>33</v>
      </c>
      <c r="AX270" s="13" t="s">
        <v>72</v>
      </c>
      <c r="AY270" s="243" t="s">
        <v>196</v>
      </c>
    </row>
    <row r="271" s="13" customFormat="1">
      <c r="A271" s="13"/>
      <c r="B271" s="232"/>
      <c r="C271" s="233"/>
      <c r="D271" s="234" t="s">
        <v>212</v>
      </c>
      <c r="E271" s="235" t="s">
        <v>19</v>
      </c>
      <c r="F271" s="236" t="s">
        <v>1265</v>
      </c>
      <c r="G271" s="233"/>
      <c r="H271" s="237">
        <v>0.087999999999999995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1"/>
      <c r="U271" s="242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212</v>
      </c>
      <c r="AU271" s="243" t="s">
        <v>81</v>
      </c>
      <c r="AV271" s="13" t="s">
        <v>81</v>
      </c>
      <c r="AW271" s="13" t="s">
        <v>33</v>
      </c>
      <c r="AX271" s="13" t="s">
        <v>72</v>
      </c>
      <c r="AY271" s="243" t="s">
        <v>196</v>
      </c>
    </row>
    <row r="272" s="13" customFormat="1">
      <c r="A272" s="13"/>
      <c r="B272" s="232"/>
      <c r="C272" s="233"/>
      <c r="D272" s="234" t="s">
        <v>212</v>
      </c>
      <c r="E272" s="235" t="s">
        <v>19</v>
      </c>
      <c r="F272" s="236" t="s">
        <v>1266</v>
      </c>
      <c r="G272" s="233"/>
      <c r="H272" s="237">
        <v>0.27100000000000002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1"/>
      <c r="U272" s="242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212</v>
      </c>
      <c r="AU272" s="243" t="s">
        <v>81</v>
      </c>
      <c r="AV272" s="13" t="s">
        <v>81</v>
      </c>
      <c r="AW272" s="13" t="s">
        <v>33</v>
      </c>
      <c r="AX272" s="13" t="s">
        <v>72</v>
      </c>
      <c r="AY272" s="243" t="s">
        <v>196</v>
      </c>
    </row>
    <row r="273" s="13" customFormat="1">
      <c r="A273" s="13"/>
      <c r="B273" s="232"/>
      <c r="C273" s="233"/>
      <c r="D273" s="234" t="s">
        <v>212</v>
      </c>
      <c r="E273" s="235" t="s">
        <v>19</v>
      </c>
      <c r="F273" s="236" t="s">
        <v>1267</v>
      </c>
      <c r="G273" s="233"/>
      <c r="H273" s="237">
        <v>0.107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1"/>
      <c r="U273" s="242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212</v>
      </c>
      <c r="AU273" s="243" t="s">
        <v>81</v>
      </c>
      <c r="AV273" s="13" t="s">
        <v>81</v>
      </c>
      <c r="AW273" s="13" t="s">
        <v>33</v>
      </c>
      <c r="AX273" s="13" t="s">
        <v>72</v>
      </c>
      <c r="AY273" s="243" t="s">
        <v>196</v>
      </c>
    </row>
    <row r="274" s="13" customFormat="1">
      <c r="A274" s="13"/>
      <c r="B274" s="232"/>
      <c r="C274" s="233"/>
      <c r="D274" s="234" t="s">
        <v>212</v>
      </c>
      <c r="E274" s="235" t="s">
        <v>19</v>
      </c>
      <c r="F274" s="236" t="s">
        <v>1268</v>
      </c>
      <c r="G274" s="233"/>
      <c r="H274" s="237">
        <v>0.088999999999999996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1"/>
      <c r="U274" s="242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212</v>
      </c>
      <c r="AU274" s="243" t="s">
        <v>81</v>
      </c>
      <c r="AV274" s="13" t="s">
        <v>81</v>
      </c>
      <c r="AW274" s="13" t="s">
        <v>33</v>
      </c>
      <c r="AX274" s="13" t="s">
        <v>72</v>
      </c>
      <c r="AY274" s="243" t="s">
        <v>196</v>
      </c>
    </row>
    <row r="275" s="14" customFormat="1">
      <c r="A275" s="14"/>
      <c r="B275" s="254"/>
      <c r="C275" s="255"/>
      <c r="D275" s="234" t="s">
        <v>212</v>
      </c>
      <c r="E275" s="256" t="s">
        <v>19</v>
      </c>
      <c r="F275" s="257" t="s">
        <v>233</v>
      </c>
      <c r="G275" s="255"/>
      <c r="H275" s="258">
        <v>0.76800000000000002</v>
      </c>
      <c r="I275" s="259"/>
      <c r="J275" s="255"/>
      <c r="K275" s="255"/>
      <c r="L275" s="260"/>
      <c r="M275" s="261"/>
      <c r="N275" s="262"/>
      <c r="O275" s="262"/>
      <c r="P275" s="262"/>
      <c r="Q275" s="262"/>
      <c r="R275" s="262"/>
      <c r="S275" s="262"/>
      <c r="T275" s="262"/>
      <c r="U275" s="263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4" t="s">
        <v>212</v>
      </c>
      <c r="AU275" s="264" t="s">
        <v>81</v>
      </c>
      <c r="AV275" s="14" t="s">
        <v>203</v>
      </c>
      <c r="AW275" s="14" t="s">
        <v>33</v>
      </c>
      <c r="AX275" s="14" t="s">
        <v>79</v>
      </c>
      <c r="AY275" s="264" t="s">
        <v>196</v>
      </c>
    </row>
    <row r="276" s="13" customFormat="1">
      <c r="A276" s="13"/>
      <c r="B276" s="232"/>
      <c r="C276" s="233"/>
      <c r="D276" s="234" t="s">
        <v>212</v>
      </c>
      <c r="E276" s="233"/>
      <c r="F276" s="236" t="s">
        <v>1269</v>
      </c>
      <c r="G276" s="233"/>
      <c r="H276" s="237">
        <v>0.88300000000000001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1"/>
      <c r="U276" s="242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212</v>
      </c>
      <c r="AU276" s="243" t="s">
        <v>81</v>
      </c>
      <c r="AV276" s="13" t="s">
        <v>81</v>
      </c>
      <c r="AW276" s="13" t="s">
        <v>4</v>
      </c>
      <c r="AX276" s="13" t="s">
        <v>79</v>
      </c>
      <c r="AY276" s="243" t="s">
        <v>196</v>
      </c>
    </row>
    <row r="277" s="2" customFormat="1" ht="21.75" customHeight="1">
      <c r="A277" s="40"/>
      <c r="B277" s="41"/>
      <c r="C277" s="244" t="s">
        <v>562</v>
      </c>
      <c r="D277" s="244" t="s">
        <v>214</v>
      </c>
      <c r="E277" s="245" t="s">
        <v>1270</v>
      </c>
      <c r="F277" s="246" t="s">
        <v>1271</v>
      </c>
      <c r="G277" s="247" t="s">
        <v>237</v>
      </c>
      <c r="H277" s="248">
        <v>12.227</v>
      </c>
      <c r="I277" s="249"/>
      <c r="J277" s="250">
        <f>ROUND(I277*H277,2)</f>
        <v>0</v>
      </c>
      <c r="K277" s="246" t="s">
        <v>202</v>
      </c>
      <c r="L277" s="251"/>
      <c r="M277" s="252" t="s">
        <v>19</v>
      </c>
      <c r="N277" s="253" t="s">
        <v>43</v>
      </c>
      <c r="O277" s="86"/>
      <c r="P277" s="223">
        <f>O277*H277</f>
        <v>0</v>
      </c>
      <c r="Q277" s="223">
        <v>1</v>
      </c>
      <c r="R277" s="223">
        <f>Q277*H277</f>
        <v>12.227</v>
      </c>
      <c r="S277" s="223">
        <v>0</v>
      </c>
      <c r="T277" s="223">
        <f>S277*H277</f>
        <v>0</v>
      </c>
      <c r="U277" s="224" t="s">
        <v>19</v>
      </c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217</v>
      </c>
      <c r="AT277" s="225" t="s">
        <v>214</v>
      </c>
      <c r="AU277" s="225" t="s">
        <v>81</v>
      </c>
      <c r="AY277" s="19" t="s">
        <v>196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79</v>
      </c>
      <c r="BK277" s="226">
        <f>ROUND(I277*H277,2)</f>
        <v>0</v>
      </c>
      <c r="BL277" s="19" t="s">
        <v>203</v>
      </c>
      <c r="BM277" s="225" t="s">
        <v>1272</v>
      </c>
    </row>
    <row r="278" s="15" customFormat="1">
      <c r="A278" s="15"/>
      <c r="B278" s="268"/>
      <c r="C278" s="269"/>
      <c r="D278" s="234" t="s">
        <v>212</v>
      </c>
      <c r="E278" s="270" t="s">
        <v>19</v>
      </c>
      <c r="F278" s="271" t="s">
        <v>1247</v>
      </c>
      <c r="G278" s="269"/>
      <c r="H278" s="270" t="s">
        <v>19</v>
      </c>
      <c r="I278" s="272"/>
      <c r="J278" s="269"/>
      <c r="K278" s="269"/>
      <c r="L278" s="273"/>
      <c r="M278" s="274"/>
      <c r="N278" s="275"/>
      <c r="O278" s="275"/>
      <c r="P278" s="275"/>
      <c r="Q278" s="275"/>
      <c r="R278" s="275"/>
      <c r="S278" s="275"/>
      <c r="T278" s="275"/>
      <c r="U278" s="276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7" t="s">
        <v>212</v>
      </c>
      <c r="AU278" s="277" t="s">
        <v>81</v>
      </c>
      <c r="AV278" s="15" t="s">
        <v>79</v>
      </c>
      <c r="AW278" s="15" t="s">
        <v>33</v>
      </c>
      <c r="AX278" s="15" t="s">
        <v>72</v>
      </c>
      <c r="AY278" s="277" t="s">
        <v>196</v>
      </c>
    </row>
    <row r="279" s="13" customFormat="1">
      <c r="A279" s="13"/>
      <c r="B279" s="232"/>
      <c r="C279" s="233"/>
      <c r="D279" s="234" t="s">
        <v>212</v>
      </c>
      <c r="E279" s="235" t="s">
        <v>19</v>
      </c>
      <c r="F279" s="236" t="s">
        <v>1273</v>
      </c>
      <c r="G279" s="233"/>
      <c r="H279" s="237">
        <v>4.4320000000000004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1"/>
      <c r="U279" s="242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212</v>
      </c>
      <c r="AU279" s="243" t="s">
        <v>81</v>
      </c>
      <c r="AV279" s="13" t="s">
        <v>81</v>
      </c>
      <c r="AW279" s="13" t="s">
        <v>33</v>
      </c>
      <c r="AX279" s="13" t="s">
        <v>72</v>
      </c>
      <c r="AY279" s="243" t="s">
        <v>196</v>
      </c>
    </row>
    <row r="280" s="13" customFormat="1">
      <c r="A280" s="13"/>
      <c r="B280" s="232"/>
      <c r="C280" s="233"/>
      <c r="D280" s="234" t="s">
        <v>212</v>
      </c>
      <c r="E280" s="235" t="s">
        <v>19</v>
      </c>
      <c r="F280" s="236" t="s">
        <v>1274</v>
      </c>
      <c r="G280" s="233"/>
      <c r="H280" s="237">
        <v>6.2000000000000002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1"/>
      <c r="U280" s="242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212</v>
      </c>
      <c r="AU280" s="243" t="s">
        <v>81</v>
      </c>
      <c r="AV280" s="13" t="s">
        <v>81</v>
      </c>
      <c r="AW280" s="13" t="s">
        <v>33</v>
      </c>
      <c r="AX280" s="13" t="s">
        <v>72</v>
      </c>
      <c r="AY280" s="243" t="s">
        <v>196</v>
      </c>
    </row>
    <row r="281" s="14" customFormat="1">
      <c r="A281" s="14"/>
      <c r="B281" s="254"/>
      <c r="C281" s="255"/>
      <c r="D281" s="234" t="s">
        <v>212</v>
      </c>
      <c r="E281" s="256" t="s">
        <v>19</v>
      </c>
      <c r="F281" s="257" t="s">
        <v>233</v>
      </c>
      <c r="G281" s="255"/>
      <c r="H281" s="258">
        <v>10.632000000000001</v>
      </c>
      <c r="I281" s="259"/>
      <c r="J281" s="255"/>
      <c r="K281" s="255"/>
      <c r="L281" s="260"/>
      <c r="M281" s="261"/>
      <c r="N281" s="262"/>
      <c r="O281" s="262"/>
      <c r="P281" s="262"/>
      <c r="Q281" s="262"/>
      <c r="R281" s="262"/>
      <c r="S281" s="262"/>
      <c r="T281" s="262"/>
      <c r="U281" s="263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4" t="s">
        <v>212</v>
      </c>
      <c r="AU281" s="264" t="s">
        <v>81</v>
      </c>
      <c r="AV281" s="14" t="s">
        <v>203</v>
      </c>
      <c r="AW281" s="14" t="s">
        <v>33</v>
      </c>
      <c r="AX281" s="14" t="s">
        <v>79</v>
      </c>
      <c r="AY281" s="264" t="s">
        <v>196</v>
      </c>
    </row>
    <row r="282" s="13" customFormat="1">
      <c r="A282" s="13"/>
      <c r="B282" s="232"/>
      <c r="C282" s="233"/>
      <c r="D282" s="234" t="s">
        <v>212</v>
      </c>
      <c r="E282" s="233"/>
      <c r="F282" s="236" t="s">
        <v>1275</v>
      </c>
      <c r="G282" s="233"/>
      <c r="H282" s="237">
        <v>12.227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1"/>
      <c r="U282" s="242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212</v>
      </c>
      <c r="AU282" s="243" t="s">
        <v>81</v>
      </c>
      <c r="AV282" s="13" t="s">
        <v>81</v>
      </c>
      <c r="AW282" s="13" t="s">
        <v>4</v>
      </c>
      <c r="AX282" s="13" t="s">
        <v>79</v>
      </c>
      <c r="AY282" s="243" t="s">
        <v>196</v>
      </c>
    </row>
    <row r="283" s="2" customFormat="1" ht="21.75" customHeight="1">
      <c r="A283" s="40"/>
      <c r="B283" s="41"/>
      <c r="C283" s="244" t="s">
        <v>565</v>
      </c>
      <c r="D283" s="244" t="s">
        <v>214</v>
      </c>
      <c r="E283" s="245" t="s">
        <v>1276</v>
      </c>
      <c r="F283" s="246" t="s">
        <v>1277</v>
      </c>
      <c r="G283" s="247" t="s">
        <v>237</v>
      </c>
      <c r="H283" s="248">
        <v>0.17499999999999999</v>
      </c>
      <c r="I283" s="249"/>
      <c r="J283" s="250">
        <f>ROUND(I283*H283,2)</f>
        <v>0</v>
      </c>
      <c r="K283" s="246" t="s">
        <v>202</v>
      </c>
      <c r="L283" s="251"/>
      <c r="M283" s="252" t="s">
        <v>19</v>
      </c>
      <c r="N283" s="253" t="s">
        <v>43</v>
      </c>
      <c r="O283" s="86"/>
      <c r="P283" s="223">
        <f>O283*H283</f>
        <v>0</v>
      </c>
      <c r="Q283" s="223">
        <v>1</v>
      </c>
      <c r="R283" s="223">
        <f>Q283*H283</f>
        <v>0.17499999999999999</v>
      </c>
      <c r="S283" s="223">
        <v>0</v>
      </c>
      <c r="T283" s="223">
        <f>S283*H283</f>
        <v>0</v>
      </c>
      <c r="U283" s="224" t="s">
        <v>19</v>
      </c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5" t="s">
        <v>217</v>
      </c>
      <c r="AT283" s="225" t="s">
        <v>214</v>
      </c>
      <c r="AU283" s="225" t="s">
        <v>81</v>
      </c>
      <c r="AY283" s="19" t="s">
        <v>196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9" t="s">
        <v>79</v>
      </c>
      <c r="BK283" s="226">
        <f>ROUND(I283*H283,2)</f>
        <v>0</v>
      </c>
      <c r="BL283" s="19" t="s">
        <v>203</v>
      </c>
      <c r="BM283" s="225" t="s">
        <v>1278</v>
      </c>
    </row>
    <row r="284" s="15" customFormat="1">
      <c r="A284" s="15"/>
      <c r="B284" s="268"/>
      <c r="C284" s="269"/>
      <c r="D284" s="234" t="s">
        <v>212</v>
      </c>
      <c r="E284" s="270" t="s">
        <v>19</v>
      </c>
      <c r="F284" s="271" t="s">
        <v>1247</v>
      </c>
      <c r="G284" s="269"/>
      <c r="H284" s="270" t="s">
        <v>19</v>
      </c>
      <c r="I284" s="272"/>
      <c r="J284" s="269"/>
      <c r="K284" s="269"/>
      <c r="L284" s="273"/>
      <c r="M284" s="274"/>
      <c r="N284" s="275"/>
      <c r="O284" s="275"/>
      <c r="P284" s="275"/>
      <c r="Q284" s="275"/>
      <c r="R284" s="275"/>
      <c r="S284" s="275"/>
      <c r="T284" s="275"/>
      <c r="U284" s="276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7" t="s">
        <v>212</v>
      </c>
      <c r="AU284" s="277" t="s">
        <v>81</v>
      </c>
      <c r="AV284" s="15" t="s">
        <v>79</v>
      </c>
      <c r="AW284" s="15" t="s">
        <v>33</v>
      </c>
      <c r="AX284" s="15" t="s">
        <v>72</v>
      </c>
      <c r="AY284" s="277" t="s">
        <v>196</v>
      </c>
    </row>
    <row r="285" s="13" customFormat="1">
      <c r="A285" s="13"/>
      <c r="B285" s="232"/>
      <c r="C285" s="233"/>
      <c r="D285" s="234" t="s">
        <v>212</v>
      </c>
      <c r="E285" s="235" t="s">
        <v>19</v>
      </c>
      <c r="F285" s="236" t="s">
        <v>1279</v>
      </c>
      <c r="G285" s="233"/>
      <c r="H285" s="237">
        <v>0.152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1"/>
      <c r="U285" s="242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212</v>
      </c>
      <c r="AU285" s="243" t="s">
        <v>81</v>
      </c>
      <c r="AV285" s="13" t="s">
        <v>81</v>
      </c>
      <c r="AW285" s="13" t="s">
        <v>33</v>
      </c>
      <c r="AX285" s="13" t="s">
        <v>79</v>
      </c>
      <c r="AY285" s="243" t="s">
        <v>196</v>
      </c>
    </row>
    <row r="286" s="13" customFormat="1">
      <c r="A286" s="13"/>
      <c r="B286" s="232"/>
      <c r="C286" s="233"/>
      <c r="D286" s="234" t="s">
        <v>212</v>
      </c>
      <c r="E286" s="233"/>
      <c r="F286" s="236" t="s">
        <v>1280</v>
      </c>
      <c r="G286" s="233"/>
      <c r="H286" s="237">
        <v>0.17499999999999999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1"/>
      <c r="U286" s="242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212</v>
      </c>
      <c r="AU286" s="243" t="s">
        <v>81</v>
      </c>
      <c r="AV286" s="13" t="s">
        <v>81</v>
      </c>
      <c r="AW286" s="13" t="s">
        <v>4</v>
      </c>
      <c r="AX286" s="13" t="s">
        <v>79</v>
      </c>
      <c r="AY286" s="243" t="s">
        <v>196</v>
      </c>
    </row>
    <row r="287" s="2" customFormat="1" ht="21.75" customHeight="1">
      <c r="A287" s="40"/>
      <c r="B287" s="41"/>
      <c r="C287" s="244" t="s">
        <v>571</v>
      </c>
      <c r="D287" s="244" t="s">
        <v>214</v>
      </c>
      <c r="E287" s="245" t="s">
        <v>1281</v>
      </c>
      <c r="F287" s="246" t="s">
        <v>1282</v>
      </c>
      <c r="G287" s="247" t="s">
        <v>237</v>
      </c>
      <c r="H287" s="248">
        <v>0.96499999999999997</v>
      </c>
      <c r="I287" s="249"/>
      <c r="J287" s="250">
        <f>ROUND(I287*H287,2)</f>
        <v>0</v>
      </c>
      <c r="K287" s="246" t="s">
        <v>202</v>
      </c>
      <c r="L287" s="251"/>
      <c r="M287" s="252" t="s">
        <v>19</v>
      </c>
      <c r="N287" s="253" t="s">
        <v>43</v>
      </c>
      <c r="O287" s="86"/>
      <c r="P287" s="223">
        <f>O287*H287</f>
        <v>0</v>
      </c>
      <c r="Q287" s="223">
        <v>1</v>
      </c>
      <c r="R287" s="223">
        <f>Q287*H287</f>
        <v>0.96499999999999997</v>
      </c>
      <c r="S287" s="223">
        <v>0</v>
      </c>
      <c r="T287" s="223">
        <f>S287*H287</f>
        <v>0</v>
      </c>
      <c r="U287" s="224" t="s">
        <v>19</v>
      </c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5" t="s">
        <v>217</v>
      </c>
      <c r="AT287" s="225" t="s">
        <v>214</v>
      </c>
      <c r="AU287" s="225" t="s">
        <v>81</v>
      </c>
      <c r="AY287" s="19" t="s">
        <v>196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9" t="s">
        <v>79</v>
      </c>
      <c r="BK287" s="226">
        <f>ROUND(I287*H287,2)</f>
        <v>0</v>
      </c>
      <c r="BL287" s="19" t="s">
        <v>203</v>
      </c>
      <c r="BM287" s="225" t="s">
        <v>1283</v>
      </c>
    </row>
    <row r="288" s="15" customFormat="1">
      <c r="A288" s="15"/>
      <c r="B288" s="268"/>
      <c r="C288" s="269"/>
      <c r="D288" s="234" t="s">
        <v>212</v>
      </c>
      <c r="E288" s="270" t="s">
        <v>19</v>
      </c>
      <c r="F288" s="271" t="s">
        <v>1247</v>
      </c>
      <c r="G288" s="269"/>
      <c r="H288" s="270" t="s">
        <v>19</v>
      </c>
      <c r="I288" s="272"/>
      <c r="J288" s="269"/>
      <c r="K288" s="269"/>
      <c r="L288" s="273"/>
      <c r="M288" s="274"/>
      <c r="N288" s="275"/>
      <c r="O288" s="275"/>
      <c r="P288" s="275"/>
      <c r="Q288" s="275"/>
      <c r="R288" s="275"/>
      <c r="S288" s="275"/>
      <c r="T288" s="275"/>
      <c r="U288" s="276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7" t="s">
        <v>212</v>
      </c>
      <c r="AU288" s="277" t="s">
        <v>81</v>
      </c>
      <c r="AV288" s="15" t="s">
        <v>79</v>
      </c>
      <c r="AW288" s="15" t="s">
        <v>33</v>
      </c>
      <c r="AX288" s="15" t="s">
        <v>72</v>
      </c>
      <c r="AY288" s="277" t="s">
        <v>196</v>
      </c>
    </row>
    <row r="289" s="13" customFormat="1">
      <c r="A289" s="13"/>
      <c r="B289" s="232"/>
      <c r="C289" s="233"/>
      <c r="D289" s="234" t="s">
        <v>212</v>
      </c>
      <c r="E289" s="235" t="s">
        <v>19</v>
      </c>
      <c r="F289" s="236" t="s">
        <v>1284</v>
      </c>
      <c r="G289" s="233"/>
      <c r="H289" s="237">
        <v>0.83899999999999997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1"/>
      <c r="U289" s="242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212</v>
      </c>
      <c r="AU289" s="243" t="s">
        <v>81</v>
      </c>
      <c r="AV289" s="13" t="s">
        <v>81</v>
      </c>
      <c r="AW289" s="13" t="s">
        <v>33</v>
      </c>
      <c r="AX289" s="13" t="s">
        <v>79</v>
      </c>
      <c r="AY289" s="243" t="s">
        <v>196</v>
      </c>
    </row>
    <row r="290" s="13" customFormat="1">
      <c r="A290" s="13"/>
      <c r="B290" s="232"/>
      <c r="C290" s="233"/>
      <c r="D290" s="234" t="s">
        <v>212</v>
      </c>
      <c r="E290" s="233"/>
      <c r="F290" s="236" t="s">
        <v>1285</v>
      </c>
      <c r="G290" s="233"/>
      <c r="H290" s="237">
        <v>0.96499999999999997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1"/>
      <c r="U290" s="242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212</v>
      </c>
      <c r="AU290" s="243" t="s">
        <v>81</v>
      </c>
      <c r="AV290" s="13" t="s">
        <v>81</v>
      </c>
      <c r="AW290" s="13" t="s">
        <v>4</v>
      </c>
      <c r="AX290" s="13" t="s">
        <v>79</v>
      </c>
      <c r="AY290" s="243" t="s">
        <v>196</v>
      </c>
    </row>
    <row r="291" s="2" customFormat="1" ht="21.75" customHeight="1">
      <c r="A291" s="40"/>
      <c r="B291" s="41"/>
      <c r="C291" s="244" t="s">
        <v>576</v>
      </c>
      <c r="D291" s="244" t="s">
        <v>214</v>
      </c>
      <c r="E291" s="245" t="s">
        <v>1286</v>
      </c>
      <c r="F291" s="246" t="s">
        <v>1287</v>
      </c>
      <c r="G291" s="247" t="s">
        <v>237</v>
      </c>
      <c r="H291" s="248">
        <v>0.182</v>
      </c>
      <c r="I291" s="249"/>
      <c r="J291" s="250">
        <f>ROUND(I291*H291,2)</f>
        <v>0</v>
      </c>
      <c r="K291" s="246" t="s">
        <v>202</v>
      </c>
      <c r="L291" s="251"/>
      <c r="M291" s="252" t="s">
        <v>19</v>
      </c>
      <c r="N291" s="253" t="s">
        <v>43</v>
      </c>
      <c r="O291" s="86"/>
      <c r="P291" s="223">
        <f>O291*H291</f>
        <v>0</v>
      </c>
      <c r="Q291" s="223">
        <v>1</v>
      </c>
      <c r="R291" s="223">
        <f>Q291*H291</f>
        <v>0.182</v>
      </c>
      <c r="S291" s="223">
        <v>0</v>
      </c>
      <c r="T291" s="223">
        <f>S291*H291</f>
        <v>0</v>
      </c>
      <c r="U291" s="224" t="s">
        <v>19</v>
      </c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5" t="s">
        <v>217</v>
      </c>
      <c r="AT291" s="225" t="s">
        <v>214</v>
      </c>
      <c r="AU291" s="225" t="s">
        <v>81</v>
      </c>
      <c r="AY291" s="19" t="s">
        <v>196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9" t="s">
        <v>79</v>
      </c>
      <c r="BK291" s="226">
        <f>ROUND(I291*H291,2)</f>
        <v>0</v>
      </c>
      <c r="BL291" s="19" t="s">
        <v>203</v>
      </c>
      <c r="BM291" s="225" t="s">
        <v>1288</v>
      </c>
    </row>
    <row r="292" s="15" customFormat="1">
      <c r="A292" s="15"/>
      <c r="B292" s="268"/>
      <c r="C292" s="269"/>
      <c r="D292" s="234" t="s">
        <v>212</v>
      </c>
      <c r="E292" s="270" t="s">
        <v>19</v>
      </c>
      <c r="F292" s="271" t="s">
        <v>1247</v>
      </c>
      <c r="G292" s="269"/>
      <c r="H292" s="270" t="s">
        <v>19</v>
      </c>
      <c r="I292" s="272"/>
      <c r="J292" s="269"/>
      <c r="K292" s="269"/>
      <c r="L292" s="273"/>
      <c r="M292" s="274"/>
      <c r="N292" s="275"/>
      <c r="O292" s="275"/>
      <c r="P292" s="275"/>
      <c r="Q292" s="275"/>
      <c r="R292" s="275"/>
      <c r="S292" s="275"/>
      <c r="T292" s="275"/>
      <c r="U292" s="276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7" t="s">
        <v>212</v>
      </c>
      <c r="AU292" s="277" t="s">
        <v>81</v>
      </c>
      <c r="AV292" s="15" t="s">
        <v>79</v>
      </c>
      <c r="AW292" s="15" t="s">
        <v>33</v>
      </c>
      <c r="AX292" s="15" t="s">
        <v>72</v>
      </c>
      <c r="AY292" s="277" t="s">
        <v>196</v>
      </c>
    </row>
    <row r="293" s="13" customFormat="1">
      <c r="A293" s="13"/>
      <c r="B293" s="232"/>
      <c r="C293" s="233"/>
      <c r="D293" s="234" t="s">
        <v>212</v>
      </c>
      <c r="E293" s="235" t="s">
        <v>19</v>
      </c>
      <c r="F293" s="236" t="s">
        <v>1289</v>
      </c>
      <c r="G293" s="233"/>
      <c r="H293" s="237">
        <v>0.158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1"/>
      <c r="U293" s="242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212</v>
      </c>
      <c r="AU293" s="243" t="s">
        <v>81</v>
      </c>
      <c r="AV293" s="13" t="s">
        <v>81</v>
      </c>
      <c r="AW293" s="13" t="s">
        <v>33</v>
      </c>
      <c r="AX293" s="13" t="s">
        <v>79</v>
      </c>
      <c r="AY293" s="243" t="s">
        <v>196</v>
      </c>
    </row>
    <row r="294" s="13" customFormat="1">
      <c r="A294" s="13"/>
      <c r="B294" s="232"/>
      <c r="C294" s="233"/>
      <c r="D294" s="234" t="s">
        <v>212</v>
      </c>
      <c r="E294" s="233"/>
      <c r="F294" s="236" t="s">
        <v>1290</v>
      </c>
      <c r="G294" s="233"/>
      <c r="H294" s="237">
        <v>0.182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1"/>
      <c r="U294" s="242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212</v>
      </c>
      <c r="AU294" s="243" t="s">
        <v>81</v>
      </c>
      <c r="AV294" s="13" t="s">
        <v>81</v>
      </c>
      <c r="AW294" s="13" t="s">
        <v>4</v>
      </c>
      <c r="AX294" s="13" t="s">
        <v>79</v>
      </c>
      <c r="AY294" s="243" t="s">
        <v>196</v>
      </c>
    </row>
    <row r="295" s="2" customFormat="1" ht="24.15" customHeight="1">
      <c r="A295" s="40"/>
      <c r="B295" s="41"/>
      <c r="C295" s="244" t="s">
        <v>582</v>
      </c>
      <c r="D295" s="244" t="s">
        <v>214</v>
      </c>
      <c r="E295" s="245" t="s">
        <v>1291</v>
      </c>
      <c r="F295" s="246" t="s">
        <v>1292</v>
      </c>
      <c r="G295" s="247" t="s">
        <v>237</v>
      </c>
      <c r="H295" s="248">
        <v>0.35299999999999998</v>
      </c>
      <c r="I295" s="249"/>
      <c r="J295" s="250">
        <f>ROUND(I295*H295,2)</f>
        <v>0</v>
      </c>
      <c r="K295" s="246" t="s">
        <v>202</v>
      </c>
      <c r="L295" s="251"/>
      <c r="M295" s="252" t="s">
        <v>19</v>
      </c>
      <c r="N295" s="253" t="s">
        <v>43</v>
      </c>
      <c r="O295" s="86"/>
      <c r="P295" s="223">
        <f>O295*H295</f>
        <v>0</v>
      </c>
      <c r="Q295" s="223">
        <v>1</v>
      </c>
      <c r="R295" s="223">
        <f>Q295*H295</f>
        <v>0.35299999999999998</v>
      </c>
      <c r="S295" s="223">
        <v>0</v>
      </c>
      <c r="T295" s="223">
        <f>S295*H295</f>
        <v>0</v>
      </c>
      <c r="U295" s="224" t="s">
        <v>19</v>
      </c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5" t="s">
        <v>217</v>
      </c>
      <c r="AT295" s="225" t="s">
        <v>214</v>
      </c>
      <c r="AU295" s="225" t="s">
        <v>81</v>
      </c>
      <c r="AY295" s="19" t="s">
        <v>196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9" t="s">
        <v>79</v>
      </c>
      <c r="BK295" s="226">
        <f>ROUND(I295*H295,2)</f>
        <v>0</v>
      </c>
      <c r="BL295" s="19" t="s">
        <v>203</v>
      </c>
      <c r="BM295" s="225" t="s">
        <v>1293</v>
      </c>
    </row>
    <row r="296" s="15" customFormat="1">
      <c r="A296" s="15"/>
      <c r="B296" s="268"/>
      <c r="C296" s="269"/>
      <c r="D296" s="234" t="s">
        <v>212</v>
      </c>
      <c r="E296" s="270" t="s">
        <v>19</v>
      </c>
      <c r="F296" s="271" t="s">
        <v>1247</v>
      </c>
      <c r="G296" s="269"/>
      <c r="H296" s="270" t="s">
        <v>19</v>
      </c>
      <c r="I296" s="272"/>
      <c r="J296" s="269"/>
      <c r="K296" s="269"/>
      <c r="L296" s="273"/>
      <c r="M296" s="274"/>
      <c r="N296" s="275"/>
      <c r="O296" s="275"/>
      <c r="P296" s="275"/>
      <c r="Q296" s="275"/>
      <c r="R296" s="275"/>
      <c r="S296" s="275"/>
      <c r="T296" s="275"/>
      <c r="U296" s="276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77" t="s">
        <v>212</v>
      </c>
      <c r="AU296" s="277" t="s">
        <v>81</v>
      </c>
      <c r="AV296" s="15" t="s">
        <v>79</v>
      </c>
      <c r="AW296" s="15" t="s">
        <v>33</v>
      </c>
      <c r="AX296" s="15" t="s">
        <v>72</v>
      </c>
      <c r="AY296" s="277" t="s">
        <v>196</v>
      </c>
    </row>
    <row r="297" s="13" customFormat="1">
      <c r="A297" s="13"/>
      <c r="B297" s="232"/>
      <c r="C297" s="233"/>
      <c r="D297" s="234" t="s">
        <v>212</v>
      </c>
      <c r="E297" s="235" t="s">
        <v>19</v>
      </c>
      <c r="F297" s="236" t="s">
        <v>1294</v>
      </c>
      <c r="G297" s="233"/>
      <c r="H297" s="237">
        <v>0.307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1"/>
      <c r="U297" s="242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212</v>
      </c>
      <c r="AU297" s="243" t="s">
        <v>81</v>
      </c>
      <c r="AV297" s="13" t="s">
        <v>81</v>
      </c>
      <c r="AW297" s="13" t="s">
        <v>33</v>
      </c>
      <c r="AX297" s="13" t="s">
        <v>79</v>
      </c>
      <c r="AY297" s="243" t="s">
        <v>196</v>
      </c>
    </row>
    <row r="298" s="13" customFormat="1">
      <c r="A298" s="13"/>
      <c r="B298" s="232"/>
      <c r="C298" s="233"/>
      <c r="D298" s="234" t="s">
        <v>212</v>
      </c>
      <c r="E298" s="233"/>
      <c r="F298" s="236" t="s">
        <v>1295</v>
      </c>
      <c r="G298" s="233"/>
      <c r="H298" s="237">
        <v>0.35299999999999998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1"/>
      <c r="U298" s="242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212</v>
      </c>
      <c r="AU298" s="243" t="s">
        <v>81</v>
      </c>
      <c r="AV298" s="13" t="s">
        <v>81</v>
      </c>
      <c r="AW298" s="13" t="s">
        <v>4</v>
      </c>
      <c r="AX298" s="13" t="s">
        <v>79</v>
      </c>
      <c r="AY298" s="243" t="s">
        <v>196</v>
      </c>
    </row>
    <row r="299" s="2" customFormat="1" ht="24.15" customHeight="1">
      <c r="A299" s="40"/>
      <c r="B299" s="41"/>
      <c r="C299" s="244" t="s">
        <v>585</v>
      </c>
      <c r="D299" s="244" t="s">
        <v>214</v>
      </c>
      <c r="E299" s="245" t="s">
        <v>1296</v>
      </c>
      <c r="F299" s="246" t="s">
        <v>1297</v>
      </c>
      <c r="G299" s="247" t="s">
        <v>209</v>
      </c>
      <c r="H299" s="248">
        <v>171.63800000000001</v>
      </c>
      <c r="I299" s="249"/>
      <c r="J299" s="250">
        <f>ROUND(I299*H299,2)</f>
        <v>0</v>
      </c>
      <c r="K299" s="246" t="s">
        <v>19</v>
      </c>
      <c r="L299" s="251"/>
      <c r="M299" s="252" t="s">
        <v>19</v>
      </c>
      <c r="N299" s="253" t="s">
        <v>43</v>
      </c>
      <c r="O299" s="86"/>
      <c r="P299" s="223">
        <f>O299*H299</f>
        <v>0</v>
      </c>
      <c r="Q299" s="223">
        <v>0.01234</v>
      </c>
      <c r="R299" s="223">
        <f>Q299*H299</f>
        <v>2.11801292</v>
      </c>
      <c r="S299" s="223">
        <v>0</v>
      </c>
      <c r="T299" s="223">
        <f>S299*H299</f>
        <v>0</v>
      </c>
      <c r="U299" s="224" t="s">
        <v>19</v>
      </c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5" t="s">
        <v>217</v>
      </c>
      <c r="AT299" s="225" t="s">
        <v>214</v>
      </c>
      <c r="AU299" s="225" t="s">
        <v>81</v>
      </c>
      <c r="AY299" s="19" t="s">
        <v>196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9" t="s">
        <v>79</v>
      </c>
      <c r="BK299" s="226">
        <f>ROUND(I299*H299,2)</f>
        <v>0</v>
      </c>
      <c r="BL299" s="19" t="s">
        <v>203</v>
      </c>
      <c r="BM299" s="225" t="s">
        <v>1298</v>
      </c>
    </row>
    <row r="300" s="15" customFormat="1">
      <c r="A300" s="15"/>
      <c r="B300" s="268"/>
      <c r="C300" s="269"/>
      <c r="D300" s="234" t="s">
        <v>212</v>
      </c>
      <c r="E300" s="270" t="s">
        <v>19</v>
      </c>
      <c r="F300" s="271" t="s">
        <v>1238</v>
      </c>
      <c r="G300" s="269"/>
      <c r="H300" s="270" t="s">
        <v>19</v>
      </c>
      <c r="I300" s="272"/>
      <c r="J300" s="269"/>
      <c r="K300" s="269"/>
      <c r="L300" s="273"/>
      <c r="M300" s="274"/>
      <c r="N300" s="275"/>
      <c r="O300" s="275"/>
      <c r="P300" s="275"/>
      <c r="Q300" s="275"/>
      <c r="R300" s="275"/>
      <c r="S300" s="275"/>
      <c r="T300" s="275"/>
      <c r="U300" s="276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7" t="s">
        <v>212</v>
      </c>
      <c r="AU300" s="277" t="s">
        <v>81</v>
      </c>
      <c r="AV300" s="15" t="s">
        <v>79</v>
      </c>
      <c r="AW300" s="15" t="s">
        <v>33</v>
      </c>
      <c r="AX300" s="15" t="s">
        <v>72</v>
      </c>
      <c r="AY300" s="277" t="s">
        <v>196</v>
      </c>
    </row>
    <row r="301" s="13" customFormat="1">
      <c r="A301" s="13"/>
      <c r="B301" s="232"/>
      <c r="C301" s="233"/>
      <c r="D301" s="234" t="s">
        <v>212</v>
      </c>
      <c r="E301" s="235" t="s">
        <v>19</v>
      </c>
      <c r="F301" s="236" t="s">
        <v>1299</v>
      </c>
      <c r="G301" s="233"/>
      <c r="H301" s="237">
        <v>149.25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1"/>
      <c r="U301" s="242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212</v>
      </c>
      <c r="AU301" s="243" t="s">
        <v>81</v>
      </c>
      <c r="AV301" s="13" t="s">
        <v>81</v>
      </c>
      <c r="AW301" s="13" t="s">
        <v>33</v>
      </c>
      <c r="AX301" s="13" t="s">
        <v>79</v>
      </c>
      <c r="AY301" s="243" t="s">
        <v>196</v>
      </c>
    </row>
    <row r="302" s="13" customFormat="1">
      <c r="A302" s="13"/>
      <c r="B302" s="232"/>
      <c r="C302" s="233"/>
      <c r="D302" s="234" t="s">
        <v>212</v>
      </c>
      <c r="E302" s="233"/>
      <c r="F302" s="236" t="s">
        <v>1300</v>
      </c>
      <c r="G302" s="233"/>
      <c r="H302" s="237">
        <v>171.63800000000001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1"/>
      <c r="U302" s="242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212</v>
      </c>
      <c r="AU302" s="243" t="s">
        <v>81</v>
      </c>
      <c r="AV302" s="13" t="s">
        <v>81</v>
      </c>
      <c r="AW302" s="13" t="s">
        <v>4</v>
      </c>
      <c r="AX302" s="13" t="s">
        <v>79</v>
      </c>
      <c r="AY302" s="243" t="s">
        <v>196</v>
      </c>
    </row>
    <row r="303" s="2" customFormat="1" ht="24.15" customHeight="1">
      <c r="A303" s="40"/>
      <c r="B303" s="41"/>
      <c r="C303" s="244" t="s">
        <v>592</v>
      </c>
      <c r="D303" s="244" t="s">
        <v>214</v>
      </c>
      <c r="E303" s="245" t="s">
        <v>1301</v>
      </c>
      <c r="F303" s="246" t="s">
        <v>1302</v>
      </c>
      <c r="G303" s="247" t="s">
        <v>209</v>
      </c>
      <c r="H303" s="248">
        <v>5.9630000000000001</v>
      </c>
      <c r="I303" s="249"/>
      <c r="J303" s="250">
        <f>ROUND(I303*H303,2)</f>
        <v>0</v>
      </c>
      <c r="K303" s="246" t="s">
        <v>19</v>
      </c>
      <c r="L303" s="251"/>
      <c r="M303" s="252" t="s">
        <v>19</v>
      </c>
      <c r="N303" s="253" t="s">
        <v>43</v>
      </c>
      <c r="O303" s="86"/>
      <c r="P303" s="223">
        <f>O303*H303</f>
        <v>0</v>
      </c>
      <c r="Q303" s="223">
        <v>0.0082299999999999995</v>
      </c>
      <c r="R303" s="223">
        <f>Q303*H303</f>
        <v>0.049075489999999999</v>
      </c>
      <c r="S303" s="223">
        <v>0</v>
      </c>
      <c r="T303" s="223">
        <f>S303*H303</f>
        <v>0</v>
      </c>
      <c r="U303" s="224" t="s">
        <v>19</v>
      </c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5" t="s">
        <v>217</v>
      </c>
      <c r="AT303" s="225" t="s">
        <v>214</v>
      </c>
      <c r="AU303" s="225" t="s">
        <v>81</v>
      </c>
      <c r="AY303" s="19" t="s">
        <v>196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9" t="s">
        <v>79</v>
      </c>
      <c r="BK303" s="226">
        <f>ROUND(I303*H303,2)</f>
        <v>0</v>
      </c>
      <c r="BL303" s="19" t="s">
        <v>203</v>
      </c>
      <c r="BM303" s="225" t="s">
        <v>1303</v>
      </c>
    </row>
    <row r="304" s="15" customFormat="1">
      <c r="A304" s="15"/>
      <c r="B304" s="268"/>
      <c r="C304" s="269"/>
      <c r="D304" s="234" t="s">
        <v>212</v>
      </c>
      <c r="E304" s="270" t="s">
        <v>19</v>
      </c>
      <c r="F304" s="271" t="s">
        <v>1247</v>
      </c>
      <c r="G304" s="269"/>
      <c r="H304" s="270" t="s">
        <v>19</v>
      </c>
      <c r="I304" s="272"/>
      <c r="J304" s="269"/>
      <c r="K304" s="269"/>
      <c r="L304" s="273"/>
      <c r="M304" s="274"/>
      <c r="N304" s="275"/>
      <c r="O304" s="275"/>
      <c r="P304" s="275"/>
      <c r="Q304" s="275"/>
      <c r="R304" s="275"/>
      <c r="S304" s="275"/>
      <c r="T304" s="275"/>
      <c r="U304" s="276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77" t="s">
        <v>212</v>
      </c>
      <c r="AU304" s="277" t="s">
        <v>81</v>
      </c>
      <c r="AV304" s="15" t="s">
        <v>79</v>
      </c>
      <c r="AW304" s="15" t="s">
        <v>33</v>
      </c>
      <c r="AX304" s="15" t="s">
        <v>72</v>
      </c>
      <c r="AY304" s="277" t="s">
        <v>196</v>
      </c>
    </row>
    <row r="305" s="13" customFormat="1">
      <c r="A305" s="13"/>
      <c r="B305" s="232"/>
      <c r="C305" s="233"/>
      <c r="D305" s="234" t="s">
        <v>212</v>
      </c>
      <c r="E305" s="235" t="s">
        <v>19</v>
      </c>
      <c r="F305" s="236" t="s">
        <v>1304</v>
      </c>
      <c r="G305" s="233"/>
      <c r="H305" s="237">
        <v>5.1849999999999996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1"/>
      <c r="U305" s="242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212</v>
      </c>
      <c r="AU305" s="243" t="s">
        <v>81</v>
      </c>
      <c r="AV305" s="13" t="s">
        <v>81</v>
      </c>
      <c r="AW305" s="13" t="s">
        <v>33</v>
      </c>
      <c r="AX305" s="13" t="s">
        <v>79</v>
      </c>
      <c r="AY305" s="243" t="s">
        <v>196</v>
      </c>
    </row>
    <row r="306" s="13" customFormat="1">
      <c r="A306" s="13"/>
      <c r="B306" s="232"/>
      <c r="C306" s="233"/>
      <c r="D306" s="234" t="s">
        <v>212</v>
      </c>
      <c r="E306" s="233"/>
      <c r="F306" s="236" t="s">
        <v>1305</v>
      </c>
      <c r="G306" s="233"/>
      <c r="H306" s="237">
        <v>5.9630000000000001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1"/>
      <c r="U306" s="242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212</v>
      </c>
      <c r="AU306" s="243" t="s">
        <v>81</v>
      </c>
      <c r="AV306" s="13" t="s">
        <v>81</v>
      </c>
      <c r="AW306" s="13" t="s">
        <v>4</v>
      </c>
      <c r="AX306" s="13" t="s">
        <v>79</v>
      </c>
      <c r="AY306" s="243" t="s">
        <v>196</v>
      </c>
    </row>
    <row r="307" s="2" customFormat="1" ht="21.75" customHeight="1">
      <c r="A307" s="40"/>
      <c r="B307" s="41"/>
      <c r="C307" s="244" t="s">
        <v>598</v>
      </c>
      <c r="D307" s="244" t="s">
        <v>214</v>
      </c>
      <c r="E307" s="245" t="s">
        <v>1306</v>
      </c>
      <c r="F307" s="246" t="s">
        <v>1307</v>
      </c>
      <c r="G307" s="247" t="s">
        <v>237</v>
      </c>
      <c r="H307" s="248">
        <v>0.27800000000000002</v>
      </c>
      <c r="I307" s="249"/>
      <c r="J307" s="250">
        <f>ROUND(I307*H307,2)</f>
        <v>0</v>
      </c>
      <c r="K307" s="246" t="s">
        <v>202</v>
      </c>
      <c r="L307" s="251"/>
      <c r="M307" s="252" t="s">
        <v>19</v>
      </c>
      <c r="N307" s="253" t="s">
        <v>43</v>
      </c>
      <c r="O307" s="86"/>
      <c r="P307" s="223">
        <f>O307*H307</f>
        <v>0</v>
      </c>
      <c r="Q307" s="223">
        <v>1</v>
      </c>
      <c r="R307" s="223">
        <f>Q307*H307</f>
        <v>0.27800000000000002</v>
      </c>
      <c r="S307" s="223">
        <v>0</v>
      </c>
      <c r="T307" s="223">
        <f>S307*H307</f>
        <v>0</v>
      </c>
      <c r="U307" s="224" t="s">
        <v>19</v>
      </c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5" t="s">
        <v>217</v>
      </c>
      <c r="AT307" s="225" t="s">
        <v>214</v>
      </c>
      <c r="AU307" s="225" t="s">
        <v>81</v>
      </c>
      <c r="AY307" s="19" t="s">
        <v>196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9" t="s">
        <v>79</v>
      </c>
      <c r="BK307" s="226">
        <f>ROUND(I307*H307,2)</f>
        <v>0</v>
      </c>
      <c r="BL307" s="19" t="s">
        <v>203</v>
      </c>
      <c r="BM307" s="225" t="s">
        <v>1308</v>
      </c>
    </row>
    <row r="308" s="15" customFormat="1">
      <c r="A308" s="15"/>
      <c r="B308" s="268"/>
      <c r="C308" s="269"/>
      <c r="D308" s="234" t="s">
        <v>212</v>
      </c>
      <c r="E308" s="270" t="s">
        <v>19</v>
      </c>
      <c r="F308" s="271" t="s">
        <v>1247</v>
      </c>
      <c r="G308" s="269"/>
      <c r="H308" s="270" t="s">
        <v>19</v>
      </c>
      <c r="I308" s="272"/>
      <c r="J308" s="269"/>
      <c r="K308" s="269"/>
      <c r="L308" s="273"/>
      <c r="M308" s="274"/>
      <c r="N308" s="275"/>
      <c r="O308" s="275"/>
      <c r="P308" s="275"/>
      <c r="Q308" s="275"/>
      <c r="R308" s="275"/>
      <c r="S308" s="275"/>
      <c r="T308" s="275"/>
      <c r="U308" s="276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212</v>
      </c>
      <c r="AU308" s="277" t="s">
        <v>81</v>
      </c>
      <c r="AV308" s="15" t="s">
        <v>79</v>
      </c>
      <c r="AW308" s="15" t="s">
        <v>33</v>
      </c>
      <c r="AX308" s="15" t="s">
        <v>72</v>
      </c>
      <c r="AY308" s="277" t="s">
        <v>196</v>
      </c>
    </row>
    <row r="309" s="13" customFormat="1">
      <c r="A309" s="13"/>
      <c r="B309" s="232"/>
      <c r="C309" s="233"/>
      <c r="D309" s="234" t="s">
        <v>212</v>
      </c>
      <c r="E309" s="235" t="s">
        <v>19</v>
      </c>
      <c r="F309" s="236" t="s">
        <v>1309</v>
      </c>
      <c r="G309" s="233"/>
      <c r="H309" s="237">
        <v>0.24199999999999999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1"/>
      <c r="U309" s="242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212</v>
      </c>
      <c r="AU309" s="243" t="s">
        <v>81</v>
      </c>
      <c r="AV309" s="13" t="s">
        <v>81</v>
      </c>
      <c r="AW309" s="13" t="s">
        <v>33</v>
      </c>
      <c r="AX309" s="13" t="s">
        <v>79</v>
      </c>
      <c r="AY309" s="243" t="s">
        <v>196</v>
      </c>
    </row>
    <row r="310" s="13" customFormat="1">
      <c r="A310" s="13"/>
      <c r="B310" s="232"/>
      <c r="C310" s="233"/>
      <c r="D310" s="234" t="s">
        <v>212</v>
      </c>
      <c r="E310" s="233"/>
      <c r="F310" s="236" t="s">
        <v>1310</v>
      </c>
      <c r="G310" s="233"/>
      <c r="H310" s="237">
        <v>0.27800000000000002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1"/>
      <c r="U310" s="242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212</v>
      </c>
      <c r="AU310" s="243" t="s">
        <v>81</v>
      </c>
      <c r="AV310" s="13" t="s">
        <v>81</v>
      </c>
      <c r="AW310" s="13" t="s">
        <v>4</v>
      </c>
      <c r="AX310" s="13" t="s">
        <v>79</v>
      </c>
      <c r="AY310" s="243" t="s">
        <v>196</v>
      </c>
    </row>
    <row r="311" s="2" customFormat="1" ht="24.15" customHeight="1">
      <c r="A311" s="40"/>
      <c r="B311" s="41"/>
      <c r="C311" s="244" t="s">
        <v>604</v>
      </c>
      <c r="D311" s="244" t="s">
        <v>214</v>
      </c>
      <c r="E311" s="245" t="s">
        <v>1311</v>
      </c>
      <c r="F311" s="246" t="s">
        <v>1312</v>
      </c>
      <c r="G311" s="247" t="s">
        <v>237</v>
      </c>
      <c r="H311" s="248">
        <v>0.070999999999999994</v>
      </c>
      <c r="I311" s="249"/>
      <c r="J311" s="250">
        <f>ROUND(I311*H311,2)</f>
        <v>0</v>
      </c>
      <c r="K311" s="246" t="s">
        <v>202</v>
      </c>
      <c r="L311" s="251"/>
      <c r="M311" s="252" t="s">
        <v>19</v>
      </c>
      <c r="N311" s="253" t="s">
        <v>43</v>
      </c>
      <c r="O311" s="86"/>
      <c r="P311" s="223">
        <f>O311*H311</f>
        <v>0</v>
      </c>
      <c r="Q311" s="223">
        <v>1</v>
      </c>
      <c r="R311" s="223">
        <f>Q311*H311</f>
        <v>0.070999999999999994</v>
      </c>
      <c r="S311" s="223">
        <v>0</v>
      </c>
      <c r="T311" s="223">
        <f>S311*H311</f>
        <v>0</v>
      </c>
      <c r="U311" s="224" t="s">
        <v>19</v>
      </c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217</v>
      </c>
      <c r="AT311" s="225" t="s">
        <v>214</v>
      </c>
      <c r="AU311" s="225" t="s">
        <v>81</v>
      </c>
      <c r="AY311" s="19" t="s">
        <v>196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79</v>
      </c>
      <c r="BK311" s="226">
        <f>ROUND(I311*H311,2)</f>
        <v>0</v>
      </c>
      <c r="BL311" s="19" t="s">
        <v>203</v>
      </c>
      <c r="BM311" s="225" t="s">
        <v>1313</v>
      </c>
    </row>
    <row r="312" s="15" customFormat="1">
      <c r="A312" s="15"/>
      <c r="B312" s="268"/>
      <c r="C312" s="269"/>
      <c r="D312" s="234" t="s">
        <v>212</v>
      </c>
      <c r="E312" s="270" t="s">
        <v>19</v>
      </c>
      <c r="F312" s="271" t="s">
        <v>1247</v>
      </c>
      <c r="G312" s="269"/>
      <c r="H312" s="270" t="s">
        <v>19</v>
      </c>
      <c r="I312" s="272"/>
      <c r="J312" s="269"/>
      <c r="K312" s="269"/>
      <c r="L312" s="273"/>
      <c r="M312" s="274"/>
      <c r="N312" s="275"/>
      <c r="O312" s="275"/>
      <c r="P312" s="275"/>
      <c r="Q312" s="275"/>
      <c r="R312" s="275"/>
      <c r="S312" s="275"/>
      <c r="T312" s="275"/>
      <c r="U312" s="276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77" t="s">
        <v>212</v>
      </c>
      <c r="AU312" s="277" t="s">
        <v>81</v>
      </c>
      <c r="AV312" s="15" t="s">
        <v>79</v>
      </c>
      <c r="AW312" s="15" t="s">
        <v>33</v>
      </c>
      <c r="AX312" s="15" t="s">
        <v>72</v>
      </c>
      <c r="AY312" s="277" t="s">
        <v>196</v>
      </c>
    </row>
    <row r="313" s="13" customFormat="1">
      <c r="A313" s="13"/>
      <c r="B313" s="232"/>
      <c r="C313" s="233"/>
      <c r="D313" s="234" t="s">
        <v>212</v>
      </c>
      <c r="E313" s="235" t="s">
        <v>19</v>
      </c>
      <c r="F313" s="236" t="s">
        <v>1314</v>
      </c>
      <c r="G313" s="233"/>
      <c r="H313" s="237">
        <v>0.062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1"/>
      <c r="U313" s="242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212</v>
      </c>
      <c r="AU313" s="243" t="s">
        <v>81</v>
      </c>
      <c r="AV313" s="13" t="s">
        <v>81</v>
      </c>
      <c r="AW313" s="13" t="s">
        <v>33</v>
      </c>
      <c r="AX313" s="13" t="s">
        <v>79</v>
      </c>
      <c r="AY313" s="243" t="s">
        <v>196</v>
      </c>
    </row>
    <row r="314" s="13" customFormat="1">
      <c r="A314" s="13"/>
      <c r="B314" s="232"/>
      <c r="C314" s="233"/>
      <c r="D314" s="234" t="s">
        <v>212</v>
      </c>
      <c r="E314" s="233"/>
      <c r="F314" s="236" t="s">
        <v>1315</v>
      </c>
      <c r="G314" s="233"/>
      <c r="H314" s="237">
        <v>0.070999999999999994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1"/>
      <c r="U314" s="242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212</v>
      </c>
      <c r="AU314" s="243" t="s">
        <v>81</v>
      </c>
      <c r="AV314" s="13" t="s">
        <v>81</v>
      </c>
      <c r="AW314" s="13" t="s">
        <v>4</v>
      </c>
      <c r="AX314" s="13" t="s">
        <v>79</v>
      </c>
      <c r="AY314" s="243" t="s">
        <v>196</v>
      </c>
    </row>
    <row r="315" s="2" customFormat="1" ht="37.8" customHeight="1">
      <c r="A315" s="40"/>
      <c r="B315" s="41"/>
      <c r="C315" s="214" t="s">
        <v>609</v>
      </c>
      <c r="D315" s="214" t="s">
        <v>198</v>
      </c>
      <c r="E315" s="215" t="s">
        <v>1316</v>
      </c>
      <c r="F315" s="216" t="s">
        <v>1317</v>
      </c>
      <c r="G315" s="217" t="s">
        <v>237</v>
      </c>
      <c r="H315" s="218">
        <v>4.5590000000000002</v>
      </c>
      <c r="I315" s="219"/>
      <c r="J315" s="220">
        <f>ROUND(I315*H315,2)</f>
        <v>0</v>
      </c>
      <c r="K315" s="216" t="s">
        <v>202</v>
      </c>
      <c r="L315" s="46"/>
      <c r="M315" s="221" t="s">
        <v>19</v>
      </c>
      <c r="N315" s="222" t="s">
        <v>43</v>
      </c>
      <c r="O315" s="86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3">
        <f>S315*H315</f>
        <v>0</v>
      </c>
      <c r="U315" s="224" t="s">
        <v>19</v>
      </c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5" t="s">
        <v>203</v>
      </c>
      <c r="AT315" s="225" t="s">
        <v>198</v>
      </c>
      <c r="AU315" s="225" t="s">
        <v>81</v>
      </c>
      <c r="AY315" s="19" t="s">
        <v>196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9" t="s">
        <v>79</v>
      </c>
      <c r="BK315" s="226">
        <f>ROUND(I315*H315,2)</f>
        <v>0</v>
      </c>
      <c r="BL315" s="19" t="s">
        <v>203</v>
      </c>
      <c r="BM315" s="225" t="s">
        <v>1318</v>
      </c>
    </row>
    <row r="316" s="2" customFormat="1">
      <c r="A316" s="40"/>
      <c r="B316" s="41"/>
      <c r="C316" s="42"/>
      <c r="D316" s="227" t="s">
        <v>205</v>
      </c>
      <c r="E316" s="42"/>
      <c r="F316" s="228" t="s">
        <v>1319</v>
      </c>
      <c r="G316" s="42"/>
      <c r="H316" s="42"/>
      <c r="I316" s="229"/>
      <c r="J316" s="42"/>
      <c r="K316" s="42"/>
      <c r="L316" s="46"/>
      <c r="M316" s="230"/>
      <c r="N316" s="231"/>
      <c r="O316" s="86"/>
      <c r="P316" s="86"/>
      <c r="Q316" s="86"/>
      <c r="R316" s="86"/>
      <c r="S316" s="86"/>
      <c r="T316" s="86"/>
      <c r="U316" s="87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205</v>
      </c>
      <c r="AU316" s="19" t="s">
        <v>81</v>
      </c>
    </row>
    <row r="317" s="13" customFormat="1">
      <c r="A317" s="13"/>
      <c r="B317" s="232"/>
      <c r="C317" s="233"/>
      <c r="D317" s="234" t="s">
        <v>212</v>
      </c>
      <c r="E317" s="235" t="s">
        <v>19</v>
      </c>
      <c r="F317" s="236" t="s">
        <v>1320</v>
      </c>
      <c r="G317" s="233"/>
      <c r="H317" s="237">
        <v>4.5590000000000002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1"/>
      <c r="U317" s="242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212</v>
      </c>
      <c r="AU317" s="243" t="s">
        <v>81</v>
      </c>
      <c r="AV317" s="13" t="s">
        <v>81</v>
      </c>
      <c r="AW317" s="13" t="s">
        <v>33</v>
      </c>
      <c r="AX317" s="13" t="s">
        <v>79</v>
      </c>
      <c r="AY317" s="243" t="s">
        <v>196</v>
      </c>
    </row>
    <row r="318" s="2" customFormat="1" ht="24.15" customHeight="1">
      <c r="A318" s="40"/>
      <c r="B318" s="41"/>
      <c r="C318" s="244" t="s">
        <v>612</v>
      </c>
      <c r="D318" s="244" t="s">
        <v>214</v>
      </c>
      <c r="E318" s="245" t="s">
        <v>1321</v>
      </c>
      <c r="F318" s="246" t="s">
        <v>1322</v>
      </c>
      <c r="G318" s="247" t="s">
        <v>237</v>
      </c>
      <c r="H318" s="248">
        <v>1.151</v>
      </c>
      <c r="I318" s="249"/>
      <c r="J318" s="250">
        <f>ROUND(I318*H318,2)</f>
        <v>0</v>
      </c>
      <c r="K318" s="246" t="s">
        <v>202</v>
      </c>
      <c r="L318" s="251"/>
      <c r="M318" s="252" t="s">
        <v>19</v>
      </c>
      <c r="N318" s="253" t="s">
        <v>43</v>
      </c>
      <c r="O318" s="86"/>
      <c r="P318" s="223">
        <f>O318*H318</f>
        <v>0</v>
      </c>
      <c r="Q318" s="223">
        <v>1</v>
      </c>
      <c r="R318" s="223">
        <f>Q318*H318</f>
        <v>1.151</v>
      </c>
      <c r="S318" s="223">
        <v>0</v>
      </c>
      <c r="T318" s="223">
        <f>S318*H318</f>
        <v>0</v>
      </c>
      <c r="U318" s="224" t="s">
        <v>19</v>
      </c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5" t="s">
        <v>217</v>
      </c>
      <c r="AT318" s="225" t="s">
        <v>214</v>
      </c>
      <c r="AU318" s="225" t="s">
        <v>81</v>
      </c>
      <c r="AY318" s="19" t="s">
        <v>196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9" t="s">
        <v>79</v>
      </c>
      <c r="BK318" s="226">
        <f>ROUND(I318*H318,2)</f>
        <v>0</v>
      </c>
      <c r="BL318" s="19" t="s">
        <v>203</v>
      </c>
      <c r="BM318" s="225" t="s">
        <v>1323</v>
      </c>
    </row>
    <row r="319" s="15" customFormat="1">
      <c r="A319" s="15"/>
      <c r="B319" s="268"/>
      <c r="C319" s="269"/>
      <c r="D319" s="234" t="s">
        <v>212</v>
      </c>
      <c r="E319" s="270" t="s">
        <v>19</v>
      </c>
      <c r="F319" s="271" t="s">
        <v>1247</v>
      </c>
      <c r="G319" s="269"/>
      <c r="H319" s="270" t="s">
        <v>19</v>
      </c>
      <c r="I319" s="272"/>
      <c r="J319" s="269"/>
      <c r="K319" s="269"/>
      <c r="L319" s="273"/>
      <c r="M319" s="274"/>
      <c r="N319" s="275"/>
      <c r="O319" s="275"/>
      <c r="P319" s="275"/>
      <c r="Q319" s="275"/>
      <c r="R319" s="275"/>
      <c r="S319" s="275"/>
      <c r="T319" s="275"/>
      <c r="U319" s="276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7" t="s">
        <v>212</v>
      </c>
      <c r="AU319" s="277" t="s">
        <v>81</v>
      </c>
      <c r="AV319" s="15" t="s">
        <v>79</v>
      </c>
      <c r="AW319" s="15" t="s">
        <v>33</v>
      </c>
      <c r="AX319" s="15" t="s">
        <v>72</v>
      </c>
      <c r="AY319" s="277" t="s">
        <v>196</v>
      </c>
    </row>
    <row r="320" s="13" customFormat="1">
      <c r="A320" s="13"/>
      <c r="B320" s="232"/>
      <c r="C320" s="233"/>
      <c r="D320" s="234" t="s">
        <v>212</v>
      </c>
      <c r="E320" s="235" t="s">
        <v>19</v>
      </c>
      <c r="F320" s="236" t="s">
        <v>1324</v>
      </c>
      <c r="G320" s="233"/>
      <c r="H320" s="237">
        <v>1.0009999999999999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1"/>
      <c r="U320" s="242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212</v>
      </c>
      <c r="AU320" s="243" t="s">
        <v>81</v>
      </c>
      <c r="AV320" s="13" t="s">
        <v>81</v>
      </c>
      <c r="AW320" s="13" t="s">
        <v>33</v>
      </c>
      <c r="AX320" s="13" t="s">
        <v>79</v>
      </c>
      <c r="AY320" s="243" t="s">
        <v>196</v>
      </c>
    </row>
    <row r="321" s="13" customFormat="1">
      <c r="A321" s="13"/>
      <c r="B321" s="232"/>
      <c r="C321" s="233"/>
      <c r="D321" s="234" t="s">
        <v>212</v>
      </c>
      <c r="E321" s="233"/>
      <c r="F321" s="236" t="s">
        <v>1325</v>
      </c>
      <c r="G321" s="233"/>
      <c r="H321" s="237">
        <v>1.151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1"/>
      <c r="U321" s="242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212</v>
      </c>
      <c r="AU321" s="243" t="s">
        <v>81</v>
      </c>
      <c r="AV321" s="13" t="s">
        <v>81</v>
      </c>
      <c r="AW321" s="13" t="s">
        <v>4</v>
      </c>
      <c r="AX321" s="13" t="s">
        <v>79</v>
      </c>
      <c r="AY321" s="243" t="s">
        <v>196</v>
      </c>
    </row>
    <row r="322" s="2" customFormat="1" ht="24.15" customHeight="1">
      <c r="A322" s="40"/>
      <c r="B322" s="41"/>
      <c r="C322" s="244" t="s">
        <v>618</v>
      </c>
      <c r="D322" s="244" t="s">
        <v>214</v>
      </c>
      <c r="E322" s="245" t="s">
        <v>1326</v>
      </c>
      <c r="F322" s="246" t="s">
        <v>1327</v>
      </c>
      <c r="G322" s="247" t="s">
        <v>237</v>
      </c>
      <c r="H322" s="248">
        <v>1.6100000000000001</v>
      </c>
      <c r="I322" s="249"/>
      <c r="J322" s="250">
        <f>ROUND(I322*H322,2)</f>
        <v>0</v>
      </c>
      <c r="K322" s="246" t="s">
        <v>202</v>
      </c>
      <c r="L322" s="251"/>
      <c r="M322" s="252" t="s">
        <v>19</v>
      </c>
      <c r="N322" s="253" t="s">
        <v>43</v>
      </c>
      <c r="O322" s="86"/>
      <c r="P322" s="223">
        <f>O322*H322</f>
        <v>0</v>
      </c>
      <c r="Q322" s="223">
        <v>1</v>
      </c>
      <c r="R322" s="223">
        <f>Q322*H322</f>
        <v>1.6100000000000001</v>
      </c>
      <c r="S322" s="223">
        <v>0</v>
      </c>
      <c r="T322" s="223">
        <f>S322*H322</f>
        <v>0</v>
      </c>
      <c r="U322" s="224" t="s">
        <v>19</v>
      </c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5" t="s">
        <v>217</v>
      </c>
      <c r="AT322" s="225" t="s">
        <v>214</v>
      </c>
      <c r="AU322" s="225" t="s">
        <v>81</v>
      </c>
      <c r="AY322" s="19" t="s">
        <v>196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9" t="s">
        <v>79</v>
      </c>
      <c r="BK322" s="226">
        <f>ROUND(I322*H322,2)</f>
        <v>0</v>
      </c>
      <c r="BL322" s="19" t="s">
        <v>203</v>
      </c>
      <c r="BM322" s="225" t="s">
        <v>1328</v>
      </c>
    </row>
    <row r="323" s="15" customFormat="1">
      <c r="A323" s="15"/>
      <c r="B323" s="268"/>
      <c r="C323" s="269"/>
      <c r="D323" s="234" t="s">
        <v>212</v>
      </c>
      <c r="E323" s="270" t="s">
        <v>19</v>
      </c>
      <c r="F323" s="271" t="s">
        <v>1247</v>
      </c>
      <c r="G323" s="269"/>
      <c r="H323" s="270" t="s">
        <v>19</v>
      </c>
      <c r="I323" s="272"/>
      <c r="J323" s="269"/>
      <c r="K323" s="269"/>
      <c r="L323" s="273"/>
      <c r="M323" s="274"/>
      <c r="N323" s="275"/>
      <c r="O323" s="275"/>
      <c r="P323" s="275"/>
      <c r="Q323" s="275"/>
      <c r="R323" s="275"/>
      <c r="S323" s="275"/>
      <c r="T323" s="275"/>
      <c r="U323" s="276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7" t="s">
        <v>212</v>
      </c>
      <c r="AU323" s="277" t="s">
        <v>81</v>
      </c>
      <c r="AV323" s="15" t="s">
        <v>79</v>
      </c>
      <c r="AW323" s="15" t="s">
        <v>33</v>
      </c>
      <c r="AX323" s="15" t="s">
        <v>72</v>
      </c>
      <c r="AY323" s="277" t="s">
        <v>196</v>
      </c>
    </row>
    <row r="324" s="13" customFormat="1">
      <c r="A324" s="13"/>
      <c r="B324" s="232"/>
      <c r="C324" s="233"/>
      <c r="D324" s="234" t="s">
        <v>212</v>
      </c>
      <c r="E324" s="235" t="s">
        <v>19</v>
      </c>
      <c r="F324" s="236" t="s">
        <v>1329</v>
      </c>
      <c r="G324" s="233"/>
      <c r="H324" s="237">
        <v>1.3999999999999999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1"/>
      <c r="U324" s="242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212</v>
      </c>
      <c r="AU324" s="243" t="s">
        <v>81</v>
      </c>
      <c r="AV324" s="13" t="s">
        <v>81</v>
      </c>
      <c r="AW324" s="13" t="s">
        <v>33</v>
      </c>
      <c r="AX324" s="13" t="s">
        <v>79</v>
      </c>
      <c r="AY324" s="243" t="s">
        <v>196</v>
      </c>
    </row>
    <row r="325" s="13" customFormat="1">
      <c r="A325" s="13"/>
      <c r="B325" s="232"/>
      <c r="C325" s="233"/>
      <c r="D325" s="234" t="s">
        <v>212</v>
      </c>
      <c r="E325" s="233"/>
      <c r="F325" s="236" t="s">
        <v>1330</v>
      </c>
      <c r="G325" s="233"/>
      <c r="H325" s="237">
        <v>1.6100000000000001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1"/>
      <c r="U325" s="242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212</v>
      </c>
      <c r="AU325" s="243" t="s">
        <v>81</v>
      </c>
      <c r="AV325" s="13" t="s">
        <v>81</v>
      </c>
      <c r="AW325" s="13" t="s">
        <v>4</v>
      </c>
      <c r="AX325" s="13" t="s">
        <v>79</v>
      </c>
      <c r="AY325" s="243" t="s">
        <v>196</v>
      </c>
    </row>
    <row r="326" s="2" customFormat="1" ht="24.15" customHeight="1">
      <c r="A326" s="40"/>
      <c r="B326" s="41"/>
      <c r="C326" s="244" t="s">
        <v>623</v>
      </c>
      <c r="D326" s="244" t="s">
        <v>214</v>
      </c>
      <c r="E326" s="245" t="s">
        <v>1331</v>
      </c>
      <c r="F326" s="246" t="s">
        <v>1332</v>
      </c>
      <c r="G326" s="247" t="s">
        <v>237</v>
      </c>
      <c r="H326" s="248">
        <v>0.098000000000000004</v>
      </c>
      <c r="I326" s="249"/>
      <c r="J326" s="250">
        <f>ROUND(I326*H326,2)</f>
        <v>0</v>
      </c>
      <c r="K326" s="246" t="s">
        <v>202</v>
      </c>
      <c r="L326" s="251"/>
      <c r="M326" s="252" t="s">
        <v>19</v>
      </c>
      <c r="N326" s="253" t="s">
        <v>43</v>
      </c>
      <c r="O326" s="86"/>
      <c r="P326" s="223">
        <f>O326*H326</f>
        <v>0</v>
      </c>
      <c r="Q326" s="223">
        <v>1</v>
      </c>
      <c r="R326" s="223">
        <f>Q326*H326</f>
        <v>0.098000000000000004</v>
      </c>
      <c r="S326" s="223">
        <v>0</v>
      </c>
      <c r="T326" s="223">
        <f>S326*H326</f>
        <v>0</v>
      </c>
      <c r="U326" s="224" t="s">
        <v>19</v>
      </c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5" t="s">
        <v>217</v>
      </c>
      <c r="AT326" s="225" t="s">
        <v>214</v>
      </c>
      <c r="AU326" s="225" t="s">
        <v>81</v>
      </c>
      <c r="AY326" s="19" t="s">
        <v>196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9" t="s">
        <v>79</v>
      </c>
      <c r="BK326" s="226">
        <f>ROUND(I326*H326,2)</f>
        <v>0</v>
      </c>
      <c r="BL326" s="19" t="s">
        <v>203</v>
      </c>
      <c r="BM326" s="225" t="s">
        <v>1333</v>
      </c>
    </row>
    <row r="327" s="15" customFormat="1">
      <c r="A327" s="15"/>
      <c r="B327" s="268"/>
      <c r="C327" s="269"/>
      <c r="D327" s="234" t="s">
        <v>212</v>
      </c>
      <c r="E327" s="270" t="s">
        <v>19</v>
      </c>
      <c r="F327" s="271" t="s">
        <v>1247</v>
      </c>
      <c r="G327" s="269"/>
      <c r="H327" s="270" t="s">
        <v>19</v>
      </c>
      <c r="I327" s="272"/>
      <c r="J327" s="269"/>
      <c r="K327" s="269"/>
      <c r="L327" s="273"/>
      <c r="M327" s="274"/>
      <c r="N327" s="275"/>
      <c r="O327" s="275"/>
      <c r="P327" s="275"/>
      <c r="Q327" s="275"/>
      <c r="R327" s="275"/>
      <c r="S327" s="275"/>
      <c r="T327" s="275"/>
      <c r="U327" s="276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7" t="s">
        <v>212</v>
      </c>
      <c r="AU327" s="277" t="s">
        <v>81</v>
      </c>
      <c r="AV327" s="15" t="s">
        <v>79</v>
      </c>
      <c r="AW327" s="15" t="s">
        <v>33</v>
      </c>
      <c r="AX327" s="15" t="s">
        <v>72</v>
      </c>
      <c r="AY327" s="277" t="s">
        <v>196</v>
      </c>
    </row>
    <row r="328" s="13" customFormat="1">
      <c r="A328" s="13"/>
      <c r="B328" s="232"/>
      <c r="C328" s="233"/>
      <c r="D328" s="234" t="s">
        <v>212</v>
      </c>
      <c r="E328" s="235" t="s">
        <v>19</v>
      </c>
      <c r="F328" s="236" t="s">
        <v>1334</v>
      </c>
      <c r="G328" s="233"/>
      <c r="H328" s="237">
        <v>0.085000000000000006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1"/>
      <c r="U328" s="242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212</v>
      </c>
      <c r="AU328" s="243" t="s">
        <v>81</v>
      </c>
      <c r="AV328" s="13" t="s">
        <v>81</v>
      </c>
      <c r="AW328" s="13" t="s">
        <v>33</v>
      </c>
      <c r="AX328" s="13" t="s">
        <v>79</v>
      </c>
      <c r="AY328" s="243" t="s">
        <v>196</v>
      </c>
    </row>
    <row r="329" s="13" customFormat="1">
      <c r="A329" s="13"/>
      <c r="B329" s="232"/>
      <c r="C329" s="233"/>
      <c r="D329" s="234" t="s">
        <v>212</v>
      </c>
      <c r="E329" s="233"/>
      <c r="F329" s="236" t="s">
        <v>1335</v>
      </c>
      <c r="G329" s="233"/>
      <c r="H329" s="237">
        <v>0.098000000000000004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1"/>
      <c r="U329" s="242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212</v>
      </c>
      <c r="AU329" s="243" t="s">
        <v>81</v>
      </c>
      <c r="AV329" s="13" t="s">
        <v>81</v>
      </c>
      <c r="AW329" s="13" t="s">
        <v>4</v>
      </c>
      <c r="AX329" s="13" t="s">
        <v>79</v>
      </c>
      <c r="AY329" s="243" t="s">
        <v>196</v>
      </c>
    </row>
    <row r="330" s="2" customFormat="1" ht="21.75" customHeight="1">
      <c r="A330" s="40"/>
      <c r="B330" s="41"/>
      <c r="C330" s="244" t="s">
        <v>629</v>
      </c>
      <c r="D330" s="244" t="s">
        <v>214</v>
      </c>
      <c r="E330" s="245" t="s">
        <v>1336</v>
      </c>
      <c r="F330" s="246" t="s">
        <v>1337</v>
      </c>
      <c r="G330" s="247" t="s">
        <v>237</v>
      </c>
      <c r="H330" s="248">
        <v>0.27400000000000002</v>
      </c>
      <c r="I330" s="249"/>
      <c r="J330" s="250">
        <f>ROUND(I330*H330,2)</f>
        <v>0</v>
      </c>
      <c r="K330" s="246" t="s">
        <v>202</v>
      </c>
      <c r="L330" s="251"/>
      <c r="M330" s="252" t="s">
        <v>19</v>
      </c>
      <c r="N330" s="253" t="s">
        <v>43</v>
      </c>
      <c r="O330" s="86"/>
      <c r="P330" s="223">
        <f>O330*H330</f>
        <v>0</v>
      </c>
      <c r="Q330" s="223">
        <v>1</v>
      </c>
      <c r="R330" s="223">
        <f>Q330*H330</f>
        <v>0.27400000000000002</v>
      </c>
      <c r="S330" s="223">
        <v>0</v>
      </c>
      <c r="T330" s="223">
        <f>S330*H330</f>
        <v>0</v>
      </c>
      <c r="U330" s="224" t="s">
        <v>19</v>
      </c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5" t="s">
        <v>217</v>
      </c>
      <c r="AT330" s="225" t="s">
        <v>214</v>
      </c>
      <c r="AU330" s="225" t="s">
        <v>81</v>
      </c>
      <c r="AY330" s="19" t="s">
        <v>196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9" t="s">
        <v>79</v>
      </c>
      <c r="BK330" s="226">
        <f>ROUND(I330*H330,2)</f>
        <v>0</v>
      </c>
      <c r="BL330" s="19" t="s">
        <v>203</v>
      </c>
      <c r="BM330" s="225" t="s">
        <v>1338</v>
      </c>
    </row>
    <row r="331" s="15" customFormat="1">
      <c r="A331" s="15"/>
      <c r="B331" s="268"/>
      <c r="C331" s="269"/>
      <c r="D331" s="234" t="s">
        <v>212</v>
      </c>
      <c r="E331" s="270" t="s">
        <v>19</v>
      </c>
      <c r="F331" s="271" t="s">
        <v>1247</v>
      </c>
      <c r="G331" s="269"/>
      <c r="H331" s="270" t="s">
        <v>19</v>
      </c>
      <c r="I331" s="272"/>
      <c r="J331" s="269"/>
      <c r="K331" s="269"/>
      <c r="L331" s="273"/>
      <c r="M331" s="274"/>
      <c r="N331" s="275"/>
      <c r="O331" s="275"/>
      <c r="P331" s="275"/>
      <c r="Q331" s="275"/>
      <c r="R331" s="275"/>
      <c r="S331" s="275"/>
      <c r="T331" s="275"/>
      <c r="U331" s="276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7" t="s">
        <v>212</v>
      </c>
      <c r="AU331" s="277" t="s">
        <v>81</v>
      </c>
      <c r="AV331" s="15" t="s">
        <v>79</v>
      </c>
      <c r="AW331" s="15" t="s">
        <v>33</v>
      </c>
      <c r="AX331" s="15" t="s">
        <v>72</v>
      </c>
      <c r="AY331" s="277" t="s">
        <v>196</v>
      </c>
    </row>
    <row r="332" s="13" customFormat="1">
      <c r="A332" s="13"/>
      <c r="B332" s="232"/>
      <c r="C332" s="233"/>
      <c r="D332" s="234" t="s">
        <v>212</v>
      </c>
      <c r="E332" s="235" t="s">
        <v>19</v>
      </c>
      <c r="F332" s="236" t="s">
        <v>1339</v>
      </c>
      <c r="G332" s="233"/>
      <c r="H332" s="237">
        <v>0.23799999999999999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1"/>
      <c r="U332" s="242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212</v>
      </c>
      <c r="AU332" s="243" t="s">
        <v>81</v>
      </c>
      <c r="AV332" s="13" t="s">
        <v>81</v>
      </c>
      <c r="AW332" s="13" t="s">
        <v>33</v>
      </c>
      <c r="AX332" s="13" t="s">
        <v>79</v>
      </c>
      <c r="AY332" s="243" t="s">
        <v>196</v>
      </c>
    </row>
    <row r="333" s="13" customFormat="1">
      <c r="A333" s="13"/>
      <c r="B333" s="232"/>
      <c r="C333" s="233"/>
      <c r="D333" s="234" t="s">
        <v>212</v>
      </c>
      <c r="E333" s="233"/>
      <c r="F333" s="236" t="s">
        <v>1340</v>
      </c>
      <c r="G333" s="233"/>
      <c r="H333" s="237">
        <v>0.27400000000000002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1"/>
      <c r="U333" s="242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212</v>
      </c>
      <c r="AU333" s="243" t="s">
        <v>81</v>
      </c>
      <c r="AV333" s="13" t="s">
        <v>81</v>
      </c>
      <c r="AW333" s="13" t="s">
        <v>4</v>
      </c>
      <c r="AX333" s="13" t="s">
        <v>79</v>
      </c>
      <c r="AY333" s="243" t="s">
        <v>196</v>
      </c>
    </row>
    <row r="334" s="2" customFormat="1" ht="21.75" customHeight="1">
      <c r="A334" s="40"/>
      <c r="B334" s="41"/>
      <c r="C334" s="244" t="s">
        <v>632</v>
      </c>
      <c r="D334" s="244" t="s">
        <v>214</v>
      </c>
      <c r="E334" s="245" t="s">
        <v>1341</v>
      </c>
      <c r="F334" s="246" t="s">
        <v>1342</v>
      </c>
      <c r="G334" s="247" t="s">
        <v>237</v>
      </c>
      <c r="H334" s="248">
        <v>2.1099999999999999</v>
      </c>
      <c r="I334" s="249"/>
      <c r="J334" s="250">
        <f>ROUND(I334*H334,2)</f>
        <v>0</v>
      </c>
      <c r="K334" s="246" t="s">
        <v>202</v>
      </c>
      <c r="L334" s="251"/>
      <c r="M334" s="252" t="s">
        <v>19</v>
      </c>
      <c r="N334" s="253" t="s">
        <v>43</v>
      </c>
      <c r="O334" s="86"/>
      <c r="P334" s="223">
        <f>O334*H334</f>
        <v>0</v>
      </c>
      <c r="Q334" s="223">
        <v>1</v>
      </c>
      <c r="R334" s="223">
        <f>Q334*H334</f>
        <v>2.1099999999999999</v>
      </c>
      <c r="S334" s="223">
        <v>0</v>
      </c>
      <c r="T334" s="223">
        <f>S334*H334</f>
        <v>0</v>
      </c>
      <c r="U334" s="224" t="s">
        <v>19</v>
      </c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5" t="s">
        <v>217</v>
      </c>
      <c r="AT334" s="225" t="s">
        <v>214</v>
      </c>
      <c r="AU334" s="225" t="s">
        <v>81</v>
      </c>
      <c r="AY334" s="19" t="s">
        <v>196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9" t="s">
        <v>79</v>
      </c>
      <c r="BK334" s="226">
        <f>ROUND(I334*H334,2)</f>
        <v>0</v>
      </c>
      <c r="BL334" s="19" t="s">
        <v>203</v>
      </c>
      <c r="BM334" s="225" t="s">
        <v>1343</v>
      </c>
    </row>
    <row r="335" s="15" customFormat="1">
      <c r="A335" s="15"/>
      <c r="B335" s="268"/>
      <c r="C335" s="269"/>
      <c r="D335" s="234" t="s">
        <v>212</v>
      </c>
      <c r="E335" s="270" t="s">
        <v>19</v>
      </c>
      <c r="F335" s="271" t="s">
        <v>1247</v>
      </c>
      <c r="G335" s="269"/>
      <c r="H335" s="270" t="s">
        <v>19</v>
      </c>
      <c r="I335" s="272"/>
      <c r="J335" s="269"/>
      <c r="K335" s="269"/>
      <c r="L335" s="273"/>
      <c r="M335" s="274"/>
      <c r="N335" s="275"/>
      <c r="O335" s="275"/>
      <c r="P335" s="275"/>
      <c r="Q335" s="275"/>
      <c r="R335" s="275"/>
      <c r="S335" s="275"/>
      <c r="T335" s="275"/>
      <c r="U335" s="276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7" t="s">
        <v>212</v>
      </c>
      <c r="AU335" s="277" t="s">
        <v>81</v>
      </c>
      <c r="AV335" s="15" t="s">
        <v>79</v>
      </c>
      <c r="AW335" s="15" t="s">
        <v>33</v>
      </c>
      <c r="AX335" s="15" t="s">
        <v>72</v>
      </c>
      <c r="AY335" s="277" t="s">
        <v>196</v>
      </c>
    </row>
    <row r="336" s="13" customFormat="1">
      <c r="A336" s="13"/>
      <c r="B336" s="232"/>
      <c r="C336" s="233"/>
      <c r="D336" s="234" t="s">
        <v>212</v>
      </c>
      <c r="E336" s="235" t="s">
        <v>19</v>
      </c>
      <c r="F336" s="236" t="s">
        <v>1344</v>
      </c>
      <c r="G336" s="233"/>
      <c r="H336" s="237">
        <v>1.835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1"/>
      <c r="U336" s="242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212</v>
      </c>
      <c r="AU336" s="243" t="s">
        <v>81</v>
      </c>
      <c r="AV336" s="13" t="s">
        <v>81</v>
      </c>
      <c r="AW336" s="13" t="s">
        <v>33</v>
      </c>
      <c r="AX336" s="13" t="s">
        <v>79</v>
      </c>
      <c r="AY336" s="243" t="s">
        <v>196</v>
      </c>
    </row>
    <row r="337" s="13" customFormat="1">
      <c r="A337" s="13"/>
      <c r="B337" s="232"/>
      <c r="C337" s="233"/>
      <c r="D337" s="234" t="s">
        <v>212</v>
      </c>
      <c r="E337" s="233"/>
      <c r="F337" s="236" t="s">
        <v>1345</v>
      </c>
      <c r="G337" s="233"/>
      <c r="H337" s="237">
        <v>2.1099999999999999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1"/>
      <c r="U337" s="242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212</v>
      </c>
      <c r="AU337" s="243" t="s">
        <v>81</v>
      </c>
      <c r="AV337" s="13" t="s">
        <v>81</v>
      </c>
      <c r="AW337" s="13" t="s">
        <v>4</v>
      </c>
      <c r="AX337" s="13" t="s">
        <v>79</v>
      </c>
      <c r="AY337" s="243" t="s">
        <v>196</v>
      </c>
    </row>
    <row r="338" s="2" customFormat="1" ht="37.8" customHeight="1">
      <c r="A338" s="40"/>
      <c r="B338" s="41"/>
      <c r="C338" s="214" t="s">
        <v>637</v>
      </c>
      <c r="D338" s="214" t="s">
        <v>198</v>
      </c>
      <c r="E338" s="215" t="s">
        <v>1346</v>
      </c>
      <c r="F338" s="216" t="s">
        <v>1347</v>
      </c>
      <c r="G338" s="217" t="s">
        <v>237</v>
      </c>
      <c r="H338" s="218">
        <v>20.231999999999999</v>
      </c>
      <c r="I338" s="219"/>
      <c r="J338" s="220">
        <f>ROUND(I338*H338,2)</f>
        <v>0</v>
      </c>
      <c r="K338" s="216" t="s">
        <v>202</v>
      </c>
      <c r="L338" s="46"/>
      <c r="M338" s="221" t="s">
        <v>19</v>
      </c>
      <c r="N338" s="222" t="s">
        <v>43</v>
      </c>
      <c r="O338" s="86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3">
        <f>S338*H338</f>
        <v>0</v>
      </c>
      <c r="U338" s="224" t="s">
        <v>19</v>
      </c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5" t="s">
        <v>203</v>
      </c>
      <c r="AT338" s="225" t="s">
        <v>198</v>
      </c>
      <c r="AU338" s="225" t="s">
        <v>81</v>
      </c>
      <c r="AY338" s="19" t="s">
        <v>196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9" t="s">
        <v>79</v>
      </c>
      <c r="BK338" s="226">
        <f>ROUND(I338*H338,2)</f>
        <v>0</v>
      </c>
      <c r="BL338" s="19" t="s">
        <v>203</v>
      </c>
      <c r="BM338" s="225" t="s">
        <v>1348</v>
      </c>
    </row>
    <row r="339" s="2" customFormat="1">
      <c r="A339" s="40"/>
      <c r="B339" s="41"/>
      <c r="C339" s="42"/>
      <c r="D339" s="227" t="s">
        <v>205</v>
      </c>
      <c r="E339" s="42"/>
      <c r="F339" s="228" t="s">
        <v>1349</v>
      </c>
      <c r="G339" s="42"/>
      <c r="H339" s="42"/>
      <c r="I339" s="229"/>
      <c r="J339" s="42"/>
      <c r="K339" s="42"/>
      <c r="L339" s="46"/>
      <c r="M339" s="230"/>
      <c r="N339" s="231"/>
      <c r="O339" s="86"/>
      <c r="P339" s="86"/>
      <c r="Q339" s="86"/>
      <c r="R339" s="86"/>
      <c r="S339" s="86"/>
      <c r="T339" s="86"/>
      <c r="U339" s="87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205</v>
      </c>
      <c r="AU339" s="19" t="s">
        <v>81</v>
      </c>
    </row>
    <row r="340" s="13" customFormat="1">
      <c r="A340" s="13"/>
      <c r="B340" s="232"/>
      <c r="C340" s="233"/>
      <c r="D340" s="234" t="s">
        <v>212</v>
      </c>
      <c r="E340" s="235" t="s">
        <v>19</v>
      </c>
      <c r="F340" s="236" t="s">
        <v>1350</v>
      </c>
      <c r="G340" s="233"/>
      <c r="H340" s="237">
        <v>20.231999999999999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1"/>
      <c r="U340" s="242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212</v>
      </c>
      <c r="AU340" s="243" t="s">
        <v>81</v>
      </c>
      <c r="AV340" s="13" t="s">
        <v>81</v>
      </c>
      <c r="AW340" s="13" t="s">
        <v>33</v>
      </c>
      <c r="AX340" s="13" t="s">
        <v>79</v>
      </c>
      <c r="AY340" s="243" t="s">
        <v>196</v>
      </c>
    </row>
    <row r="341" s="2" customFormat="1" ht="24.15" customHeight="1">
      <c r="A341" s="40"/>
      <c r="B341" s="41"/>
      <c r="C341" s="244" t="s">
        <v>639</v>
      </c>
      <c r="D341" s="244" t="s">
        <v>214</v>
      </c>
      <c r="E341" s="245" t="s">
        <v>1351</v>
      </c>
      <c r="F341" s="246" t="s">
        <v>1352</v>
      </c>
      <c r="G341" s="247" t="s">
        <v>209</v>
      </c>
      <c r="H341" s="248">
        <v>0.32200000000000001</v>
      </c>
      <c r="I341" s="249"/>
      <c r="J341" s="250">
        <f>ROUND(I341*H341,2)</f>
        <v>0</v>
      </c>
      <c r="K341" s="246" t="s">
        <v>19</v>
      </c>
      <c r="L341" s="251"/>
      <c r="M341" s="252" t="s">
        <v>19</v>
      </c>
      <c r="N341" s="253" t="s">
        <v>43</v>
      </c>
      <c r="O341" s="86"/>
      <c r="P341" s="223">
        <f>O341*H341</f>
        <v>0</v>
      </c>
      <c r="Q341" s="223">
        <v>0.070120000000000002</v>
      </c>
      <c r="R341" s="223">
        <f>Q341*H341</f>
        <v>0.022578640000000001</v>
      </c>
      <c r="S341" s="223">
        <v>0</v>
      </c>
      <c r="T341" s="223">
        <f>S341*H341</f>
        <v>0</v>
      </c>
      <c r="U341" s="224" t="s">
        <v>19</v>
      </c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5" t="s">
        <v>217</v>
      </c>
      <c r="AT341" s="225" t="s">
        <v>214</v>
      </c>
      <c r="AU341" s="225" t="s">
        <v>81</v>
      </c>
      <c r="AY341" s="19" t="s">
        <v>196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9" t="s">
        <v>79</v>
      </c>
      <c r="BK341" s="226">
        <f>ROUND(I341*H341,2)</f>
        <v>0</v>
      </c>
      <c r="BL341" s="19" t="s">
        <v>203</v>
      </c>
      <c r="BM341" s="225" t="s">
        <v>1353</v>
      </c>
    </row>
    <row r="342" s="15" customFormat="1">
      <c r="A342" s="15"/>
      <c r="B342" s="268"/>
      <c r="C342" s="269"/>
      <c r="D342" s="234" t="s">
        <v>212</v>
      </c>
      <c r="E342" s="270" t="s">
        <v>19</v>
      </c>
      <c r="F342" s="271" t="s">
        <v>1247</v>
      </c>
      <c r="G342" s="269"/>
      <c r="H342" s="270" t="s">
        <v>19</v>
      </c>
      <c r="I342" s="272"/>
      <c r="J342" s="269"/>
      <c r="K342" s="269"/>
      <c r="L342" s="273"/>
      <c r="M342" s="274"/>
      <c r="N342" s="275"/>
      <c r="O342" s="275"/>
      <c r="P342" s="275"/>
      <c r="Q342" s="275"/>
      <c r="R342" s="275"/>
      <c r="S342" s="275"/>
      <c r="T342" s="275"/>
      <c r="U342" s="276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7" t="s">
        <v>212</v>
      </c>
      <c r="AU342" s="277" t="s">
        <v>81</v>
      </c>
      <c r="AV342" s="15" t="s">
        <v>79</v>
      </c>
      <c r="AW342" s="15" t="s">
        <v>33</v>
      </c>
      <c r="AX342" s="15" t="s">
        <v>72</v>
      </c>
      <c r="AY342" s="277" t="s">
        <v>196</v>
      </c>
    </row>
    <row r="343" s="13" customFormat="1">
      <c r="A343" s="13"/>
      <c r="B343" s="232"/>
      <c r="C343" s="233"/>
      <c r="D343" s="234" t="s">
        <v>212</v>
      </c>
      <c r="E343" s="235" t="s">
        <v>19</v>
      </c>
      <c r="F343" s="236" t="s">
        <v>1354</v>
      </c>
      <c r="G343" s="233"/>
      <c r="H343" s="237">
        <v>0.28000000000000003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212</v>
      </c>
      <c r="AU343" s="243" t="s">
        <v>81</v>
      </c>
      <c r="AV343" s="13" t="s">
        <v>81</v>
      </c>
      <c r="AW343" s="13" t="s">
        <v>33</v>
      </c>
      <c r="AX343" s="13" t="s">
        <v>79</v>
      </c>
      <c r="AY343" s="243" t="s">
        <v>196</v>
      </c>
    </row>
    <row r="344" s="13" customFormat="1">
      <c r="A344" s="13"/>
      <c r="B344" s="232"/>
      <c r="C344" s="233"/>
      <c r="D344" s="234" t="s">
        <v>212</v>
      </c>
      <c r="E344" s="233"/>
      <c r="F344" s="236" t="s">
        <v>1355</v>
      </c>
      <c r="G344" s="233"/>
      <c r="H344" s="237">
        <v>0.32200000000000001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1"/>
      <c r="U344" s="242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212</v>
      </c>
      <c r="AU344" s="243" t="s">
        <v>81</v>
      </c>
      <c r="AV344" s="13" t="s">
        <v>81</v>
      </c>
      <c r="AW344" s="13" t="s">
        <v>4</v>
      </c>
      <c r="AX344" s="13" t="s">
        <v>79</v>
      </c>
      <c r="AY344" s="243" t="s">
        <v>196</v>
      </c>
    </row>
    <row r="345" s="2" customFormat="1" ht="24.15" customHeight="1">
      <c r="A345" s="40"/>
      <c r="B345" s="41"/>
      <c r="C345" s="244" t="s">
        <v>645</v>
      </c>
      <c r="D345" s="244" t="s">
        <v>214</v>
      </c>
      <c r="E345" s="245" t="s">
        <v>1356</v>
      </c>
      <c r="F345" s="246" t="s">
        <v>1357</v>
      </c>
      <c r="G345" s="247" t="s">
        <v>209</v>
      </c>
      <c r="H345" s="248">
        <v>0.61499999999999999</v>
      </c>
      <c r="I345" s="249"/>
      <c r="J345" s="250">
        <f>ROUND(I345*H345,2)</f>
        <v>0</v>
      </c>
      <c r="K345" s="246" t="s">
        <v>19</v>
      </c>
      <c r="L345" s="251"/>
      <c r="M345" s="252" t="s">
        <v>19</v>
      </c>
      <c r="N345" s="253" t="s">
        <v>43</v>
      </c>
      <c r="O345" s="86"/>
      <c r="P345" s="223">
        <f>O345*H345</f>
        <v>0</v>
      </c>
      <c r="Q345" s="223">
        <v>0.28953000000000001</v>
      </c>
      <c r="R345" s="223">
        <f>Q345*H345</f>
        <v>0.17806095</v>
      </c>
      <c r="S345" s="223">
        <v>0</v>
      </c>
      <c r="T345" s="223">
        <f>S345*H345</f>
        <v>0</v>
      </c>
      <c r="U345" s="224" t="s">
        <v>19</v>
      </c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5" t="s">
        <v>217</v>
      </c>
      <c r="AT345" s="225" t="s">
        <v>214</v>
      </c>
      <c r="AU345" s="225" t="s">
        <v>81</v>
      </c>
      <c r="AY345" s="19" t="s">
        <v>196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9" t="s">
        <v>79</v>
      </c>
      <c r="BK345" s="226">
        <f>ROUND(I345*H345,2)</f>
        <v>0</v>
      </c>
      <c r="BL345" s="19" t="s">
        <v>203</v>
      </c>
      <c r="BM345" s="225" t="s">
        <v>1358</v>
      </c>
    </row>
    <row r="346" s="15" customFormat="1">
      <c r="A346" s="15"/>
      <c r="B346" s="268"/>
      <c r="C346" s="269"/>
      <c r="D346" s="234" t="s">
        <v>212</v>
      </c>
      <c r="E346" s="270" t="s">
        <v>19</v>
      </c>
      <c r="F346" s="271" t="s">
        <v>1359</v>
      </c>
      <c r="G346" s="269"/>
      <c r="H346" s="270" t="s">
        <v>19</v>
      </c>
      <c r="I346" s="272"/>
      <c r="J346" s="269"/>
      <c r="K346" s="269"/>
      <c r="L346" s="273"/>
      <c r="M346" s="274"/>
      <c r="N346" s="275"/>
      <c r="O346" s="275"/>
      <c r="P346" s="275"/>
      <c r="Q346" s="275"/>
      <c r="R346" s="275"/>
      <c r="S346" s="275"/>
      <c r="T346" s="275"/>
      <c r="U346" s="276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7" t="s">
        <v>212</v>
      </c>
      <c r="AU346" s="277" t="s">
        <v>81</v>
      </c>
      <c r="AV346" s="15" t="s">
        <v>79</v>
      </c>
      <c r="AW346" s="15" t="s">
        <v>33</v>
      </c>
      <c r="AX346" s="15" t="s">
        <v>72</v>
      </c>
      <c r="AY346" s="277" t="s">
        <v>196</v>
      </c>
    </row>
    <row r="347" s="13" customFormat="1">
      <c r="A347" s="13"/>
      <c r="B347" s="232"/>
      <c r="C347" s="233"/>
      <c r="D347" s="234" t="s">
        <v>212</v>
      </c>
      <c r="E347" s="235" t="s">
        <v>19</v>
      </c>
      <c r="F347" s="236" t="s">
        <v>1360</v>
      </c>
      <c r="G347" s="233"/>
      <c r="H347" s="237">
        <v>0.53500000000000003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1"/>
      <c r="U347" s="242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212</v>
      </c>
      <c r="AU347" s="243" t="s">
        <v>81</v>
      </c>
      <c r="AV347" s="13" t="s">
        <v>81</v>
      </c>
      <c r="AW347" s="13" t="s">
        <v>33</v>
      </c>
      <c r="AX347" s="13" t="s">
        <v>79</v>
      </c>
      <c r="AY347" s="243" t="s">
        <v>196</v>
      </c>
    </row>
    <row r="348" s="13" customFormat="1">
      <c r="A348" s="13"/>
      <c r="B348" s="232"/>
      <c r="C348" s="233"/>
      <c r="D348" s="234" t="s">
        <v>212</v>
      </c>
      <c r="E348" s="233"/>
      <c r="F348" s="236" t="s">
        <v>1361</v>
      </c>
      <c r="G348" s="233"/>
      <c r="H348" s="237">
        <v>0.61499999999999999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1"/>
      <c r="U348" s="242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212</v>
      </c>
      <c r="AU348" s="243" t="s">
        <v>81</v>
      </c>
      <c r="AV348" s="13" t="s">
        <v>81</v>
      </c>
      <c r="AW348" s="13" t="s">
        <v>4</v>
      </c>
      <c r="AX348" s="13" t="s">
        <v>79</v>
      </c>
      <c r="AY348" s="243" t="s">
        <v>196</v>
      </c>
    </row>
    <row r="349" s="2" customFormat="1" ht="21.75" customHeight="1">
      <c r="A349" s="40"/>
      <c r="B349" s="41"/>
      <c r="C349" s="244" t="s">
        <v>648</v>
      </c>
      <c r="D349" s="244" t="s">
        <v>214</v>
      </c>
      <c r="E349" s="245" t="s">
        <v>1362</v>
      </c>
      <c r="F349" s="246" t="s">
        <v>1363</v>
      </c>
      <c r="G349" s="247" t="s">
        <v>237</v>
      </c>
      <c r="H349" s="248">
        <v>2.3100000000000001</v>
      </c>
      <c r="I349" s="249"/>
      <c r="J349" s="250">
        <f>ROUND(I349*H349,2)</f>
        <v>0</v>
      </c>
      <c r="K349" s="246" t="s">
        <v>202</v>
      </c>
      <c r="L349" s="251"/>
      <c r="M349" s="252" t="s">
        <v>19</v>
      </c>
      <c r="N349" s="253" t="s">
        <v>43</v>
      </c>
      <c r="O349" s="86"/>
      <c r="P349" s="223">
        <f>O349*H349</f>
        <v>0</v>
      </c>
      <c r="Q349" s="223">
        <v>1</v>
      </c>
      <c r="R349" s="223">
        <f>Q349*H349</f>
        <v>2.3100000000000001</v>
      </c>
      <c r="S349" s="223">
        <v>0</v>
      </c>
      <c r="T349" s="223">
        <f>S349*H349</f>
        <v>0</v>
      </c>
      <c r="U349" s="224" t="s">
        <v>19</v>
      </c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5" t="s">
        <v>217</v>
      </c>
      <c r="AT349" s="225" t="s">
        <v>214</v>
      </c>
      <c r="AU349" s="225" t="s">
        <v>81</v>
      </c>
      <c r="AY349" s="19" t="s">
        <v>196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9" t="s">
        <v>79</v>
      </c>
      <c r="BK349" s="226">
        <f>ROUND(I349*H349,2)</f>
        <v>0</v>
      </c>
      <c r="BL349" s="19" t="s">
        <v>203</v>
      </c>
      <c r="BM349" s="225" t="s">
        <v>1364</v>
      </c>
    </row>
    <row r="350" s="15" customFormat="1">
      <c r="A350" s="15"/>
      <c r="B350" s="268"/>
      <c r="C350" s="269"/>
      <c r="D350" s="234" t="s">
        <v>212</v>
      </c>
      <c r="E350" s="270" t="s">
        <v>19</v>
      </c>
      <c r="F350" s="271" t="s">
        <v>1247</v>
      </c>
      <c r="G350" s="269"/>
      <c r="H350" s="270" t="s">
        <v>19</v>
      </c>
      <c r="I350" s="272"/>
      <c r="J350" s="269"/>
      <c r="K350" s="269"/>
      <c r="L350" s="273"/>
      <c r="M350" s="274"/>
      <c r="N350" s="275"/>
      <c r="O350" s="275"/>
      <c r="P350" s="275"/>
      <c r="Q350" s="275"/>
      <c r="R350" s="275"/>
      <c r="S350" s="275"/>
      <c r="T350" s="275"/>
      <c r="U350" s="276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77" t="s">
        <v>212</v>
      </c>
      <c r="AU350" s="277" t="s">
        <v>81</v>
      </c>
      <c r="AV350" s="15" t="s">
        <v>79</v>
      </c>
      <c r="AW350" s="15" t="s">
        <v>33</v>
      </c>
      <c r="AX350" s="15" t="s">
        <v>72</v>
      </c>
      <c r="AY350" s="277" t="s">
        <v>196</v>
      </c>
    </row>
    <row r="351" s="13" customFormat="1">
      <c r="A351" s="13"/>
      <c r="B351" s="232"/>
      <c r="C351" s="233"/>
      <c r="D351" s="234" t="s">
        <v>212</v>
      </c>
      <c r="E351" s="235" t="s">
        <v>19</v>
      </c>
      <c r="F351" s="236" t="s">
        <v>1365</v>
      </c>
      <c r="G351" s="233"/>
      <c r="H351" s="237">
        <v>2.0089999999999999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1"/>
      <c r="U351" s="242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212</v>
      </c>
      <c r="AU351" s="243" t="s">
        <v>81</v>
      </c>
      <c r="AV351" s="13" t="s">
        <v>81</v>
      </c>
      <c r="AW351" s="13" t="s">
        <v>33</v>
      </c>
      <c r="AX351" s="13" t="s">
        <v>79</v>
      </c>
      <c r="AY351" s="243" t="s">
        <v>196</v>
      </c>
    </row>
    <row r="352" s="13" customFormat="1">
      <c r="A352" s="13"/>
      <c r="B352" s="232"/>
      <c r="C352" s="233"/>
      <c r="D352" s="234" t="s">
        <v>212</v>
      </c>
      <c r="E352" s="233"/>
      <c r="F352" s="236" t="s">
        <v>1366</v>
      </c>
      <c r="G352" s="233"/>
      <c r="H352" s="237">
        <v>2.3100000000000001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1"/>
      <c r="U352" s="242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212</v>
      </c>
      <c r="AU352" s="243" t="s">
        <v>81</v>
      </c>
      <c r="AV352" s="13" t="s">
        <v>81</v>
      </c>
      <c r="AW352" s="13" t="s">
        <v>4</v>
      </c>
      <c r="AX352" s="13" t="s">
        <v>79</v>
      </c>
      <c r="AY352" s="243" t="s">
        <v>196</v>
      </c>
    </row>
    <row r="353" s="2" customFormat="1" ht="24.15" customHeight="1">
      <c r="A353" s="40"/>
      <c r="B353" s="41"/>
      <c r="C353" s="244" t="s">
        <v>655</v>
      </c>
      <c r="D353" s="244" t="s">
        <v>214</v>
      </c>
      <c r="E353" s="245" t="s">
        <v>1367</v>
      </c>
      <c r="F353" s="246" t="s">
        <v>1368</v>
      </c>
      <c r="G353" s="247" t="s">
        <v>237</v>
      </c>
      <c r="H353" s="248">
        <v>12.218999999999999</v>
      </c>
      <c r="I353" s="249"/>
      <c r="J353" s="250">
        <f>ROUND(I353*H353,2)</f>
        <v>0</v>
      </c>
      <c r="K353" s="246" t="s">
        <v>202</v>
      </c>
      <c r="L353" s="251"/>
      <c r="M353" s="252" t="s">
        <v>19</v>
      </c>
      <c r="N353" s="253" t="s">
        <v>43</v>
      </c>
      <c r="O353" s="86"/>
      <c r="P353" s="223">
        <f>O353*H353</f>
        <v>0</v>
      </c>
      <c r="Q353" s="223">
        <v>1</v>
      </c>
      <c r="R353" s="223">
        <f>Q353*H353</f>
        <v>12.218999999999999</v>
      </c>
      <c r="S353" s="223">
        <v>0</v>
      </c>
      <c r="T353" s="223">
        <f>S353*H353</f>
        <v>0</v>
      </c>
      <c r="U353" s="224" t="s">
        <v>19</v>
      </c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5" t="s">
        <v>217</v>
      </c>
      <c r="AT353" s="225" t="s">
        <v>214</v>
      </c>
      <c r="AU353" s="225" t="s">
        <v>81</v>
      </c>
      <c r="AY353" s="19" t="s">
        <v>196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9" t="s">
        <v>79</v>
      </c>
      <c r="BK353" s="226">
        <f>ROUND(I353*H353,2)</f>
        <v>0</v>
      </c>
      <c r="BL353" s="19" t="s">
        <v>203</v>
      </c>
      <c r="BM353" s="225" t="s">
        <v>1369</v>
      </c>
    </row>
    <row r="354" s="15" customFormat="1">
      <c r="A354" s="15"/>
      <c r="B354" s="268"/>
      <c r="C354" s="269"/>
      <c r="D354" s="234" t="s">
        <v>212</v>
      </c>
      <c r="E354" s="270" t="s">
        <v>19</v>
      </c>
      <c r="F354" s="271" t="s">
        <v>1247</v>
      </c>
      <c r="G354" s="269"/>
      <c r="H354" s="270" t="s">
        <v>19</v>
      </c>
      <c r="I354" s="272"/>
      <c r="J354" s="269"/>
      <c r="K354" s="269"/>
      <c r="L354" s="273"/>
      <c r="M354" s="274"/>
      <c r="N354" s="275"/>
      <c r="O354" s="275"/>
      <c r="P354" s="275"/>
      <c r="Q354" s="275"/>
      <c r="R354" s="275"/>
      <c r="S354" s="275"/>
      <c r="T354" s="275"/>
      <c r="U354" s="276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7" t="s">
        <v>212</v>
      </c>
      <c r="AU354" s="277" t="s">
        <v>81</v>
      </c>
      <c r="AV354" s="15" t="s">
        <v>79</v>
      </c>
      <c r="AW354" s="15" t="s">
        <v>33</v>
      </c>
      <c r="AX354" s="15" t="s">
        <v>72</v>
      </c>
      <c r="AY354" s="277" t="s">
        <v>196</v>
      </c>
    </row>
    <row r="355" s="13" customFormat="1">
      <c r="A355" s="13"/>
      <c r="B355" s="232"/>
      <c r="C355" s="233"/>
      <c r="D355" s="234" t="s">
        <v>212</v>
      </c>
      <c r="E355" s="235" t="s">
        <v>19</v>
      </c>
      <c r="F355" s="236" t="s">
        <v>1370</v>
      </c>
      <c r="G355" s="233"/>
      <c r="H355" s="237">
        <v>10.625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1"/>
      <c r="U355" s="242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212</v>
      </c>
      <c r="AU355" s="243" t="s">
        <v>81</v>
      </c>
      <c r="AV355" s="13" t="s">
        <v>81</v>
      </c>
      <c r="AW355" s="13" t="s">
        <v>33</v>
      </c>
      <c r="AX355" s="13" t="s">
        <v>79</v>
      </c>
      <c r="AY355" s="243" t="s">
        <v>196</v>
      </c>
    </row>
    <row r="356" s="13" customFormat="1">
      <c r="A356" s="13"/>
      <c r="B356" s="232"/>
      <c r="C356" s="233"/>
      <c r="D356" s="234" t="s">
        <v>212</v>
      </c>
      <c r="E356" s="233"/>
      <c r="F356" s="236" t="s">
        <v>1371</v>
      </c>
      <c r="G356" s="233"/>
      <c r="H356" s="237">
        <v>12.218999999999999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1"/>
      <c r="U356" s="242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212</v>
      </c>
      <c r="AU356" s="243" t="s">
        <v>81</v>
      </c>
      <c r="AV356" s="13" t="s">
        <v>81</v>
      </c>
      <c r="AW356" s="13" t="s">
        <v>4</v>
      </c>
      <c r="AX356" s="13" t="s">
        <v>79</v>
      </c>
      <c r="AY356" s="243" t="s">
        <v>196</v>
      </c>
    </row>
    <row r="357" s="2" customFormat="1" ht="21.75" customHeight="1">
      <c r="A357" s="40"/>
      <c r="B357" s="41"/>
      <c r="C357" s="244" t="s">
        <v>661</v>
      </c>
      <c r="D357" s="244" t="s">
        <v>214</v>
      </c>
      <c r="E357" s="245" t="s">
        <v>1372</v>
      </c>
      <c r="F357" s="246" t="s">
        <v>1373</v>
      </c>
      <c r="G357" s="247" t="s">
        <v>237</v>
      </c>
      <c r="H357" s="248">
        <v>8.5359999999999996</v>
      </c>
      <c r="I357" s="249"/>
      <c r="J357" s="250">
        <f>ROUND(I357*H357,2)</f>
        <v>0</v>
      </c>
      <c r="K357" s="246" t="s">
        <v>202</v>
      </c>
      <c r="L357" s="251"/>
      <c r="M357" s="252" t="s">
        <v>19</v>
      </c>
      <c r="N357" s="253" t="s">
        <v>43</v>
      </c>
      <c r="O357" s="86"/>
      <c r="P357" s="223">
        <f>O357*H357</f>
        <v>0</v>
      </c>
      <c r="Q357" s="223">
        <v>1</v>
      </c>
      <c r="R357" s="223">
        <f>Q357*H357</f>
        <v>8.5359999999999996</v>
      </c>
      <c r="S357" s="223">
        <v>0</v>
      </c>
      <c r="T357" s="223">
        <f>S357*H357</f>
        <v>0</v>
      </c>
      <c r="U357" s="224" t="s">
        <v>19</v>
      </c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5" t="s">
        <v>217</v>
      </c>
      <c r="AT357" s="225" t="s">
        <v>214</v>
      </c>
      <c r="AU357" s="225" t="s">
        <v>81</v>
      </c>
      <c r="AY357" s="19" t="s">
        <v>196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9" t="s">
        <v>79</v>
      </c>
      <c r="BK357" s="226">
        <f>ROUND(I357*H357,2)</f>
        <v>0</v>
      </c>
      <c r="BL357" s="19" t="s">
        <v>203</v>
      </c>
      <c r="BM357" s="225" t="s">
        <v>1374</v>
      </c>
    </row>
    <row r="358" s="15" customFormat="1">
      <c r="A358" s="15"/>
      <c r="B358" s="268"/>
      <c r="C358" s="269"/>
      <c r="D358" s="234" t="s">
        <v>212</v>
      </c>
      <c r="E358" s="270" t="s">
        <v>19</v>
      </c>
      <c r="F358" s="271" t="s">
        <v>1247</v>
      </c>
      <c r="G358" s="269"/>
      <c r="H358" s="270" t="s">
        <v>19</v>
      </c>
      <c r="I358" s="272"/>
      <c r="J358" s="269"/>
      <c r="K358" s="269"/>
      <c r="L358" s="273"/>
      <c r="M358" s="274"/>
      <c r="N358" s="275"/>
      <c r="O358" s="275"/>
      <c r="P358" s="275"/>
      <c r="Q358" s="275"/>
      <c r="R358" s="275"/>
      <c r="S358" s="275"/>
      <c r="T358" s="275"/>
      <c r="U358" s="276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7" t="s">
        <v>212</v>
      </c>
      <c r="AU358" s="277" t="s">
        <v>81</v>
      </c>
      <c r="AV358" s="15" t="s">
        <v>79</v>
      </c>
      <c r="AW358" s="15" t="s">
        <v>33</v>
      </c>
      <c r="AX358" s="15" t="s">
        <v>72</v>
      </c>
      <c r="AY358" s="277" t="s">
        <v>196</v>
      </c>
    </row>
    <row r="359" s="13" customFormat="1">
      <c r="A359" s="13"/>
      <c r="B359" s="232"/>
      <c r="C359" s="233"/>
      <c r="D359" s="234" t="s">
        <v>212</v>
      </c>
      <c r="E359" s="235" t="s">
        <v>19</v>
      </c>
      <c r="F359" s="236" t="s">
        <v>1375</v>
      </c>
      <c r="G359" s="233"/>
      <c r="H359" s="237">
        <v>7.423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1"/>
      <c r="U359" s="242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212</v>
      </c>
      <c r="AU359" s="243" t="s">
        <v>81</v>
      </c>
      <c r="AV359" s="13" t="s">
        <v>81</v>
      </c>
      <c r="AW359" s="13" t="s">
        <v>33</v>
      </c>
      <c r="AX359" s="13" t="s">
        <v>79</v>
      </c>
      <c r="AY359" s="243" t="s">
        <v>196</v>
      </c>
    </row>
    <row r="360" s="13" customFormat="1">
      <c r="A360" s="13"/>
      <c r="B360" s="232"/>
      <c r="C360" s="233"/>
      <c r="D360" s="234" t="s">
        <v>212</v>
      </c>
      <c r="E360" s="233"/>
      <c r="F360" s="236" t="s">
        <v>1376</v>
      </c>
      <c r="G360" s="233"/>
      <c r="H360" s="237">
        <v>8.5359999999999996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1"/>
      <c r="U360" s="242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212</v>
      </c>
      <c r="AU360" s="243" t="s">
        <v>81</v>
      </c>
      <c r="AV360" s="13" t="s">
        <v>81</v>
      </c>
      <c r="AW360" s="13" t="s">
        <v>4</v>
      </c>
      <c r="AX360" s="13" t="s">
        <v>79</v>
      </c>
      <c r="AY360" s="243" t="s">
        <v>196</v>
      </c>
    </row>
    <row r="361" s="2" customFormat="1" ht="37.8" customHeight="1">
      <c r="A361" s="40"/>
      <c r="B361" s="41"/>
      <c r="C361" s="214" t="s">
        <v>666</v>
      </c>
      <c r="D361" s="214" t="s">
        <v>198</v>
      </c>
      <c r="E361" s="215" t="s">
        <v>1377</v>
      </c>
      <c r="F361" s="216" t="s">
        <v>1378</v>
      </c>
      <c r="G361" s="217" t="s">
        <v>222</v>
      </c>
      <c r="H361" s="218">
        <v>112</v>
      </c>
      <c r="I361" s="219"/>
      <c r="J361" s="220">
        <f>ROUND(I361*H361,2)</f>
        <v>0</v>
      </c>
      <c r="K361" s="216" t="s">
        <v>19</v>
      </c>
      <c r="L361" s="46"/>
      <c r="M361" s="221" t="s">
        <v>19</v>
      </c>
      <c r="N361" s="222" t="s">
        <v>43</v>
      </c>
      <c r="O361" s="86"/>
      <c r="P361" s="223">
        <f>O361*H361</f>
        <v>0</v>
      </c>
      <c r="Q361" s="223">
        <v>4.0000000000000003E-05</v>
      </c>
      <c r="R361" s="223">
        <f>Q361*H361</f>
        <v>0.0044800000000000005</v>
      </c>
      <c r="S361" s="223">
        <v>0</v>
      </c>
      <c r="T361" s="223">
        <f>S361*H361</f>
        <v>0</v>
      </c>
      <c r="U361" s="224" t="s">
        <v>19</v>
      </c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5" t="s">
        <v>203</v>
      </c>
      <c r="AT361" s="225" t="s">
        <v>198</v>
      </c>
      <c r="AU361" s="225" t="s">
        <v>81</v>
      </c>
      <c r="AY361" s="19" t="s">
        <v>196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9" t="s">
        <v>79</v>
      </c>
      <c r="BK361" s="226">
        <f>ROUND(I361*H361,2)</f>
        <v>0</v>
      </c>
      <c r="BL361" s="19" t="s">
        <v>203</v>
      </c>
      <c r="BM361" s="225" t="s">
        <v>1379</v>
      </c>
    </row>
    <row r="362" s="13" customFormat="1">
      <c r="A362" s="13"/>
      <c r="B362" s="232"/>
      <c r="C362" s="233"/>
      <c r="D362" s="234" t="s">
        <v>212</v>
      </c>
      <c r="E362" s="235" t="s">
        <v>19</v>
      </c>
      <c r="F362" s="236" t="s">
        <v>1380</v>
      </c>
      <c r="G362" s="233"/>
      <c r="H362" s="237">
        <v>112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1"/>
      <c r="U362" s="242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212</v>
      </c>
      <c r="AU362" s="243" t="s">
        <v>81</v>
      </c>
      <c r="AV362" s="13" t="s">
        <v>81</v>
      </c>
      <c r="AW362" s="13" t="s">
        <v>33</v>
      </c>
      <c r="AX362" s="13" t="s">
        <v>79</v>
      </c>
      <c r="AY362" s="243" t="s">
        <v>196</v>
      </c>
    </row>
    <row r="363" s="2" customFormat="1" ht="37.8" customHeight="1">
      <c r="A363" s="40"/>
      <c r="B363" s="41"/>
      <c r="C363" s="214" t="s">
        <v>672</v>
      </c>
      <c r="D363" s="214" t="s">
        <v>198</v>
      </c>
      <c r="E363" s="215" t="s">
        <v>1381</v>
      </c>
      <c r="F363" s="216" t="s">
        <v>1382</v>
      </c>
      <c r="G363" s="217" t="s">
        <v>222</v>
      </c>
      <c r="H363" s="218">
        <v>36</v>
      </c>
      <c r="I363" s="219"/>
      <c r="J363" s="220">
        <f>ROUND(I363*H363,2)</f>
        <v>0</v>
      </c>
      <c r="K363" s="216" t="s">
        <v>19</v>
      </c>
      <c r="L363" s="46"/>
      <c r="M363" s="221" t="s">
        <v>19</v>
      </c>
      <c r="N363" s="222" t="s">
        <v>43</v>
      </c>
      <c r="O363" s="86"/>
      <c r="P363" s="223">
        <f>O363*H363</f>
        <v>0</v>
      </c>
      <c r="Q363" s="223">
        <v>8.0000000000000007E-05</v>
      </c>
      <c r="R363" s="223">
        <f>Q363*H363</f>
        <v>0.0028800000000000002</v>
      </c>
      <c r="S363" s="223">
        <v>0</v>
      </c>
      <c r="T363" s="223">
        <f>S363*H363</f>
        <v>0</v>
      </c>
      <c r="U363" s="224" t="s">
        <v>19</v>
      </c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5" t="s">
        <v>203</v>
      </c>
      <c r="AT363" s="225" t="s">
        <v>198</v>
      </c>
      <c r="AU363" s="225" t="s">
        <v>81</v>
      </c>
      <c r="AY363" s="19" t="s">
        <v>196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9" t="s">
        <v>79</v>
      </c>
      <c r="BK363" s="226">
        <f>ROUND(I363*H363,2)</f>
        <v>0</v>
      </c>
      <c r="BL363" s="19" t="s">
        <v>203</v>
      </c>
      <c r="BM363" s="225" t="s">
        <v>1383</v>
      </c>
    </row>
    <row r="364" s="13" customFormat="1">
      <c r="A364" s="13"/>
      <c r="B364" s="232"/>
      <c r="C364" s="233"/>
      <c r="D364" s="234" t="s">
        <v>212</v>
      </c>
      <c r="E364" s="235" t="s">
        <v>19</v>
      </c>
      <c r="F364" s="236" t="s">
        <v>1384</v>
      </c>
      <c r="G364" s="233"/>
      <c r="H364" s="237">
        <v>36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1"/>
      <c r="U364" s="242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212</v>
      </c>
      <c r="AU364" s="243" t="s">
        <v>81</v>
      </c>
      <c r="AV364" s="13" t="s">
        <v>81</v>
      </c>
      <c r="AW364" s="13" t="s">
        <v>33</v>
      </c>
      <c r="AX364" s="13" t="s">
        <v>79</v>
      </c>
      <c r="AY364" s="243" t="s">
        <v>196</v>
      </c>
    </row>
    <row r="365" s="2" customFormat="1" ht="37.8" customHeight="1">
      <c r="A365" s="40"/>
      <c r="B365" s="41"/>
      <c r="C365" s="214" t="s">
        <v>677</v>
      </c>
      <c r="D365" s="214" t="s">
        <v>198</v>
      </c>
      <c r="E365" s="215" t="s">
        <v>1385</v>
      </c>
      <c r="F365" s="216" t="s">
        <v>1386</v>
      </c>
      <c r="G365" s="217" t="s">
        <v>222</v>
      </c>
      <c r="H365" s="218">
        <v>116</v>
      </c>
      <c r="I365" s="219"/>
      <c r="J365" s="220">
        <f>ROUND(I365*H365,2)</f>
        <v>0</v>
      </c>
      <c r="K365" s="216" t="s">
        <v>19</v>
      </c>
      <c r="L365" s="46"/>
      <c r="M365" s="221" t="s">
        <v>19</v>
      </c>
      <c r="N365" s="222" t="s">
        <v>43</v>
      </c>
      <c r="O365" s="86"/>
      <c r="P365" s="223">
        <f>O365*H365</f>
        <v>0</v>
      </c>
      <c r="Q365" s="223">
        <v>0.00016000000000000001</v>
      </c>
      <c r="R365" s="223">
        <f>Q365*H365</f>
        <v>0.01856</v>
      </c>
      <c r="S365" s="223">
        <v>0</v>
      </c>
      <c r="T365" s="223">
        <f>S365*H365</f>
        <v>0</v>
      </c>
      <c r="U365" s="224" t="s">
        <v>19</v>
      </c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5" t="s">
        <v>203</v>
      </c>
      <c r="AT365" s="225" t="s">
        <v>198</v>
      </c>
      <c r="AU365" s="225" t="s">
        <v>81</v>
      </c>
      <c r="AY365" s="19" t="s">
        <v>196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9" t="s">
        <v>79</v>
      </c>
      <c r="BK365" s="226">
        <f>ROUND(I365*H365,2)</f>
        <v>0</v>
      </c>
      <c r="BL365" s="19" t="s">
        <v>203</v>
      </c>
      <c r="BM365" s="225" t="s">
        <v>1387</v>
      </c>
    </row>
    <row r="366" s="13" customFormat="1">
      <c r="A366" s="13"/>
      <c r="B366" s="232"/>
      <c r="C366" s="233"/>
      <c r="D366" s="234" t="s">
        <v>212</v>
      </c>
      <c r="E366" s="235" t="s">
        <v>19</v>
      </c>
      <c r="F366" s="236" t="s">
        <v>1388</v>
      </c>
      <c r="G366" s="233"/>
      <c r="H366" s="237">
        <v>116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1"/>
      <c r="U366" s="242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212</v>
      </c>
      <c r="AU366" s="243" t="s">
        <v>81</v>
      </c>
      <c r="AV366" s="13" t="s">
        <v>81</v>
      </c>
      <c r="AW366" s="13" t="s">
        <v>33</v>
      </c>
      <c r="AX366" s="13" t="s">
        <v>79</v>
      </c>
      <c r="AY366" s="243" t="s">
        <v>196</v>
      </c>
    </row>
    <row r="367" s="2" customFormat="1" ht="33" customHeight="1">
      <c r="A367" s="40"/>
      <c r="B367" s="41"/>
      <c r="C367" s="214" t="s">
        <v>683</v>
      </c>
      <c r="D367" s="214" t="s">
        <v>198</v>
      </c>
      <c r="E367" s="215" t="s">
        <v>1389</v>
      </c>
      <c r="F367" s="216" t="s">
        <v>1390</v>
      </c>
      <c r="G367" s="217" t="s">
        <v>222</v>
      </c>
      <c r="H367" s="218">
        <v>112</v>
      </c>
      <c r="I367" s="219"/>
      <c r="J367" s="220">
        <f>ROUND(I367*H367,2)</f>
        <v>0</v>
      </c>
      <c r="K367" s="216" t="s">
        <v>202</v>
      </c>
      <c r="L367" s="46"/>
      <c r="M367" s="221" t="s">
        <v>19</v>
      </c>
      <c r="N367" s="222" t="s">
        <v>43</v>
      </c>
      <c r="O367" s="86"/>
      <c r="P367" s="223">
        <f>O367*H367</f>
        <v>0</v>
      </c>
      <c r="Q367" s="223">
        <v>0.00017000000000000001</v>
      </c>
      <c r="R367" s="223">
        <f>Q367*H367</f>
        <v>0.019040000000000001</v>
      </c>
      <c r="S367" s="223">
        <v>0</v>
      </c>
      <c r="T367" s="223">
        <f>S367*H367</f>
        <v>0</v>
      </c>
      <c r="U367" s="224" t="s">
        <v>19</v>
      </c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5" t="s">
        <v>203</v>
      </c>
      <c r="AT367" s="225" t="s">
        <v>198</v>
      </c>
      <c r="AU367" s="225" t="s">
        <v>81</v>
      </c>
      <c r="AY367" s="19" t="s">
        <v>196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9" t="s">
        <v>79</v>
      </c>
      <c r="BK367" s="226">
        <f>ROUND(I367*H367,2)</f>
        <v>0</v>
      </c>
      <c r="BL367" s="19" t="s">
        <v>203</v>
      </c>
      <c r="BM367" s="225" t="s">
        <v>1391</v>
      </c>
    </row>
    <row r="368" s="2" customFormat="1">
      <c r="A368" s="40"/>
      <c r="B368" s="41"/>
      <c r="C368" s="42"/>
      <c r="D368" s="227" t="s">
        <v>205</v>
      </c>
      <c r="E368" s="42"/>
      <c r="F368" s="228" t="s">
        <v>1392</v>
      </c>
      <c r="G368" s="42"/>
      <c r="H368" s="42"/>
      <c r="I368" s="229"/>
      <c r="J368" s="42"/>
      <c r="K368" s="42"/>
      <c r="L368" s="46"/>
      <c r="M368" s="230"/>
      <c r="N368" s="231"/>
      <c r="O368" s="86"/>
      <c r="P368" s="86"/>
      <c r="Q368" s="86"/>
      <c r="R368" s="86"/>
      <c r="S368" s="86"/>
      <c r="T368" s="86"/>
      <c r="U368" s="87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205</v>
      </c>
      <c r="AU368" s="19" t="s">
        <v>81</v>
      </c>
    </row>
    <row r="369" s="13" customFormat="1">
      <c r="A369" s="13"/>
      <c r="B369" s="232"/>
      <c r="C369" s="233"/>
      <c r="D369" s="234" t="s">
        <v>212</v>
      </c>
      <c r="E369" s="235" t="s">
        <v>19</v>
      </c>
      <c r="F369" s="236" t="s">
        <v>1380</v>
      </c>
      <c r="G369" s="233"/>
      <c r="H369" s="237">
        <v>112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1"/>
      <c r="U369" s="242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212</v>
      </c>
      <c r="AU369" s="243" t="s">
        <v>81</v>
      </c>
      <c r="AV369" s="13" t="s">
        <v>81</v>
      </c>
      <c r="AW369" s="13" t="s">
        <v>33</v>
      </c>
      <c r="AX369" s="13" t="s">
        <v>79</v>
      </c>
      <c r="AY369" s="243" t="s">
        <v>196</v>
      </c>
    </row>
    <row r="370" s="2" customFormat="1" ht="33" customHeight="1">
      <c r="A370" s="40"/>
      <c r="B370" s="41"/>
      <c r="C370" s="214" t="s">
        <v>688</v>
      </c>
      <c r="D370" s="214" t="s">
        <v>198</v>
      </c>
      <c r="E370" s="215" t="s">
        <v>1393</v>
      </c>
      <c r="F370" s="216" t="s">
        <v>1394</v>
      </c>
      <c r="G370" s="217" t="s">
        <v>222</v>
      </c>
      <c r="H370" s="218">
        <v>36</v>
      </c>
      <c r="I370" s="219"/>
      <c r="J370" s="220">
        <f>ROUND(I370*H370,2)</f>
        <v>0</v>
      </c>
      <c r="K370" s="216" t="s">
        <v>202</v>
      </c>
      <c r="L370" s="46"/>
      <c r="M370" s="221" t="s">
        <v>19</v>
      </c>
      <c r="N370" s="222" t="s">
        <v>43</v>
      </c>
      <c r="O370" s="86"/>
      <c r="P370" s="223">
        <f>O370*H370</f>
        <v>0</v>
      </c>
      <c r="Q370" s="223">
        <v>0.00087000000000000001</v>
      </c>
      <c r="R370" s="223">
        <f>Q370*H370</f>
        <v>0.031320000000000001</v>
      </c>
      <c r="S370" s="223">
        <v>0</v>
      </c>
      <c r="T370" s="223">
        <f>S370*H370</f>
        <v>0</v>
      </c>
      <c r="U370" s="224" t="s">
        <v>19</v>
      </c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5" t="s">
        <v>203</v>
      </c>
      <c r="AT370" s="225" t="s">
        <v>198</v>
      </c>
      <c r="AU370" s="225" t="s">
        <v>81</v>
      </c>
      <c r="AY370" s="19" t="s">
        <v>196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9" t="s">
        <v>79</v>
      </c>
      <c r="BK370" s="226">
        <f>ROUND(I370*H370,2)</f>
        <v>0</v>
      </c>
      <c r="BL370" s="19" t="s">
        <v>203</v>
      </c>
      <c r="BM370" s="225" t="s">
        <v>1395</v>
      </c>
    </row>
    <row r="371" s="2" customFormat="1">
      <c r="A371" s="40"/>
      <c r="B371" s="41"/>
      <c r="C371" s="42"/>
      <c r="D371" s="227" t="s">
        <v>205</v>
      </c>
      <c r="E371" s="42"/>
      <c r="F371" s="228" t="s">
        <v>1396</v>
      </c>
      <c r="G371" s="42"/>
      <c r="H371" s="42"/>
      <c r="I371" s="229"/>
      <c r="J371" s="42"/>
      <c r="K371" s="42"/>
      <c r="L371" s="46"/>
      <c r="M371" s="230"/>
      <c r="N371" s="231"/>
      <c r="O371" s="86"/>
      <c r="P371" s="86"/>
      <c r="Q371" s="86"/>
      <c r="R371" s="86"/>
      <c r="S371" s="86"/>
      <c r="T371" s="86"/>
      <c r="U371" s="87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205</v>
      </c>
      <c r="AU371" s="19" t="s">
        <v>81</v>
      </c>
    </row>
    <row r="372" s="13" customFormat="1">
      <c r="A372" s="13"/>
      <c r="B372" s="232"/>
      <c r="C372" s="233"/>
      <c r="D372" s="234" t="s">
        <v>212</v>
      </c>
      <c r="E372" s="235" t="s">
        <v>19</v>
      </c>
      <c r="F372" s="236" t="s">
        <v>1384</v>
      </c>
      <c r="G372" s="233"/>
      <c r="H372" s="237">
        <v>36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1"/>
      <c r="U372" s="242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212</v>
      </c>
      <c r="AU372" s="243" t="s">
        <v>81</v>
      </c>
      <c r="AV372" s="13" t="s">
        <v>81</v>
      </c>
      <c r="AW372" s="13" t="s">
        <v>33</v>
      </c>
      <c r="AX372" s="13" t="s">
        <v>79</v>
      </c>
      <c r="AY372" s="243" t="s">
        <v>196</v>
      </c>
    </row>
    <row r="373" s="2" customFormat="1" ht="33" customHeight="1">
      <c r="A373" s="40"/>
      <c r="B373" s="41"/>
      <c r="C373" s="214" t="s">
        <v>693</v>
      </c>
      <c r="D373" s="214" t="s">
        <v>198</v>
      </c>
      <c r="E373" s="215" t="s">
        <v>1397</v>
      </c>
      <c r="F373" s="216" t="s">
        <v>1398</v>
      </c>
      <c r="G373" s="217" t="s">
        <v>222</v>
      </c>
      <c r="H373" s="218">
        <v>116</v>
      </c>
      <c r="I373" s="219"/>
      <c r="J373" s="220">
        <f>ROUND(I373*H373,2)</f>
        <v>0</v>
      </c>
      <c r="K373" s="216" t="s">
        <v>19</v>
      </c>
      <c r="L373" s="46"/>
      <c r="M373" s="221" t="s">
        <v>19</v>
      </c>
      <c r="N373" s="222" t="s">
        <v>43</v>
      </c>
      <c r="O373" s="86"/>
      <c r="P373" s="223">
        <f>O373*H373</f>
        <v>0</v>
      </c>
      <c r="Q373" s="223">
        <v>0.00097999999999999997</v>
      </c>
      <c r="R373" s="223">
        <f>Q373*H373</f>
        <v>0.11368</v>
      </c>
      <c r="S373" s="223">
        <v>0</v>
      </c>
      <c r="T373" s="223">
        <f>S373*H373</f>
        <v>0</v>
      </c>
      <c r="U373" s="224" t="s">
        <v>19</v>
      </c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5" t="s">
        <v>203</v>
      </c>
      <c r="AT373" s="225" t="s">
        <v>198</v>
      </c>
      <c r="AU373" s="225" t="s">
        <v>81</v>
      </c>
      <c r="AY373" s="19" t="s">
        <v>196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9" t="s">
        <v>79</v>
      </c>
      <c r="BK373" s="226">
        <f>ROUND(I373*H373,2)</f>
        <v>0</v>
      </c>
      <c r="BL373" s="19" t="s">
        <v>203</v>
      </c>
      <c r="BM373" s="225" t="s">
        <v>1399</v>
      </c>
    </row>
    <row r="374" s="13" customFormat="1">
      <c r="A374" s="13"/>
      <c r="B374" s="232"/>
      <c r="C374" s="233"/>
      <c r="D374" s="234" t="s">
        <v>212</v>
      </c>
      <c r="E374" s="235" t="s">
        <v>19</v>
      </c>
      <c r="F374" s="236" t="s">
        <v>1388</v>
      </c>
      <c r="G374" s="233"/>
      <c r="H374" s="237">
        <v>116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1"/>
      <c r="U374" s="242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212</v>
      </c>
      <c r="AU374" s="243" t="s">
        <v>81</v>
      </c>
      <c r="AV374" s="13" t="s">
        <v>81</v>
      </c>
      <c r="AW374" s="13" t="s">
        <v>33</v>
      </c>
      <c r="AX374" s="13" t="s">
        <v>79</v>
      </c>
      <c r="AY374" s="243" t="s">
        <v>196</v>
      </c>
    </row>
    <row r="375" s="12" customFormat="1" ht="22.8" customHeight="1">
      <c r="A375" s="12"/>
      <c r="B375" s="198"/>
      <c r="C375" s="199"/>
      <c r="D375" s="200" t="s">
        <v>71</v>
      </c>
      <c r="E375" s="212" t="s">
        <v>252</v>
      </c>
      <c r="F375" s="212" t="s">
        <v>253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SUM(P376:P377)</f>
        <v>0</v>
      </c>
      <c r="Q375" s="206"/>
      <c r="R375" s="207">
        <f>SUM(R376:R377)</f>
        <v>0</v>
      </c>
      <c r="S375" s="206"/>
      <c r="T375" s="207">
        <f>SUM(T376:T377)</f>
        <v>0</v>
      </c>
      <c r="U375" s="208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79</v>
      </c>
      <c r="AT375" s="210" t="s">
        <v>71</v>
      </c>
      <c r="AU375" s="210" t="s">
        <v>79</v>
      </c>
      <c r="AY375" s="209" t="s">
        <v>196</v>
      </c>
      <c r="BK375" s="211">
        <f>SUM(BK376:BK377)</f>
        <v>0</v>
      </c>
    </row>
    <row r="376" s="2" customFormat="1" ht="62.7" customHeight="1">
      <c r="A376" s="40"/>
      <c r="B376" s="41"/>
      <c r="C376" s="214" t="s">
        <v>698</v>
      </c>
      <c r="D376" s="214" t="s">
        <v>198</v>
      </c>
      <c r="E376" s="215" t="s">
        <v>1400</v>
      </c>
      <c r="F376" s="216" t="s">
        <v>1401</v>
      </c>
      <c r="G376" s="217" t="s">
        <v>237</v>
      </c>
      <c r="H376" s="218">
        <v>449.61900000000003</v>
      </c>
      <c r="I376" s="219"/>
      <c r="J376" s="220">
        <f>ROUND(I376*H376,2)</f>
        <v>0</v>
      </c>
      <c r="K376" s="216" t="s">
        <v>202</v>
      </c>
      <c r="L376" s="46"/>
      <c r="M376" s="221" t="s">
        <v>19</v>
      </c>
      <c r="N376" s="222" t="s">
        <v>43</v>
      </c>
      <c r="O376" s="86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3">
        <f>S376*H376</f>
        <v>0</v>
      </c>
      <c r="U376" s="224" t="s">
        <v>19</v>
      </c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5" t="s">
        <v>203</v>
      </c>
      <c r="AT376" s="225" t="s">
        <v>198</v>
      </c>
      <c r="AU376" s="225" t="s">
        <v>81</v>
      </c>
      <c r="AY376" s="19" t="s">
        <v>196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9" t="s">
        <v>79</v>
      </c>
      <c r="BK376" s="226">
        <f>ROUND(I376*H376,2)</f>
        <v>0</v>
      </c>
      <c r="BL376" s="19" t="s">
        <v>203</v>
      </c>
      <c r="BM376" s="225" t="s">
        <v>1402</v>
      </c>
    </row>
    <row r="377" s="2" customFormat="1">
      <c r="A377" s="40"/>
      <c r="B377" s="41"/>
      <c r="C377" s="42"/>
      <c r="D377" s="227" t="s">
        <v>205</v>
      </c>
      <c r="E377" s="42"/>
      <c r="F377" s="228" t="s">
        <v>1403</v>
      </c>
      <c r="G377" s="42"/>
      <c r="H377" s="42"/>
      <c r="I377" s="229"/>
      <c r="J377" s="42"/>
      <c r="K377" s="42"/>
      <c r="L377" s="46"/>
      <c r="M377" s="230"/>
      <c r="N377" s="231"/>
      <c r="O377" s="86"/>
      <c r="P377" s="86"/>
      <c r="Q377" s="86"/>
      <c r="R377" s="86"/>
      <c r="S377" s="86"/>
      <c r="T377" s="86"/>
      <c r="U377" s="87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205</v>
      </c>
      <c r="AU377" s="19" t="s">
        <v>81</v>
      </c>
    </row>
    <row r="378" s="12" customFormat="1" ht="25.92" customHeight="1">
      <c r="A378" s="12"/>
      <c r="B378" s="198"/>
      <c r="C378" s="199"/>
      <c r="D378" s="200" t="s">
        <v>71</v>
      </c>
      <c r="E378" s="201" t="s">
        <v>259</v>
      </c>
      <c r="F378" s="201" t="s">
        <v>260</v>
      </c>
      <c r="G378" s="199"/>
      <c r="H378" s="199"/>
      <c r="I378" s="202"/>
      <c r="J378" s="203">
        <f>BK378</f>
        <v>0</v>
      </c>
      <c r="K378" s="199"/>
      <c r="L378" s="204"/>
      <c r="M378" s="205"/>
      <c r="N378" s="206"/>
      <c r="O378" s="206"/>
      <c r="P378" s="207">
        <f>P379+P392+P432+P451+P507+P535+P575</f>
        <v>0</v>
      </c>
      <c r="Q378" s="206"/>
      <c r="R378" s="207">
        <f>R379+R392+R432+R451+R507+R535+R575</f>
        <v>64.043485829999995</v>
      </c>
      <c r="S378" s="206"/>
      <c r="T378" s="207">
        <f>T379+T392+T432+T451+T507+T535+T575</f>
        <v>0</v>
      </c>
      <c r="U378" s="208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09" t="s">
        <v>81</v>
      </c>
      <c r="AT378" s="210" t="s">
        <v>71</v>
      </c>
      <c r="AU378" s="210" t="s">
        <v>72</v>
      </c>
      <c r="AY378" s="209" t="s">
        <v>196</v>
      </c>
      <c r="BK378" s="211">
        <f>BK379+BK392+BK432+BK451+BK507+BK535+BK575</f>
        <v>0</v>
      </c>
    </row>
    <row r="379" s="12" customFormat="1" ht="22.8" customHeight="1">
      <c r="A379" s="12"/>
      <c r="B379" s="198"/>
      <c r="C379" s="199"/>
      <c r="D379" s="200" t="s">
        <v>71</v>
      </c>
      <c r="E379" s="212" t="s">
        <v>590</v>
      </c>
      <c r="F379" s="212" t="s">
        <v>591</v>
      </c>
      <c r="G379" s="199"/>
      <c r="H379" s="199"/>
      <c r="I379" s="202"/>
      <c r="J379" s="213">
        <f>BK379</f>
        <v>0</v>
      </c>
      <c r="K379" s="199"/>
      <c r="L379" s="204"/>
      <c r="M379" s="205"/>
      <c r="N379" s="206"/>
      <c r="O379" s="206"/>
      <c r="P379" s="207">
        <f>SUM(P380:P391)</f>
        <v>0</v>
      </c>
      <c r="Q379" s="206"/>
      <c r="R379" s="207">
        <f>SUM(R380:R391)</f>
        <v>5.2089086800000004</v>
      </c>
      <c r="S379" s="206"/>
      <c r="T379" s="207">
        <f>SUM(T380:T391)</f>
        <v>0</v>
      </c>
      <c r="U379" s="208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09" t="s">
        <v>81</v>
      </c>
      <c r="AT379" s="210" t="s">
        <v>71</v>
      </c>
      <c r="AU379" s="210" t="s">
        <v>79</v>
      </c>
      <c r="AY379" s="209" t="s">
        <v>196</v>
      </c>
      <c r="BK379" s="211">
        <f>SUM(BK380:BK391)</f>
        <v>0</v>
      </c>
    </row>
    <row r="380" s="2" customFormat="1" ht="37.8" customHeight="1">
      <c r="A380" s="40"/>
      <c r="B380" s="41"/>
      <c r="C380" s="214" t="s">
        <v>703</v>
      </c>
      <c r="D380" s="214" t="s">
        <v>198</v>
      </c>
      <c r="E380" s="215" t="s">
        <v>593</v>
      </c>
      <c r="F380" s="216" t="s">
        <v>594</v>
      </c>
      <c r="G380" s="217" t="s">
        <v>244</v>
      </c>
      <c r="H380" s="218">
        <v>622.05600000000004</v>
      </c>
      <c r="I380" s="219"/>
      <c r="J380" s="220">
        <f>ROUND(I380*H380,2)</f>
        <v>0</v>
      </c>
      <c r="K380" s="216" t="s">
        <v>202</v>
      </c>
      <c r="L380" s="46"/>
      <c r="M380" s="221" t="s">
        <v>19</v>
      </c>
      <c r="N380" s="222" t="s">
        <v>43</v>
      </c>
      <c r="O380" s="86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3">
        <f>S380*H380</f>
        <v>0</v>
      </c>
      <c r="U380" s="224" t="s">
        <v>19</v>
      </c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5" t="s">
        <v>266</v>
      </c>
      <c r="AT380" s="225" t="s">
        <v>198</v>
      </c>
      <c r="AU380" s="225" t="s">
        <v>81</v>
      </c>
      <c r="AY380" s="19" t="s">
        <v>196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9" t="s">
        <v>79</v>
      </c>
      <c r="BK380" s="226">
        <f>ROUND(I380*H380,2)</f>
        <v>0</v>
      </c>
      <c r="BL380" s="19" t="s">
        <v>266</v>
      </c>
      <c r="BM380" s="225" t="s">
        <v>1404</v>
      </c>
    </row>
    <row r="381" s="2" customFormat="1">
      <c r="A381" s="40"/>
      <c r="B381" s="41"/>
      <c r="C381" s="42"/>
      <c r="D381" s="227" t="s">
        <v>205</v>
      </c>
      <c r="E381" s="42"/>
      <c r="F381" s="228" t="s">
        <v>596</v>
      </c>
      <c r="G381" s="42"/>
      <c r="H381" s="42"/>
      <c r="I381" s="229"/>
      <c r="J381" s="42"/>
      <c r="K381" s="42"/>
      <c r="L381" s="46"/>
      <c r="M381" s="230"/>
      <c r="N381" s="231"/>
      <c r="O381" s="86"/>
      <c r="P381" s="86"/>
      <c r="Q381" s="86"/>
      <c r="R381" s="86"/>
      <c r="S381" s="86"/>
      <c r="T381" s="86"/>
      <c r="U381" s="87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205</v>
      </c>
      <c r="AU381" s="19" t="s">
        <v>81</v>
      </c>
    </row>
    <row r="382" s="13" customFormat="1">
      <c r="A382" s="13"/>
      <c r="B382" s="232"/>
      <c r="C382" s="233"/>
      <c r="D382" s="234" t="s">
        <v>212</v>
      </c>
      <c r="E382" s="235" t="s">
        <v>19</v>
      </c>
      <c r="F382" s="236" t="s">
        <v>1405</v>
      </c>
      <c r="G382" s="233"/>
      <c r="H382" s="237">
        <v>622.05600000000004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1"/>
      <c r="U382" s="242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212</v>
      </c>
      <c r="AU382" s="243" t="s">
        <v>81</v>
      </c>
      <c r="AV382" s="13" t="s">
        <v>81</v>
      </c>
      <c r="AW382" s="13" t="s">
        <v>33</v>
      </c>
      <c r="AX382" s="13" t="s">
        <v>79</v>
      </c>
      <c r="AY382" s="243" t="s">
        <v>196</v>
      </c>
    </row>
    <row r="383" s="2" customFormat="1" ht="16.5" customHeight="1">
      <c r="A383" s="40"/>
      <c r="B383" s="41"/>
      <c r="C383" s="244" t="s">
        <v>712</v>
      </c>
      <c r="D383" s="244" t="s">
        <v>214</v>
      </c>
      <c r="E383" s="245" t="s">
        <v>599</v>
      </c>
      <c r="F383" s="246" t="s">
        <v>600</v>
      </c>
      <c r="G383" s="247" t="s">
        <v>601</v>
      </c>
      <c r="H383" s="248">
        <v>746.46699999999998</v>
      </c>
      <c r="I383" s="249"/>
      <c r="J383" s="250">
        <f>ROUND(I383*H383,2)</f>
        <v>0</v>
      </c>
      <c r="K383" s="246" t="s">
        <v>202</v>
      </c>
      <c r="L383" s="251"/>
      <c r="M383" s="252" t="s">
        <v>19</v>
      </c>
      <c r="N383" s="253" t="s">
        <v>43</v>
      </c>
      <c r="O383" s="86"/>
      <c r="P383" s="223">
        <f>O383*H383</f>
        <v>0</v>
      </c>
      <c r="Q383" s="223">
        <v>0.001</v>
      </c>
      <c r="R383" s="223">
        <f>Q383*H383</f>
        <v>0.74646699999999999</v>
      </c>
      <c r="S383" s="223">
        <v>0</v>
      </c>
      <c r="T383" s="223">
        <f>S383*H383</f>
        <v>0</v>
      </c>
      <c r="U383" s="224" t="s">
        <v>19</v>
      </c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5" t="s">
        <v>278</v>
      </c>
      <c r="AT383" s="225" t="s">
        <v>214</v>
      </c>
      <c r="AU383" s="225" t="s">
        <v>81</v>
      </c>
      <c r="AY383" s="19" t="s">
        <v>196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9" t="s">
        <v>79</v>
      </c>
      <c r="BK383" s="226">
        <f>ROUND(I383*H383,2)</f>
        <v>0</v>
      </c>
      <c r="BL383" s="19" t="s">
        <v>266</v>
      </c>
      <c r="BM383" s="225" t="s">
        <v>1406</v>
      </c>
    </row>
    <row r="384" s="13" customFormat="1">
      <c r="A384" s="13"/>
      <c r="B384" s="232"/>
      <c r="C384" s="233"/>
      <c r="D384" s="234" t="s">
        <v>212</v>
      </c>
      <c r="E384" s="233"/>
      <c r="F384" s="236" t="s">
        <v>1407</v>
      </c>
      <c r="G384" s="233"/>
      <c r="H384" s="237">
        <v>746.46699999999998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1"/>
      <c r="U384" s="242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212</v>
      </c>
      <c r="AU384" s="243" t="s">
        <v>81</v>
      </c>
      <c r="AV384" s="13" t="s">
        <v>81</v>
      </c>
      <c r="AW384" s="13" t="s">
        <v>4</v>
      </c>
      <c r="AX384" s="13" t="s">
        <v>79</v>
      </c>
      <c r="AY384" s="243" t="s">
        <v>196</v>
      </c>
    </row>
    <row r="385" s="2" customFormat="1" ht="24.15" customHeight="1">
      <c r="A385" s="40"/>
      <c r="B385" s="41"/>
      <c r="C385" s="214" t="s">
        <v>718</v>
      </c>
      <c r="D385" s="214" t="s">
        <v>198</v>
      </c>
      <c r="E385" s="215" t="s">
        <v>605</v>
      </c>
      <c r="F385" s="216" t="s">
        <v>606</v>
      </c>
      <c r="G385" s="217" t="s">
        <v>244</v>
      </c>
      <c r="H385" s="218">
        <v>622.05600000000004</v>
      </c>
      <c r="I385" s="219"/>
      <c r="J385" s="220">
        <f>ROUND(I385*H385,2)</f>
        <v>0</v>
      </c>
      <c r="K385" s="216" t="s">
        <v>202</v>
      </c>
      <c r="L385" s="46"/>
      <c r="M385" s="221" t="s">
        <v>19</v>
      </c>
      <c r="N385" s="222" t="s">
        <v>43</v>
      </c>
      <c r="O385" s="86"/>
      <c r="P385" s="223">
        <f>O385*H385</f>
        <v>0</v>
      </c>
      <c r="Q385" s="223">
        <v>0.00088000000000000003</v>
      </c>
      <c r="R385" s="223">
        <f>Q385*H385</f>
        <v>0.54740928000000011</v>
      </c>
      <c r="S385" s="223">
        <v>0</v>
      </c>
      <c r="T385" s="223">
        <f>S385*H385</f>
        <v>0</v>
      </c>
      <c r="U385" s="224" t="s">
        <v>19</v>
      </c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5" t="s">
        <v>266</v>
      </c>
      <c r="AT385" s="225" t="s">
        <v>198</v>
      </c>
      <c r="AU385" s="225" t="s">
        <v>81</v>
      </c>
      <c r="AY385" s="19" t="s">
        <v>196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9" t="s">
        <v>79</v>
      </c>
      <c r="BK385" s="226">
        <f>ROUND(I385*H385,2)</f>
        <v>0</v>
      </c>
      <c r="BL385" s="19" t="s">
        <v>266</v>
      </c>
      <c r="BM385" s="225" t="s">
        <v>1408</v>
      </c>
    </row>
    <row r="386" s="2" customFormat="1">
      <c r="A386" s="40"/>
      <c r="B386" s="41"/>
      <c r="C386" s="42"/>
      <c r="D386" s="227" t="s">
        <v>205</v>
      </c>
      <c r="E386" s="42"/>
      <c r="F386" s="228" t="s">
        <v>608</v>
      </c>
      <c r="G386" s="42"/>
      <c r="H386" s="42"/>
      <c r="I386" s="229"/>
      <c r="J386" s="42"/>
      <c r="K386" s="42"/>
      <c r="L386" s="46"/>
      <c r="M386" s="230"/>
      <c r="N386" s="231"/>
      <c r="O386" s="86"/>
      <c r="P386" s="86"/>
      <c r="Q386" s="86"/>
      <c r="R386" s="86"/>
      <c r="S386" s="86"/>
      <c r="T386" s="86"/>
      <c r="U386" s="87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205</v>
      </c>
      <c r="AU386" s="19" t="s">
        <v>81</v>
      </c>
    </row>
    <row r="387" s="13" customFormat="1">
      <c r="A387" s="13"/>
      <c r="B387" s="232"/>
      <c r="C387" s="233"/>
      <c r="D387" s="234" t="s">
        <v>212</v>
      </c>
      <c r="E387" s="235" t="s">
        <v>19</v>
      </c>
      <c r="F387" s="236" t="s">
        <v>1405</v>
      </c>
      <c r="G387" s="233"/>
      <c r="H387" s="237">
        <v>622.05600000000004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1"/>
      <c r="U387" s="242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212</v>
      </c>
      <c r="AU387" s="243" t="s">
        <v>81</v>
      </c>
      <c r="AV387" s="13" t="s">
        <v>81</v>
      </c>
      <c r="AW387" s="13" t="s">
        <v>33</v>
      </c>
      <c r="AX387" s="13" t="s">
        <v>79</v>
      </c>
      <c r="AY387" s="243" t="s">
        <v>196</v>
      </c>
    </row>
    <row r="388" s="2" customFormat="1" ht="49.05" customHeight="1">
      <c r="A388" s="40"/>
      <c r="B388" s="41"/>
      <c r="C388" s="244" t="s">
        <v>735</v>
      </c>
      <c r="D388" s="244" t="s">
        <v>214</v>
      </c>
      <c r="E388" s="245" t="s">
        <v>572</v>
      </c>
      <c r="F388" s="246" t="s">
        <v>573</v>
      </c>
      <c r="G388" s="247" t="s">
        <v>244</v>
      </c>
      <c r="H388" s="248">
        <v>725.00599999999997</v>
      </c>
      <c r="I388" s="249"/>
      <c r="J388" s="250">
        <f>ROUND(I388*H388,2)</f>
        <v>0</v>
      </c>
      <c r="K388" s="246" t="s">
        <v>202</v>
      </c>
      <c r="L388" s="251"/>
      <c r="M388" s="252" t="s">
        <v>19</v>
      </c>
      <c r="N388" s="253" t="s">
        <v>43</v>
      </c>
      <c r="O388" s="86"/>
      <c r="P388" s="223">
        <f>O388*H388</f>
        <v>0</v>
      </c>
      <c r="Q388" s="223">
        <v>0.0054000000000000003</v>
      </c>
      <c r="R388" s="223">
        <f>Q388*H388</f>
        <v>3.9150323999999999</v>
      </c>
      <c r="S388" s="223">
        <v>0</v>
      </c>
      <c r="T388" s="223">
        <f>S388*H388</f>
        <v>0</v>
      </c>
      <c r="U388" s="224" t="s">
        <v>19</v>
      </c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5" t="s">
        <v>278</v>
      </c>
      <c r="AT388" s="225" t="s">
        <v>214</v>
      </c>
      <c r="AU388" s="225" t="s">
        <v>81</v>
      </c>
      <c r="AY388" s="19" t="s">
        <v>196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9" t="s">
        <v>79</v>
      </c>
      <c r="BK388" s="226">
        <f>ROUND(I388*H388,2)</f>
        <v>0</v>
      </c>
      <c r="BL388" s="19" t="s">
        <v>266</v>
      </c>
      <c r="BM388" s="225" t="s">
        <v>1409</v>
      </c>
    </row>
    <row r="389" s="13" customFormat="1">
      <c r="A389" s="13"/>
      <c r="B389" s="232"/>
      <c r="C389" s="233"/>
      <c r="D389" s="234" t="s">
        <v>212</v>
      </c>
      <c r="E389" s="233"/>
      <c r="F389" s="236" t="s">
        <v>1410</v>
      </c>
      <c r="G389" s="233"/>
      <c r="H389" s="237">
        <v>725.00599999999997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1"/>
      <c r="U389" s="242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212</v>
      </c>
      <c r="AU389" s="243" t="s">
        <v>81</v>
      </c>
      <c r="AV389" s="13" t="s">
        <v>81</v>
      </c>
      <c r="AW389" s="13" t="s">
        <v>4</v>
      </c>
      <c r="AX389" s="13" t="s">
        <v>79</v>
      </c>
      <c r="AY389" s="243" t="s">
        <v>196</v>
      </c>
    </row>
    <row r="390" s="2" customFormat="1" ht="49.05" customHeight="1">
      <c r="A390" s="40"/>
      <c r="B390" s="41"/>
      <c r="C390" s="214" t="s">
        <v>752</v>
      </c>
      <c r="D390" s="214" t="s">
        <v>198</v>
      </c>
      <c r="E390" s="215" t="s">
        <v>1411</v>
      </c>
      <c r="F390" s="216" t="s">
        <v>1412</v>
      </c>
      <c r="G390" s="217" t="s">
        <v>237</v>
      </c>
      <c r="H390" s="218">
        <v>5.2089999999999996</v>
      </c>
      <c r="I390" s="219"/>
      <c r="J390" s="220">
        <f>ROUND(I390*H390,2)</f>
        <v>0</v>
      </c>
      <c r="K390" s="216" t="s">
        <v>202</v>
      </c>
      <c r="L390" s="46"/>
      <c r="M390" s="221" t="s">
        <v>19</v>
      </c>
      <c r="N390" s="222" t="s">
        <v>43</v>
      </c>
      <c r="O390" s="86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3">
        <f>S390*H390</f>
        <v>0</v>
      </c>
      <c r="U390" s="224" t="s">
        <v>19</v>
      </c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5" t="s">
        <v>266</v>
      </c>
      <c r="AT390" s="225" t="s">
        <v>198</v>
      </c>
      <c r="AU390" s="225" t="s">
        <v>81</v>
      </c>
      <c r="AY390" s="19" t="s">
        <v>196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9" t="s">
        <v>79</v>
      </c>
      <c r="BK390" s="226">
        <f>ROUND(I390*H390,2)</f>
        <v>0</v>
      </c>
      <c r="BL390" s="19" t="s">
        <v>266</v>
      </c>
      <c r="BM390" s="225" t="s">
        <v>1413</v>
      </c>
    </row>
    <row r="391" s="2" customFormat="1">
      <c r="A391" s="40"/>
      <c r="B391" s="41"/>
      <c r="C391" s="42"/>
      <c r="D391" s="227" t="s">
        <v>205</v>
      </c>
      <c r="E391" s="42"/>
      <c r="F391" s="228" t="s">
        <v>1414</v>
      </c>
      <c r="G391" s="42"/>
      <c r="H391" s="42"/>
      <c r="I391" s="229"/>
      <c r="J391" s="42"/>
      <c r="K391" s="42"/>
      <c r="L391" s="46"/>
      <c r="M391" s="230"/>
      <c r="N391" s="231"/>
      <c r="O391" s="86"/>
      <c r="P391" s="86"/>
      <c r="Q391" s="86"/>
      <c r="R391" s="86"/>
      <c r="S391" s="86"/>
      <c r="T391" s="86"/>
      <c r="U391" s="87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205</v>
      </c>
      <c r="AU391" s="19" t="s">
        <v>81</v>
      </c>
    </row>
    <row r="392" s="12" customFormat="1" ht="22.8" customHeight="1">
      <c r="A392" s="12"/>
      <c r="B392" s="198"/>
      <c r="C392" s="199"/>
      <c r="D392" s="200" t="s">
        <v>71</v>
      </c>
      <c r="E392" s="212" t="s">
        <v>261</v>
      </c>
      <c r="F392" s="212" t="s">
        <v>262</v>
      </c>
      <c r="G392" s="199"/>
      <c r="H392" s="199"/>
      <c r="I392" s="202"/>
      <c r="J392" s="213">
        <f>BK392</f>
        <v>0</v>
      </c>
      <c r="K392" s="199"/>
      <c r="L392" s="204"/>
      <c r="M392" s="205"/>
      <c r="N392" s="206"/>
      <c r="O392" s="206"/>
      <c r="P392" s="207">
        <f>SUM(P393:P431)</f>
        <v>0</v>
      </c>
      <c r="Q392" s="206"/>
      <c r="R392" s="207">
        <f>SUM(R393:R431)</f>
        <v>31.008686000000004</v>
      </c>
      <c r="S392" s="206"/>
      <c r="T392" s="207">
        <f>SUM(T393:T431)</f>
        <v>0</v>
      </c>
      <c r="U392" s="208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09" t="s">
        <v>81</v>
      </c>
      <c r="AT392" s="210" t="s">
        <v>71</v>
      </c>
      <c r="AU392" s="210" t="s">
        <v>79</v>
      </c>
      <c r="AY392" s="209" t="s">
        <v>196</v>
      </c>
      <c r="BK392" s="211">
        <f>SUM(BK393:BK431)</f>
        <v>0</v>
      </c>
    </row>
    <row r="393" s="2" customFormat="1" ht="37.8" customHeight="1">
      <c r="A393" s="40"/>
      <c r="B393" s="41"/>
      <c r="C393" s="214" t="s">
        <v>754</v>
      </c>
      <c r="D393" s="214" t="s">
        <v>198</v>
      </c>
      <c r="E393" s="215" t="s">
        <v>694</v>
      </c>
      <c r="F393" s="216" t="s">
        <v>695</v>
      </c>
      <c r="G393" s="217" t="s">
        <v>201</v>
      </c>
      <c r="H393" s="218">
        <v>22.620000000000001</v>
      </c>
      <c r="I393" s="219"/>
      <c r="J393" s="220">
        <f>ROUND(I393*H393,2)</f>
        <v>0</v>
      </c>
      <c r="K393" s="216" t="s">
        <v>202</v>
      </c>
      <c r="L393" s="46"/>
      <c r="M393" s="221" t="s">
        <v>19</v>
      </c>
      <c r="N393" s="222" t="s">
        <v>43</v>
      </c>
      <c r="O393" s="86"/>
      <c r="P393" s="223">
        <f>O393*H393</f>
        <v>0</v>
      </c>
      <c r="Q393" s="223">
        <v>0.00122</v>
      </c>
      <c r="R393" s="223">
        <f>Q393*H393</f>
        <v>0.0275964</v>
      </c>
      <c r="S393" s="223">
        <v>0</v>
      </c>
      <c r="T393" s="223">
        <f>S393*H393</f>
        <v>0</v>
      </c>
      <c r="U393" s="224" t="s">
        <v>19</v>
      </c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5" t="s">
        <v>266</v>
      </c>
      <c r="AT393" s="225" t="s">
        <v>198</v>
      </c>
      <c r="AU393" s="225" t="s">
        <v>81</v>
      </c>
      <c r="AY393" s="19" t="s">
        <v>196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9" t="s">
        <v>79</v>
      </c>
      <c r="BK393" s="226">
        <f>ROUND(I393*H393,2)</f>
        <v>0</v>
      </c>
      <c r="BL393" s="19" t="s">
        <v>266</v>
      </c>
      <c r="BM393" s="225" t="s">
        <v>1415</v>
      </c>
    </row>
    <row r="394" s="2" customFormat="1">
      <c r="A394" s="40"/>
      <c r="B394" s="41"/>
      <c r="C394" s="42"/>
      <c r="D394" s="227" t="s">
        <v>205</v>
      </c>
      <c r="E394" s="42"/>
      <c r="F394" s="228" t="s">
        <v>697</v>
      </c>
      <c r="G394" s="42"/>
      <c r="H394" s="42"/>
      <c r="I394" s="229"/>
      <c r="J394" s="42"/>
      <c r="K394" s="42"/>
      <c r="L394" s="46"/>
      <c r="M394" s="230"/>
      <c r="N394" s="231"/>
      <c r="O394" s="86"/>
      <c r="P394" s="86"/>
      <c r="Q394" s="86"/>
      <c r="R394" s="86"/>
      <c r="S394" s="86"/>
      <c r="T394" s="86"/>
      <c r="U394" s="87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205</v>
      </c>
      <c r="AU394" s="19" t="s">
        <v>81</v>
      </c>
    </row>
    <row r="395" s="2" customFormat="1" ht="37.8" customHeight="1">
      <c r="A395" s="40"/>
      <c r="B395" s="41"/>
      <c r="C395" s="214" t="s">
        <v>759</v>
      </c>
      <c r="D395" s="214" t="s">
        <v>198</v>
      </c>
      <c r="E395" s="215" t="s">
        <v>1416</v>
      </c>
      <c r="F395" s="216" t="s">
        <v>1417</v>
      </c>
      <c r="G395" s="217" t="s">
        <v>209</v>
      </c>
      <c r="H395" s="218">
        <v>71.340000000000003</v>
      </c>
      <c r="I395" s="219"/>
      <c r="J395" s="220">
        <f>ROUND(I395*H395,2)</f>
        <v>0</v>
      </c>
      <c r="K395" s="216" t="s">
        <v>202</v>
      </c>
      <c r="L395" s="46"/>
      <c r="M395" s="221" t="s">
        <v>19</v>
      </c>
      <c r="N395" s="222" t="s">
        <v>43</v>
      </c>
      <c r="O395" s="86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3">
        <f>S395*H395</f>
        <v>0</v>
      </c>
      <c r="U395" s="224" t="s">
        <v>19</v>
      </c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5" t="s">
        <v>266</v>
      </c>
      <c r="AT395" s="225" t="s">
        <v>198</v>
      </c>
      <c r="AU395" s="225" t="s">
        <v>81</v>
      </c>
      <c r="AY395" s="19" t="s">
        <v>196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9" t="s">
        <v>79</v>
      </c>
      <c r="BK395" s="226">
        <f>ROUND(I395*H395,2)</f>
        <v>0</v>
      </c>
      <c r="BL395" s="19" t="s">
        <v>266</v>
      </c>
      <c r="BM395" s="225" t="s">
        <v>1418</v>
      </c>
    </row>
    <row r="396" s="2" customFormat="1">
      <c r="A396" s="40"/>
      <c r="B396" s="41"/>
      <c r="C396" s="42"/>
      <c r="D396" s="227" t="s">
        <v>205</v>
      </c>
      <c r="E396" s="42"/>
      <c r="F396" s="228" t="s">
        <v>1419</v>
      </c>
      <c r="G396" s="42"/>
      <c r="H396" s="42"/>
      <c r="I396" s="229"/>
      <c r="J396" s="42"/>
      <c r="K396" s="42"/>
      <c r="L396" s="46"/>
      <c r="M396" s="230"/>
      <c r="N396" s="231"/>
      <c r="O396" s="86"/>
      <c r="P396" s="86"/>
      <c r="Q396" s="86"/>
      <c r="R396" s="86"/>
      <c r="S396" s="86"/>
      <c r="T396" s="86"/>
      <c r="U396" s="87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205</v>
      </c>
      <c r="AU396" s="19" t="s">
        <v>81</v>
      </c>
    </row>
    <row r="397" s="15" customFormat="1">
      <c r="A397" s="15"/>
      <c r="B397" s="268"/>
      <c r="C397" s="269"/>
      <c r="D397" s="234" t="s">
        <v>212</v>
      </c>
      <c r="E397" s="270" t="s">
        <v>19</v>
      </c>
      <c r="F397" s="271" t="s">
        <v>1238</v>
      </c>
      <c r="G397" s="269"/>
      <c r="H397" s="270" t="s">
        <v>19</v>
      </c>
      <c r="I397" s="272"/>
      <c r="J397" s="269"/>
      <c r="K397" s="269"/>
      <c r="L397" s="273"/>
      <c r="M397" s="274"/>
      <c r="N397" s="275"/>
      <c r="O397" s="275"/>
      <c r="P397" s="275"/>
      <c r="Q397" s="275"/>
      <c r="R397" s="275"/>
      <c r="S397" s="275"/>
      <c r="T397" s="275"/>
      <c r="U397" s="276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7" t="s">
        <v>212</v>
      </c>
      <c r="AU397" s="277" t="s">
        <v>81</v>
      </c>
      <c r="AV397" s="15" t="s">
        <v>79</v>
      </c>
      <c r="AW397" s="15" t="s">
        <v>33</v>
      </c>
      <c r="AX397" s="15" t="s">
        <v>72</v>
      </c>
      <c r="AY397" s="277" t="s">
        <v>196</v>
      </c>
    </row>
    <row r="398" s="13" customFormat="1">
      <c r="A398" s="13"/>
      <c r="B398" s="232"/>
      <c r="C398" s="233"/>
      <c r="D398" s="234" t="s">
        <v>212</v>
      </c>
      <c r="E398" s="235" t="s">
        <v>19</v>
      </c>
      <c r="F398" s="236" t="s">
        <v>1420</v>
      </c>
      <c r="G398" s="233"/>
      <c r="H398" s="237">
        <v>71.340000000000003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1"/>
      <c r="U398" s="242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212</v>
      </c>
      <c r="AU398" s="243" t="s">
        <v>81</v>
      </c>
      <c r="AV398" s="13" t="s">
        <v>81</v>
      </c>
      <c r="AW398" s="13" t="s">
        <v>33</v>
      </c>
      <c r="AX398" s="13" t="s">
        <v>79</v>
      </c>
      <c r="AY398" s="243" t="s">
        <v>196</v>
      </c>
    </row>
    <row r="399" s="2" customFormat="1" ht="21.75" customHeight="1">
      <c r="A399" s="40"/>
      <c r="B399" s="41"/>
      <c r="C399" s="244" t="s">
        <v>763</v>
      </c>
      <c r="D399" s="244" t="s">
        <v>214</v>
      </c>
      <c r="E399" s="245" t="s">
        <v>289</v>
      </c>
      <c r="F399" s="246" t="s">
        <v>290</v>
      </c>
      <c r="G399" s="247" t="s">
        <v>201</v>
      </c>
      <c r="H399" s="248">
        <v>0.82199999999999995</v>
      </c>
      <c r="I399" s="249"/>
      <c r="J399" s="250">
        <f>ROUND(I399*H399,2)</f>
        <v>0</v>
      </c>
      <c r="K399" s="246" t="s">
        <v>202</v>
      </c>
      <c r="L399" s="251"/>
      <c r="M399" s="252" t="s">
        <v>19</v>
      </c>
      <c r="N399" s="253" t="s">
        <v>43</v>
      </c>
      <c r="O399" s="86"/>
      <c r="P399" s="223">
        <f>O399*H399</f>
        <v>0</v>
      </c>
      <c r="Q399" s="223">
        <v>0.55000000000000004</v>
      </c>
      <c r="R399" s="223">
        <f>Q399*H399</f>
        <v>0.4521</v>
      </c>
      <c r="S399" s="223">
        <v>0</v>
      </c>
      <c r="T399" s="223">
        <f>S399*H399</f>
        <v>0</v>
      </c>
      <c r="U399" s="224" t="s">
        <v>19</v>
      </c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5" t="s">
        <v>278</v>
      </c>
      <c r="AT399" s="225" t="s">
        <v>214</v>
      </c>
      <c r="AU399" s="225" t="s">
        <v>81</v>
      </c>
      <c r="AY399" s="19" t="s">
        <v>196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9" t="s">
        <v>79</v>
      </c>
      <c r="BK399" s="226">
        <f>ROUND(I399*H399,2)</f>
        <v>0</v>
      </c>
      <c r="BL399" s="19" t="s">
        <v>266</v>
      </c>
      <c r="BM399" s="225" t="s">
        <v>1421</v>
      </c>
    </row>
    <row r="400" s="13" customFormat="1">
      <c r="A400" s="13"/>
      <c r="B400" s="232"/>
      <c r="C400" s="233"/>
      <c r="D400" s="234" t="s">
        <v>212</v>
      </c>
      <c r="E400" s="235" t="s">
        <v>19</v>
      </c>
      <c r="F400" s="236" t="s">
        <v>1422</v>
      </c>
      <c r="G400" s="233"/>
      <c r="H400" s="237">
        <v>0.68500000000000005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1"/>
      <c r="U400" s="242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212</v>
      </c>
      <c r="AU400" s="243" t="s">
        <v>81</v>
      </c>
      <c r="AV400" s="13" t="s">
        <v>81</v>
      </c>
      <c r="AW400" s="13" t="s">
        <v>33</v>
      </c>
      <c r="AX400" s="13" t="s">
        <v>79</v>
      </c>
      <c r="AY400" s="243" t="s">
        <v>196</v>
      </c>
    </row>
    <row r="401" s="13" customFormat="1">
      <c r="A401" s="13"/>
      <c r="B401" s="232"/>
      <c r="C401" s="233"/>
      <c r="D401" s="234" t="s">
        <v>212</v>
      </c>
      <c r="E401" s="233"/>
      <c r="F401" s="236" t="s">
        <v>1423</v>
      </c>
      <c r="G401" s="233"/>
      <c r="H401" s="237">
        <v>0.82199999999999995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1"/>
      <c r="U401" s="242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212</v>
      </c>
      <c r="AU401" s="243" t="s">
        <v>81</v>
      </c>
      <c r="AV401" s="13" t="s">
        <v>81</v>
      </c>
      <c r="AW401" s="13" t="s">
        <v>4</v>
      </c>
      <c r="AX401" s="13" t="s">
        <v>79</v>
      </c>
      <c r="AY401" s="243" t="s">
        <v>196</v>
      </c>
    </row>
    <row r="402" s="2" customFormat="1" ht="37.8" customHeight="1">
      <c r="A402" s="40"/>
      <c r="B402" s="41"/>
      <c r="C402" s="214" t="s">
        <v>767</v>
      </c>
      <c r="D402" s="214" t="s">
        <v>198</v>
      </c>
      <c r="E402" s="215" t="s">
        <v>1424</v>
      </c>
      <c r="F402" s="216" t="s">
        <v>1425</v>
      </c>
      <c r="G402" s="217" t="s">
        <v>209</v>
      </c>
      <c r="H402" s="218">
        <v>176.50200000000001</v>
      </c>
      <c r="I402" s="219"/>
      <c r="J402" s="220">
        <f>ROUND(I402*H402,2)</f>
        <v>0</v>
      </c>
      <c r="K402" s="216" t="s">
        <v>202</v>
      </c>
      <c r="L402" s="46"/>
      <c r="M402" s="221" t="s">
        <v>19</v>
      </c>
      <c r="N402" s="222" t="s">
        <v>43</v>
      </c>
      <c r="O402" s="86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3">
        <f>S402*H402</f>
        <v>0</v>
      </c>
      <c r="U402" s="224" t="s">
        <v>19</v>
      </c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5" t="s">
        <v>266</v>
      </c>
      <c r="AT402" s="225" t="s">
        <v>198</v>
      </c>
      <c r="AU402" s="225" t="s">
        <v>81</v>
      </c>
      <c r="AY402" s="19" t="s">
        <v>196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9" t="s">
        <v>79</v>
      </c>
      <c r="BK402" s="226">
        <f>ROUND(I402*H402,2)</f>
        <v>0</v>
      </c>
      <c r="BL402" s="19" t="s">
        <v>266</v>
      </c>
      <c r="BM402" s="225" t="s">
        <v>1426</v>
      </c>
    </row>
    <row r="403" s="2" customFormat="1">
      <c r="A403" s="40"/>
      <c r="B403" s="41"/>
      <c r="C403" s="42"/>
      <c r="D403" s="227" t="s">
        <v>205</v>
      </c>
      <c r="E403" s="42"/>
      <c r="F403" s="228" t="s">
        <v>1427</v>
      </c>
      <c r="G403" s="42"/>
      <c r="H403" s="42"/>
      <c r="I403" s="229"/>
      <c r="J403" s="42"/>
      <c r="K403" s="42"/>
      <c r="L403" s="46"/>
      <c r="M403" s="230"/>
      <c r="N403" s="231"/>
      <c r="O403" s="86"/>
      <c r="P403" s="86"/>
      <c r="Q403" s="86"/>
      <c r="R403" s="86"/>
      <c r="S403" s="86"/>
      <c r="T403" s="86"/>
      <c r="U403" s="87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205</v>
      </c>
      <c r="AU403" s="19" t="s">
        <v>81</v>
      </c>
    </row>
    <row r="404" s="15" customFormat="1">
      <c r="A404" s="15"/>
      <c r="B404" s="268"/>
      <c r="C404" s="269"/>
      <c r="D404" s="234" t="s">
        <v>212</v>
      </c>
      <c r="E404" s="270" t="s">
        <v>19</v>
      </c>
      <c r="F404" s="271" t="s">
        <v>1247</v>
      </c>
      <c r="G404" s="269"/>
      <c r="H404" s="270" t="s">
        <v>19</v>
      </c>
      <c r="I404" s="272"/>
      <c r="J404" s="269"/>
      <c r="K404" s="269"/>
      <c r="L404" s="273"/>
      <c r="M404" s="274"/>
      <c r="N404" s="275"/>
      <c r="O404" s="275"/>
      <c r="P404" s="275"/>
      <c r="Q404" s="275"/>
      <c r="R404" s="275"/>
      <c r="S404" s="275"/>
      <c r="T404" s="275"/>
      <c r="U404" s="276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7" t="s">
        <v>212</v>
      </c>
      <c r="AU404" s="277" t="s">
        <v>81</v>
      </c>
      <c r="AV404" s="15" t="s">
        <v>79</v>
      </c>
      <c r="AW404" s="15" t="s">
        <v>33</v>
      </c>
      <c r="AX404" s="15" t="s">
        <v>72</v>
      </c>
      <c r="AY404" s="277" t="s">
        <v>196</v>
      </c>
    </row>
    <row r="405" s="13" customFormat="1">
      <c r="A405" s="13"/>
      <c r="B405" s="232"/>
      <c r="C405" s="233"/>
      <c r="D405" s="234" t="s">
        <v>212</v>
      </c>
      <c r="E405" s="235" t="s">
        <v>19</v>
      </c>
      <c r="F405" s="236" t="s">
        <v>1428</v>
      </c>
      <c r="G405" s="233"/>
      <c r="H405" s="237">
        <v>176.50200000000001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1"/>
      <c r="U405" s="242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212</v>
      </c>
      <c r="AU405" s="243" t="s">
        <v>81</v>
      </c>
      <c r="AV405" s="13" t="s">
        <v>81</v>
      </c>
      <c r="AW405" s="13" t="s">
        <v>33</v>
      </c>
      <c r="AX405" s="13" t="s">
        <v>79</v>
      </c>
      <c r="AY405" s="243" t="s">
        <v>196</v>
      </c>
    </row>
    <row r="406" s="2" customFormat="1" ht="21.75" customHeight="1">
      <c r="A406" s="40"/>
      <c r="B406" s="41"/>
      <c r="C406" s="244" t="s">
        <v>771</v>
      </c>
      <c r="D406" s="244" t="s">
        <v>214</v>
      </c>
      <c r="E406" s="245" t="s">
        <v>301</v>
      </c>
      <c r="F406" s="246" t="s">
        <v>302</v>
      </c>
      <c r="G406" s="247" t="s">
        <v>201</v>
      </c>
      <c r="H406" s="248">
        <v>4.2359999999999998</v>
      </c>
      <c r="I406" s="249"/>
      <c r="J406" s="250">
        <f>ROUND(I406*H406,2)</f>
        <v>0</v>
      </c>
      <c r="K406" s="246" t="s">
        <v>202</v>
      </c>
      <c r="L406" s="251"/>
      <c r="M406" s="252" t="s">
        <v>19</v>
      </c>
      <c r="N406" s="253" t="s">
        <v>43</v>
      </c>
      <c r="O406" s="86"/>
      <c r="P406" s="223">
        <f>O406*H406</f>
        <v>0</v>
      </c>
      <c r="Q406" s="223">
        <v>0.55000000000000004</v>
      </c>
      <c r="R406" s="223">
        <f>Q406*H406</f>
        <v>2.3298000000000001</v>
      </c>
      <c r="S406" s="223">
        <v>0</v>
      </c>
      <c r="T406" s="223">
        <f>S406*H406</f>
        <v>0</v>
      </c>
      <c r="U406" s="224" t="s">
        <v>19</v>
      </c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5" t="s">
        <v>278</v>
      </c>
      <c r="AT406" s="225" t="s">
        <v>214</v>
      </c>
      <c r="AU406" s="225" t="s">
        <v>81</v>
      </c>
      <c r="AY406" s="19" t="s">
        <v>196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9" t="s">
        <v>79</v>
      </c>
      <c r="BK406" s="226">
        <f>ROUND(I406*H406,2)</f>
        <v>0</v>
      </c>
      <c r="BL406" s="19" t="s">
        <v>266</v>
      </c>
      <c r="BM406" s="225" t="s">
        <v>1429</v>
      </c>
    </row>
    <row r="407" s="13" customFormat="1">
      <c r="A407" s="13"/>
      <c r="B407" s="232"/>
      <c r="C407" s="233"/>
      <c r="D407" s="234" t="s">
        <v>212</v>
      </c>
      <c r="E407" s="235" t="s">
        <v>19</v>
      </c>
      <c r="F407" s="236" t="s">
        <v>1430</v>
      </c>
      <c r="G407" s="233"/>
      <c r="H407" s="237">
        <v>3.5299999999999998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1"/>
      <c r="U407" s="242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212</v>
      </c>
      <c r="AU407" s="243" t="s">
        <v>81</v>
      </c>
      <c r="AV407" s="13" t="s">
        <v>81</v>
      </c>
      <c r="AW407" s="13" t="s">
        <v>33</v>
      </c>
      <c r="AX407" s="13" t="s">
        <v>79</v>
      </c>
      <c r="AY407" s="243" t="s">
        <v>196</v>
      </c>
    </row>
    <row r="408" s="13" customFormat="1">
      <c r="A408" s="13"/>
      <c r="B408" s="232"/>
      <c r="C408" s="233"/>
      <c r="D408" s="234" t="s">
        <v>212</v>
      </c>
      <c r="E408" s="233"/>
      <c r="F408" s="236" t="s">
        <v>1431</v>
      </c>
      <c r="G408" s="233"/>
      <c r="H408" s="237">
        <v>4.2359999999999998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1"/>
      <c r="U408" s="242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212</v>
      </c>
      <c r="AU408" s="243" t="s">
        <v>81</v>
      </c>
      <c r="AV408" s="13" t="s">
        <v>81</v>
      </c>
      <c r="AW408" s="13" t="s">
        <v>4</v>
      </c>
      <c r="AX408" s="13" t="s">
        <v>79</v>
      </c>
      <c r="AY408" s="243" t="s">
        <v>196</v>
      </c>
    </row>
    <row r="409" s="2" customFormat="1" ht="37.8" customHeight="1">
      <c r="A409" s="40"/>
      <c r="B409" s="41"/>
      <c r="C409" s="214" t="s">
        <v>776</v>
      </c>
      <c r="D409" s="214" t="s">
        <v>198</v>
      </c>
      <c r="E409" s="215" t="s">
        <v>1432</v>
      </c>
      <c r="F409" s="216" t="s">
        <v>1433</v>
      </c>
      <c r="G409" s="217" t="s">
        <v>209</v>
      </c>
      <c r="H409" s="218">
        <v>270.767</v>
      </c>
      <c r="I409" s="219"/>
      <c r="J409" s="220">
        <f>ROUND(I409*H409,2)</f>
        <v>0</v>
      </c>
      <c r="K409" s="216" t="s">
        <v>202</v>
      </c>
      <c r="L409" s="46"/>
      <c r="M409" s="221" t="s">
        <v>19</v>
      </c>
      <c r="N409" s="222" t="s">
        <v>43</v>
      </c>
      <c r="O409" s="86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3">
        <f>S409*H409</f>
        <v>0</v>
      </c>
      <c r="U409" s="224" t="s">
        <v>19</v>
      </c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5" t="s">
        <v>266</v>
      </c>
      <c r="AT409" s="225" t="s">
        <v>198</v>
      </c>
      <c r="AU409" s="225" t="s">
        <v>81</v>
      </c>
      <c r="AY409" s="19" t="s">
        <v>196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9" t="s">
        <v>79</v>
      </c>
      <c r="BK409" s="226">
        <f>ROUND(I409*H409,2)</f>
        <v>0</v>
      </c>
      <c r="BL409" s="19" t="s">
        <v>266</v>
      </c>
      <c r="BM409" s="225" t="s">
        <v>1434</v>
      </c>
    </row>
    <row r="410" s="2" customFormat="1">
      <c r="A410" s="40"/>
      <c r="B410" s="41"/>
      <c r="C410" s="42"/>
      <c r="D410" s="227" t="s">
        <v>205</v>
      </c>
      <c r="E410" s="42"/>
      <c r="F410" s="228" t="s">
        <v>1435</v>
      </c>
      <c r="G410" s="42"/>
      <c r="H410" s="42"/>
      <c r="I410" s="229"/>
      <c r="J410" s="42"/>
      <c r="K410" s="42"/>
      <c r="L410" s="46"/>
      <c r="M410" s="230"/>
      <c r="N410" s="231"/>
      <c r="O410" s="86"/>
      <c r="P410" s="86"/>
      <c r="Q410" s="86"/>
      <c r="R410" s="86"/>
      <c r="S410" s="86"/>
      <c r="T410" s="86"/>
      <c r="U410" s="87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205</v>
      </c>
      <c r="AU410" s="19" t="s">
        <v>81</v>
      </c>
    </row>
    <row r="411" s="15" customFormat="1">
      <c r="A411" s="15"/>
      <c r="B411" s="268"/>
      <c r="C411" s="269"/>
      <c r="D411" s="234" t="s">
        <v>212</v>
      </c>
      <c r="E411" s="270" t="s">
        <v>19</v>
      </c>
      <c r="F411" s="271" t="s">
        <v>1247</v>
      </c>
      <c r="G411" s="269"/>
      <c r="H411" s="270" t="s">
        <v>19</v>
      </c>
      <c r="I411" s="272"/>
      <c r="J411" s="269"/>
      <c r="K411" s="269"/>
      <c r="L411" s="273"/>
      <c r="M411" s="274"/>
      <c r="N411" s="275"/>
      <c r="O411" s="275"/>
      <c r="P411" s="275"/>
      <c r="Q411" s="275"/>
      <c r="R411" s="275"/>
      <c r="S411" s="275"/>
      <c r="T411" s="275"/>
      <c r="U411" s="276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77" t="s">
        <v>212</v>
      </c>
      <c r="AU411" s="277" t="s">
        <v>81</v>
      </c>
      <c r="AV411" s="15" t="s">
        <v>79</v>
      </c>
      <c r="AW411" s="15" t="s">
        <v>33</v>
      </c>
      <c r="AX411" s="15" t="s">
        <v>72</v>
      </c>
      <c r="AY411" s="277" t="s">
        <v>196</v>
      </c>
    </row>
    <row r="412" s="13" customFormat="1">
      <c r="A412" s="13"/>
      <c r="B412" s="232"/>
      <c r="C412" s="233"/>
      <c r="D412" s="234" t="s">
        <v>212</v>
      </c>
      <c r="E412" s="235" t="s">
        <v>19</v>
      </c>
      <c r="F412" s="236" t="s">
        <v>1436</v>
      </c>
      <c r="G412" s="233"/>
      <c r="H412" s="237">
        <v>270.767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1"/>
      <c r="U412" s="242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212</v>
      </c>
      <c r="AU412" s="243" t="s">
        <v>81</v>
      </c>
      <c r="AV412" s="13" t="s">
        <v>81</v>
      </c>
      <c r="AW412" s="13" t="s">
        <v>33</v>
      </c>
      <c r="AX412" s="13" t="s">
        <v>79</v>
      </c>
      <c r="AY412" s="243" t="s">
        <v>196</v>
      </c>
    </row>
    <row r="413" s="2" customFormat="1" ht="21.75" customHeight="1">
      <c r="A413" s="40"/>
      <c r="B413" s="41"/>
      <c r="C413" s="244" t="s">
        <v>783</v>
      </c>
      <c r="D413" s="244" t="s">
        <v>214</v>
      </c>
      <c r="E413" s="245" t="s">
        <v>1437</v>
      </c>
      <c r="F413" s="246" t="s">
        <v>1438</v>
      </c>
      <c r="G413" s="247" t="s">
        <v>201</v>
      </c>
      <c r="H413" s="248">
        <v>9.3580000000000005</v>
      </c>
      <c r="I413" s="249"/>
      <c r="J413" s="250">
        <f>ROUND(I413*H413,2)</f>
        <v>0</v>
      </c>
      <c r="K413" s="246" t="s">
        <v>202</v>
      </c>
      <c r="L413" s="251"/>
      <c r="M413" s="252" t="s">
        <v>19</v>
      </c>
      <c r="N413" s="253" t="s">
        <v>43</v>
      </c>
      <c r="O413" s="86"/>
      <c r="P413" s="223">
        <f>O413*H413</f>
        <v>0</v>
      </c>
      <c r="Q413" s="223">
        <v>0.55000000000000004</v>
      </c>
      <c r="R413" s="223">
        <f>Q413*H413</f>
        <v>5.1469000000000005</v>
      </c>
      <c r="S413" s="223">
        <v>0</v>
      </c>
      <c r="T413" s="223">
        <f>S413*H413</f>
        <v>0</v>
      </c>
      <c r="U413" s="224" t="s">
        <v>19</v>
      </c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5" t="s">
        <v>278</v>
      </c>
      <c r="AT413" s="225" t="s">
        <v>214</v>
      </c>
      <c r="AU413" s="225" t="s">
        <v>81</v>
      </c>
      <c r="AY413" s="19" t="s">
        <v>196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9" t="s">
        <v>79</v>
      </c>
      <c r="BK413" s="226">
        <f>ROUND(I413*H413,2)</f>
        <v>0</v>
      </c>
      <c r="BL413" s="19" t="s">
        <v>266</v>
      </c>
      <c r="BM413" s="225" t="s">
        <v>1439</v>
      </c>
    </row>
    <row r="414" s="13" customFormat="1">
      <c r="A414" s="13"/>
      <c r="B414" s="232"/>
      <c r="C414" s="233"/>
      <c r="D414" s="234" t="s">
        <v>212</v>
      </c>
      <c r="E414" s="235" t="s">
        <v>19</v>
      </c>
      <c r="F414" s="236" t="s">
        <v>1440</v>
      </c>
      <c r="G414" s="233"/>
      <c r="H414" s="237">
        <v>7.798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1"/>
      <c r="U414" s="242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212</v>
      </c>
      <c r="AU414" s="243" t="s">
        <v>81</v>
      </c>
      <c r="AV414" s="13" t="s">
        <v>81</v>
      </c>
      <c r="AW414" s="13" t="s">
        <v>33</v>
      </c>
      <c r="AX414" s="13" t="s">
        <v>79</v>
      </c>
      <c r="AY414" s="243" t="s">
        <v>196</v>
      </c>
    </row>
    <row r="415" s="13" customFormat="1">
      <c r="A415" s="13"/>
      <c r="B415" s="232"/>
      <c r="C415" s="233"/>
      <c r="D415" s="234" t="s">
        <v>212</v>
      </c>
      <c r="E415" s="233"/>
      <c r="F415" s="236" t="s">
        <v>1441</v>
      </c>
      <c r="G415" s="233"/>
      <c r="H415" s="237">
        <v>9.3580000000000005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1"/>
      <c r="U415" s="242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212</v>
      </c>
      <c r="AU415" s="243" t="s">
        <v>81</v>
      </c>
      <c r="AV415" s="13" t="s">
        <v>81</v>
      </c>
      <c r="AW415" s="13" t="s">
        <v>4</v>
      </c>
      <c r="AX415" s="13" t="s">
        <v>79</v>
      </c>
      <c r="AY415" s="243" t="s">
        <v>196</v>
      </c>
    </row>
    <row r="416" s="2" customFormat="1" ht="37.8" customHeight="1">
      <c r="A416" s="40"/>
      <c r="B416" s="41"/>
      <c r="C416" s="214" t="s">
        <v>790</v>
      </c>
      <c r="D416" s="214" t="s">
        <v>198</v>
      </c>
      <c r="E416" s="215" t="s">
        <v>1442</v>
      </c>
      <c r="F416" s="216" t="s">
        <v>1443</v>
      </c>
      <c r="G416" s="217" t="s">
        <v>209</v>
      </c>
      <c r="H416" s="218">
        <v>266.81</v>
      </c>
      <c r="I416" s="219"/>
      <c r="J416" s="220">
        <f>ROUND(I416*H416,2)</f>
        <v>0</v>
      </c>
      <c r="K416" s="216" t="s">
        <v>202</v>
      </c>
      <c r="L416" s="46"/>
      <c r="M416" s="221" t="s">
        <v>19</v>
      </c>
      <c r="N416" s="222" t="s">
        <v>43</v>
      </c>
      <c r="O416" s="86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3">
        <f>S416*H416</f>
        <v>0</v>
      </c>
      <c r="U416" s="224" t="s">
        <v>19</v>
      </c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5" t="s">
        <v>266</v>
      </c>
      <c r="AT416" s="225" t="s">
        <v>198</v>
      </c>
      <c r="AU416" s="225" t="s">
        <v>81</v>
      </c>
      <c r="AY416" s="19" t="s">
        <v>196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9" t="s">
        <v>79</v>
      </c>
      <c r="BK416" s="226">
        <f>ROUND(I416*H416,2)</f>
        <v>0</v>
      </c>
      <c r="BL416" s="19" t="s">
        <v>266</v>
      </c>
      <c r="BM416" s="225" t="s">
        <v>1444</v>
      </c>
    </row>
    <row r="417" s="2" customFormat="1">
      <c r="A417" s="40"/>
      <c r="B417" s="41"/>
      <c r="C417" s="42"/>
      <c r="D417" s="227" t="s">
        <v>205</v>
      </c>
      <c r="E417" s="42"/>
      <c r="F417" s="228" t="s">
        <v>1445</v>
      </c>
      <c r="G417" s="42"/>
      <c r="H417" s="42"/>
      <c r="I417" s="229"/>
      <c r="J417" s="42"/>
      <c r="K417" s="42"/>
      <c r="L417" s="46"/>
      <c r="M417" s="230"/>
      <c r="N417" s="231"/>
      <c r="O417" s="86"/>
      <c r="P417" s="86"/>
      <c r="Q417" s="86"/>
      <c r="R417" s="86"/>
      <c r="S417" s="86"/>
      <c r="T417" s="86"/>
      <c r="U417" s="87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205</v>
      </c>
      <c r="AU417" s="19" t="s">
        <v>81</v>
      </c>
    </row>
    <row r="418" s="15" customFormat="1">
      <c r="A418" s="15"/>
      <c r="B418" s="268"/>
      <c r="C418" s="269"/>
      <c r="D418" s="234" t="s">
        <v>212</v>
      </c>
      <c r="E418" s="270" t="s">
        <v>19</v>
      </c>
      <c r="F418" s="271" t="s">
        <v>1238</v>
      </c>
      <c r="G418" s="269"/>
      <c r="H418" s="270" t="s">
        <v>19</v>
      </c>
      <c r="I418" s="272"/>
      <c r="J418" s="269"/>
      <c r="K418" s="269"/>
      <c r="L418" s="273"/>
      <c r="M418" s="274"/>
      <c r="N418" s="275"/>
      <c r="O418" s="275"/>
      <c r="P418" s="275"/>
      <c r="Q418" s="275"/>
      <c r="R418" s="275"/>
      <c r="S418" s="275"/>
      <c r="T418" s="275"/>
      <c r="U418" s="276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7" t="s">
        <v>212</v>
      </c>
      <c r="AU418" s="277" t="s">
        <v>81</v>
      </c>
      <c r="AV418" s="15" t="s">
        <v>79</v>
      </c>
      <c r="AW418" s="15" t="s">
        <v>33</v>
      </c>
      <c r="AX418" s="15" t="s">
        <v>72</v>
      </c>
      <c r="AY418" s="277" t="s">
        <v>196</v>
      </c>
    </row>
    <row r="419" s="13" customFormat="1">
      <c r="A419" s="13"/>
      <c r="B419" s="232"/>
      <c r="C419" s="233"/>
      <c r="D419" s="234" t="s">
        <v>212</v>
      </c>
      <c r="E419" s="235" t="s">
        <v>19</v>
      </c>
      <c r="F419" s="236" t="s">
        <v>1446</v>
      </c>
      <c r="G419" s="233"/>
      <c r="H419" s="237">
        <v>130.095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1"/>
      <c r="U419" s="242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212</v>
      </c>
      <c r="AU419" s="243" t="s">
        <v>81</v>
      </c>
      <c r="AV419" s="13" t="s">
        <v>81</v>
      </c>
      <c r="AW419" s="13" t="s">
        <v>33</v>
      </c>
      <c r="AX419" s="13" t="s">
        <v>72</v>
      </c>
      <c r="AY419" s="243" t="s">
        <v>196</v>
      </c>
    </row>
    <row r="420" s="13" customFormat="1">
      <c r="A420" s="13"/>
      <c r="B420" s="232"/>
      <c r="C420" s="233"/>
      <c r="D420" s="234" t="s">
        <v>212</v>
      </c>
      <c r="E420" s="235" t="s">
        <v>19</v>
      </c>
      <c r="F420" s="236" t="s">
        <v>1447</v>
      </c>
      <c r="G420" s="233"/>
      <c r="H420" s="237">
        <v>136.715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1"/>
      <c r="U420" s="242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212</v>
      </c>
      <c r="AU420" s="243" t="s">
        <v>81</v>
      </c>
      <c r="AV420" s="13" t="s">
        <v>81</v>
      </c>
      <c r="AW420" s="13" t="s">
        <v>33</v>
      </c>
      <c r="AX420" s="13" t="s">
        <v>72</v>
      </c>
      <c r="AY420" s="243" t="s">
        <v>196</v>
      </c>
    </row>
    <row r="421" s="14" customFormat="1">
      <c r="A421" s="14"/>
      <c r="B421" s="254"/>
      <c r="C421" s="255"/>
      <c r="D421" s="234" t="s">
        <v>212</v>
      </c>
      <c r="E421" s="256" t="s">
        <v>19</v>
      </c>
      <c r="F421" s="257" t="s">
        <v>233</v>
      </c>
      <c r="G421" s="255"/>
      <c r="H421" s="258">
        <v>266.81</v>
      </c>
      <c r="I421" s="259"/>
      <c r="J421" s="255"/>
      <c r="K421" s="255"/>
      <c r="L421" s="260"/>
      <c r="M421" s="261"/>
      <c r="N421" s="262"/>
      <c r="O421" s="262"/>
      <c r="P421" s="262"/>
      <c r="Q421" s="262"/>
      <c r="R421" s="262"/>
      <c r="S421" s="262"/>
      <c r="T421" s="262"/>
      <c r="U421" s="263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4" t="s">
        <v>212</v>
      </c>
      <c r="AU421" s="264" t="s">
        <v>81</v>
      </c>
      <c r="AV421" s="14" t="s">
        <v>203</v>
      </c>
      <c r="AW421" s="14" t="s">
        <v>33</v>
      </c>
      <c r="AX421" s="14" t="s">
        <v>79</v>
      </c>
      <c r="AY421" s="264" t="s">
        <v>196</v>
      </c>
    </row>
    <row r="422" s="2" customFormat="1" ht="21.75" customHeight="1">
      <c r="A422" s="40"/>
      <c r="B422" s="41"/>
      <c r="C422" s="244" t="s">
        <v>795</v>
      </c>
      <c r="D422" s="244" t="s">
        <v>214</v>
      </c>
      <c r="E422" s="245" t="s">
        <v>1448</v>
      </c>
      <c r="F422" s="246" t="s">
        <v>1449</v>
      </c>
      <c r="G422" s="247" t="s">
        <v>201</v>
      </c>
      <c r="H422" s="248">
        <v>22.620000000000001</v>
      </c>
      <c r="I422" s="249"/>
      <c r="J422" s="250">
        <f>ROUND(I422*H422,2)</f>
        <v>0</v>
      </c>
      <c r="K422" s="246" t="s">
        <v>19</v>
      </c>
      <c r="L422" s="251"/>
      <c r="M422" s="252" t="s">
        <v>19</v>
      </c>
      <c r="N422" s="253" t="s">
        <v>43</v>
      </c>
      <c r="O422" s="86"/>
      <c r="P422" s="223">
        <f>O422*H422</f>
        <v>0</v>
      </c>
      <c r="Q422" s="223">
        <v>0.55000000000000004</v>
      </c>
      <c r="R422" s="223">
        <f>Q422*H422</f>
        <v>12.441000000000001</v>
      </c>
      <c r="S422" s="223">
        <v>0</v>
      </c>
      <c r="T422" s="223">
        <f>S422*H422</f>
        <v>0</v>
      </c>
      <c r="U422" s="224" t="s">
        <v>19</v>
      </c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25" t="s">
        <v>278</v>
      </c>
      <c r="AT422" s="225" t="s">
        <v>214</v>
      </c>
      <c r="AU422" s="225" t="s">
        <v>81</v>
      </c>
      <c r="AY422" s="19" t="s">
        <v>196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9" t="s">
        <v>79</v>
      </c>
      <c r="BK422" s="226">
        <f>ROUND(I422*H422,2)</f>
        <v>0</v>
      </c>
      <c r="BL422" s="19" t="s">
        <v>266</v>
      </c>
      <c r="BM422" s="225" t="s">
        <v>1450</v>
      </c>
    </row>
    <row r="423" s="13" customFormat="1">
      <c r="A423" s="13"/>
      <c r="B423" s="232"/>
      <c r="C423" s="233"/>
      <c r="D423" s="234" t="s">
        <v>212</v>
      </c>
      <c r="E423" s="235" t="s">
        <v>19</v>
      </c>
      <c r="F423" s="236" t="s">
        <v>1451</v>
      </c>
      <c r="G423" s="233"/>
      <c r="H423" s="237">
        <v>18.850000000000001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1"/>
      <c r="U423" s="242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212</v>
      </c>
      <c r="AU423" s="243" t="s">
        <v>81</v>
      </c>
      <c r="AV423" s="13" t="s">
        <v>81</v>
      </c>
      <c r="AW423" s="13" t="s">
        <v>33</v>
      </c>
      <c r="AX423" s="13" t="s">
        <v>79</v>
      </c>
      <c r="AY423" s="243" t="s">
        <v>196</v>
      </c>
    </row>
    <row r="424" s="13" customFormat="1">
      <c r="A424" s="13"/>
      <c r="B424" s="232"/>
      <c r="C424" s="233"/>
      <c r="D424" s="234" t="s">
        <v>212</v>
      </c>
      <c r="E424" s="233"/>
      <c r="F424" s="236" t="s">
        <v>1452</v>
      </c>
      <c r="G424" s="233"/>
      <c r="H424" s="237">
        <v>22.620000000000001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1"/>
      <c r="U424" s="242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212</v>
      </c>
      <c r="AU424" s="243" t="s">
        <v>81</v>
      </c>
      <c r="AV424" s="13" t="s">
        <v>81</v>
      </c>
      <c r="AW424" s="13" t="s">
        <v>4</v>
      </c>
      <c r="AX424" s="13" t="s">
        <v>79</v>
      </c>
      <c r="AY424" s="243" t="s">
        <v>196</v>
      </c>
    </row>
    <row r="425" s="2" customFormat="1" ht="24.15" customHeight="1">
      <c r="A425" s="40"/>
      <c r="B425" s="41"/>
      <c r="C425" s="214" t="s">
        <v>802</v>
      </c>
      <c r="D425" s="214" t="s">
        <v>198</v>
      </c>
      <c r="E425" s="215" t="s">
        <v>308</v>
      </c>
      <c r="F425" s="216" t="s">
        <v>309</v>
      </c>
      <c r="G425" s="217" t="s">
        <v>201</v>
      </c>
      <c r="H425" s="218">
        <v>37.036000000000001</v>
      </c>
      <c r="I425" s="219"/>
      <c r="J425" s="220">
        <f>ROUND(I425*H425,2)</f>
        <v>0</v>
      </c>
      <c r="K425" s="216" t="s">
        <v>202</v>
      </c>
      <c r="L425" s="46"/>
      <c r="M425" s="221" t="s">
        <v>19</v>
      </c>
      <c r="N425" s="222" t="s">
        <v>43</v>
      </c>
      <c r="O425" s="86"/>
      <c r="P425" s="223">
        <f>O425*H425</f>
        <v>0</v>
      </c>
      <c r="Q425" s="223">
        <v>0.02248</v>
      </c>
      <c r="R425" s="223">
        <f>Q425*H425</f>
        <v>0.83256928000000008</v>
      </c>
      <c r="S425" s="223">
        <v>0</v>
      </c>
      <c r="T425" s="223">
        <f>S425*H425</f>
        <v>0</v>
      </c>
      <c r="U425" s="224" t="s">
        <v>19</v>
      </c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5" t="s">
        <v>266</v>
      </c>
      <c r="AT425" s="225" t="s">
        <v>198</v>
      </c>
      <c r="AU425" s="225" t="s">
        <v>81</v>
      </c>
      <c r="AY425" s="19" t="s">
        <v>196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9" t="s">
        <v>79</v>
      </c>
      <c r="BK425" s="226">
        <f>ROUND(I425*H425,2)</f>
        <v>0</v>
      </c>
      <c r="BL425" s="19" t="s">
        <v>266</v>
      </c>
      <c r="BM425" s="225" t="s">
        <v>1453</v>
      </c>
    </row>
    <row r="426" s="2" customFormat="1">
      <c r="A426" s="40"/>
      <c r="B426" s="41"/>
      <c r="C426" s="42"/>
      <c r="D426" s="227" t="s">
        <v>205</v>
      </c>
      <c r="E426" s="42"/>
      <c r="F426" s="228" t="s">
        <v>311</v>
      </c>
      <c r="G426" s="42"/>
      <c r="H426" s="42"/>
      <c r="I426" s="229"/>
      <c r="J426" s="42"/>
      <c r="K426" s="42"/>
      <c r="L426" s="46"/>
      <c r="M426" s="230"/>
      <c r="N426" s="231"/>
      <c r="O426" s="86"/>
      <c r="P426" s="86"/>
      <c r="Q426" s="86"/>
      <c r="R426" s="86"/>
      <c r="S426" s="86"/>
      <c r="T426" s="86"/>
      <c r="U426" s="87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205</v>
      </c>
      <c r="AU426" s="19" t="s">
        <v>81</v>
      </c>
    </row>
    <row r="427" s="13" customFormat="1">
      <c r="A427" s="13"/>
      <c r="B427" s="232"/>
      <c r="C427" s="233"/>
      <c r="D427" s="234" t="s">
        <v>212</v>
      </c>
      <c r="E427" s="235" t="s">
        <v>19</v>
      </c>
      <c r="F427" s="236" t="s">
        <v>1454</v>
      </c>
      <c r="G427" s="233"/>
      <c r="H427" s="237">
        <v>37.036000000000001</v>
      </c>
      <c r="I427" s="238"/>
      <c r="J427" s="233"/>
      <c r="K427" s="233"/>
      <c r="L427" s="239"/>
      <c r="M427" s="240"/>
      <c r="N427" s="241"/>
      <c r="O427" s="241"/>
      <c r="P427" s="241"/>
      <c r="Q427" s="241"/>
      <c r="R427" s="241"/>
      <c r="S427" s="241"/>
      <c r="T427" s="241"/>
      <c r="U427" s="242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212</v>
      </c>
      <c r="AU427" s="243" t="s">
        <v>81</v>
      </c>
      <c r="AV427" s="13" t="s">
        <v>81</v>
      </c>
      <c r="AW427" s="13" t="s">
        <v>33</v>
      </c>
      <c r="AX427" s="13" t="s">
        <v>79</v>
      </c>
      <c r="AY427" s="243" t="s">
        <v>196</v>
      </c>
    </row>
    <row r="428" s="2" customFormat="1" ht="37.8" customHeight="1">
      <c r="A428" s="40"/>
      <c r="B428" s="41"/>
      <c r="C428" s="214" t="s">
        <v>811</v>
      </c>
      <c r="D428" s="214" t="s">
        <v>198</v>
      </c>
      <c r="E428" s="215" t="s">
        <v>760</v>
      </c>
      <c r="F428" s="216" t="s">
        <v>761</v>
      </c>
      <c r="G428" s="217" t="s">
        <v>244</v>
      </c>
      <c r="H428" s="218">
        <v>622.05600000000004</v>
      </c>
      <c r="I428" s="219"/>
      <c r="J428" s="220">
        <f>ROUND(I428*H428,2)</f>
        <v>0</v>
      </c>
      <c r="K428" s="216" t="s">
        <v>19</v>
      </c>
      <c r="L428" s="46"/>
      <c r="M428" s="221" t="s">
        <v>19</v>
      </c>
      <c r="N428" s="222" t="s">
        <v>43</v>
      </c>
      <c r="O428" s="86"/>
      <c r="P428" s="223">
        <f>O428*H428</f>
        <v>0</v>
      </c>
      <c r="Q428" s="223">
        <v>0.015720000000000001</v>
      </c>
      <c r="R428" s="223">
        <f>Q428*H428</f>
        <v>9.7787203200000015</v>
      </c>
      <c r="S428" s="223">
        <v>0</v>
      </c>
      <c r="T428" s="223">
        <f>S428*H428</f>
        <v>0</v>
      </c>
      <c r="U428" s="224" t="s">
        <v>19</v>
      </c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266</v>
      </c>
      <c r="AT428" s="225" t="s">
        <v>198</v>
      </c>
      <c r="AU428" s="225" t="s">
        <v>81</v>
      </c>
      <c r="AY428" s="19" t="s">
        <v>196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79</v>
      </c>
      <c r="BK428" s="226">
        <f>ROUND(I428*H428,2)</f>
        <v>0</v>
      </c>
      <c r="BL428" s="19" t="s">
        <v>266</v>
      </c>
      <c r="BM428" s="225" t="s">
        <v>1455</v>
      </c>
    </row>
    <row r="429" s="13" customFormat="1">
      <c r="A429" s="13"/>
      <c r="B429" s="232"/>
      <c r="C429" s="233"/>
      <c r="D429" s="234" t="s">
        <v>212</v>
      </c>
      <c r="E429" s="235" t="s">
        <v>19</v>
      </c>
      <c r="F429" s="236" t="s">
        <v>1405</v>
      </c>
      <c r="G429" s="233"/>
      <c r="H429" s="237">
        <v>622.05600000000004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1"/>
      <c r="U429" s="242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212</v>
      </c>
      <c r="AU429" s="243" t="s">
        <v>81</v>
      </c>
      <c r="AV429" s="13" t="s">
        <v>81</v>
      </c>
      <c r="AW429" s="13" t="s">
        <v>33</v>
      </c>
      <c r="AX429" s="13" t="s">
        <v>79</v>
      </c>
      <c r="AY429" s="243" t="s">
        <v>196</v>
      </c>
    </row>
    <row r="430" s="2" customFormat="1" ht="49.05" customHeight="1">
      <c r="A430" s="40"/>
      <c r="B430" s="41"/>
      <c r="C430" s="214" t="s">
        <v>818</v>
      </c>
      <c r="D430" s="214" t="s">
        <v>198</v>
      </c>
      <c r="E430" s="215" t="s">
        <v>1456</v>
      </c>
      <c r="F430" s="216" t="s">
        <v>1457</v>
      </c>
      <c r="G430" s="217" t="s">
        <v>237</v>
      </c>
      <c r="H430" s="218">
        <v>31.009</v>
      </c>
      <c r="I430" s="219"/>
      <c r="J430" s="220">
        <f>ROUND(I430*H430,2)</f>
        <v>0</v>
      </c>
      <c r="K430" s="216" t="s">
        <v>202</v>
      </c>
      <c r="L430" s="46"/>
      <c r="M430" s="221" t="s">
        <v>19</v>
      </c>
      <c r="N430" s="222" t="s">
        <v>43</v>
      </c>
      <c r="O430" s="86"/>
      <c r="P430" s="223">
        <f>O430*H430</f>
        <v>0</v>
      </c>
      <c r="Q430" s="223">
        <v>0</v>
      </c>
      <c r="R430" s="223">
        <f>Q430*H430</f>
        <v>0</v>
      </c>
      <c r="S430" s="223">
        <v>0</v>
      </c>
      <c r="T430" s="223">
        <f>S430*H430</f>
        <v>0</v>
      </c>
      <c r="U430" s="224" t="s">
        <v>19</v>
      </c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266</v>
      </c>
      <c r="AT430" s="225" t="s">
        <v>198</v>
      </c>
      <c r="AU430" s="225" t="s">
        <v>81</v>
      </c>
      <c r="AY430" s="19" t="s">
        <v>196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79</v>
      </c>
      <c r="BK430" s="226">
        <f>ROUND(I430*H430,2)</f>
        <v>0</v>
      </c>
      <c r="BL430" s="19" t="s">
        <v>266</v>
      </c>
      <c r="BM430" s="225" t="s">
        <v>1458</v>
      </c>
    </row>
    <row r="431" s="2" customFormat="1">
      <c r="A431" s="40"/>
      <c r="B431" s="41"/>
      <c r="C431" s="42"/>
      <c r="D431" s="227" t="s">
        <v>205</v>
      </c>
      <c r="E431" s="42"/>
      <c r="F431" s="228" t="s">
        <v>1459</v>
      </c>
      <c r="G431" s="42"/>
      <c r="H431" s="42"/>
      <c r="I431" s="229"/>
      <c r="J431" s="42"/>
      <c r="K431" s="42"/>
      <c r="L431" s="46"/>
      <c r="M431" s="230"/>
      <c r="N431" s="231"/>
      <c r="O431" s="86"/>
      <c r="P431" s="86"/>
      <c r="Q431" s="86"/>
      <c r="R431" s="86"/>
      <c r="S431" s="86"/>
      <c r="T431" s="86"/>
      <c r="U431" s="87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205</v>
      </c>
      <c r="AU431" s="19" t="s">
        <v>81</v>
      </c>
    </row>
    <row r="432" s="12" customFormat="1" ht="22.8" customHeight="1">
      <c r="A432" s="12"/>
      <c r="B432" s="198"/>
      <c r="C432" s="199"/>
      <c r="D432" s="200" t="s">
        <v>71</v>
      </c>
      <c r="E432" s="212" t="s">
        <v>781</v>
      </c>
      <c r="F432" s="212" t="s">
        <v>782</v>
      </c>
      <c r="G432" s="199"/>
      <c r="H432" s="199"/>
      <c r="I432" s="202"/>
      <c r="J432" s="213">
        <f>BK432</f>
        <v>0</v>
      </c>
      <c r="K432" s="199"/>
      <c r="L432" s="204"/>
      <c r="M432" s="205"/>
      <c r="N432" s="206"/>
      <c r="O432" s="206"/>
      <c r="P432" s="207">
        <f>SUM(P433:P450)</f>
        <v>0</v>
      </c>
      <c r="Q432" s="206"/>
      <c r="R432" s="207">
        <f>SUM(R433:R450)</f>
        <v>4.6367458800000003</v>
      </c>
      <c r="S432" s="206"/>
      <c r="T432" s="207">
        <f>SUM(T433:T450)</f>
        <v>0</v>
      </c>
      <c r="U432" s="208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R432" s="209" t="s">
        <v>81</v>
      </c>
      <c r="AT432" s="210" t="s">
        <v>71</v>
      </c>
      <c r="AU432" s="210" t="s">
        <v>79</v>
      </c>
      <c r="AY432" s="209" t="s">
        <v>196</v>
      </c>
      <c r="BK432" s="211">
        <f>SUM(BK433:BK450)</f>
        <v>0</v>
      </c>
    </row>
    <row r="433" s="2" customFormat="1" ht="49.05" customHeight="1">
      <c r="A433" s="40"/>
      <c r="B433" s="41"/>
      <c r="C433" s="214" t="s">
        <v>824</v>
      </c>
      <c r="D433" s="214" t="s">
        <v>198</v>
      </c>
      <c r="E433" s="215" t="s">
        <v>1460</v>
      </c>
      <c r="F433" s="216" t="s">
        <v>1461</v>
      </c>
      <c r="G433" s="217" t="s">
        <v>244</v>
      </c>
      <c r="H433" s="218">
        <v>622.05600000000004</v>
      </c>
      <c r="I433" s="219"/>
      <c r="J433" s="220">
        <f>ROUND(I433*H433,2)</f>
        <v>0</v>
      </c>
      <c r="K433" s="216" t="s">
        <v>202</v>
      </c>
      <c r="L433" s="46"/>
      <c r="M433" s="221" t="s">
        <v>19</v>
      </c>
      <c r="N433" s="222" t="s">
        <v>43</v>
      </c>
      <c r="O433" s="86"/>
      <c r="P433" s="223">
        <f>O433*H433</f>
        <v>0</v>
      </c>
      <c r="Q433" s="223">
        <v>0.0069800000000000001</v>
      </c>
      <c r="R433" s="223">
        <f>Q433*H433</f>
        <v>4.3419508800000006</v>
      </c>
      <c r="S433" s="223">
        <v>0</v>
      </c>
      <c r="T433" s="223">
        <f>S433*H433</f>
        <v>0</v>
      </c>
      <c r="U433" s="224" t="s">
        <v>19</v>
      </c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25" t="s">
        <v>266</v>
      </c>
      <c r="AT433" s="225" t="s">
        <v>198</v>
      </c>
      <c r="AU433" s="225" t="s">
        <v>81</v>
      </c>
      <c r="AY433" s="19" t="s">
        <v>196</v>
      </c>
      <c r="BE433" s="226">
        <f>IF(N433="základní",J433,0)</f>
        <v>0</v>
      </c>
      <c r="BF433" s="226">
        <f>IF(N433="snížená",J433,0)</f>
        <v>0</v>
      </c>
      <c r="BG433" s="226">
        <f>IF(N433="zákl. přenesená",J433,0)</f>
        <v>0</v>
      </c>
      <c r="BH433" s="226">
        <f>IF(N433="sníž. přenesená",J433,0)</f>
        <v>0</v>
      </c>
      <c r="BI433" s="226">
        <f>IF(N433="nulová",J433,0)</f>
        <v>0</v>
      </c>
      <c r="BJ433" s="19" t="s">
        <v>79</v>
      </c>
      <c r="BK433" s="226">
        <f>ROUND(I433*H433,2)</f>
        <v>0</v>
      </c>
      <c r="BL433" s="19" t="s">
        <v>266</v>
      </c>
      <c r="BM433" s="225" t="s">
        <v>1462</v>
      </c>
    </row>
    <row r="434" s="2" customFormat="1">
      <c r="A434" s="40"/>
      <c r="B434" s="41"/>
      <c r="C434" s="42"/>
      <c r="D434" s="227" t="s">
        <v>205</v>
      </c>
      <c r="E434" s="42"/>
      <c r="F434" s="228" t="s">
        <v>1463</v>
      </c>
      <c r="G434" s="42"/>
      <c r="H434" s="42"/>
      <c r="I434" s="229"/>
      <c r="J434" s="42"/>
      <c r="K434" s="42"/>
      <c r="L434" s="46"/>
      <c r="M434" s="230"/>
      <c r="N434" s="231"/>
      <c r="O434" s="86"/>
      <c r="P434" s="86"/>
      <c r="Q434" s="86"/>
      <c r="R434" s="86"/>
      <c r="S434" s="86"/>
      <c r="T434" s="86"/>
      <c r="U434" s="87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205</v>
      </c>
      <c r="AU434" s="19" t="s">
        <v>81</v>
      </c>
    </row>
    <row r="435" s="13" customFormat="1">
      <c r="A435" s="13"/>
      <c r="B435" s="232"/>
      <c r="C435" s="233"/>
      <c r="D435" s="234" t="s">
        <v>212</v>
      </c>
      <c r="E435" s="235" t="s">
        <v>19</v>
      </c>
      <c r="F435" s="236" t="s">
        <v>1405</v>
      </c>
      <c r="G435" s="233"/>
      <c r="H435" s="237">
        <v>622.05600000000004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1"/>
      <c r="U435" s="242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212</v>
      </c>
      <c r="AU435" s="243" t="s">
        <v>81</v>
      </c>
      <c r="AV435" s="13" t="s">
        <v>81</v>
      </c>
      <c r="AW435" s="13" t="s">
        <v>33</v>
      </c>
      <c r="AX435" s="13" t="s">
        <v>79</v>
      </c>
      <c r="AY435" s="243" t="s">
        <v>196</v>
      </c>
    </row>
    <row r="436" s="2" customFormat="1" ht="37.8" customHeight="1">
      <c r="A436" s="40"/>
      <c r="B436" s="41"/>
      <c r="C436" s="214" t="s">
        <v>830</v>
      </c>
      <c r="D436" s="214" t="s">
        <v>198</v>
      </c>
      <c r="E436" s="215" t="s">
        <v>1464</v>
      </c>
      <c r="F436" s="216" t="s">
        <v>1465</v>
      </c>
      <c r="G436" s="217" t="s">
        <v>209</v>
      </c>
      <c r="H436" s="218">
        <v>98.265000000000001</v>
      </c>
      <c r="I436" s="219"/>
      <c r="J436" s="220">
        <f>ROUND(I436*H436,2)</f>
        <v>0</v>
      </c>
      <c r="K436" s="216" t="s">
        <v>19</v>
      </c>
      <c r="L436" s="46"/>
      <c r="M436" s="221" t="s">
        <v>19</v>
      </c>
      <c r="N436" s="222" t="s">
        <v>43</v>
      </c>
      <c r="O436" s="86"/>
      <c r="P436" s="223">
        <f>O436*H436</f>
        <v>0</v>
      </c>
      <c r="Q436" s="223">
        <v>0.0030000000000000001</v>
      </c>
      <c r="R436" s="223">
        <f>Q436*H436</f>
        <v>0.29479500000000003</v>
      </c>
      <c r="S436" s="223">
        <v>0</v>
      </c>
      <c r="T436" s="223">
        <f>S436*H436</f>
        <v>0</v>
      </c>
      <c r="U436" s="224" t="s">
        <v>19</v>
      </c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5" t="s">
        <v>266</v>
      </c>
      <c r="AT436" s="225" t="s">
        <v>198</v>
      </c>
      <c r="AU436" s="225" t="s">
        <v>81</v>
      </c>
      <c r="AY436" s="19" t="s">
        <v>196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9" t="s">
        <v>79</v>
      </c>
      <c r="BK436" s="226">
        <f>ROUND(I436*H436,2)</f>
        <v>0</v>
      </c>
      <c r="BL436" s="19" t="s">
        <v>266</v>
      </c>
      <c r="BM436" s="225" t="s">
        <v>1466</v>
      </c>
    </row>
    <row r="437" s="13" customFormat="1">
      <c r="A437" s="13"/>
      <c r="B437" s="232"/>
      <c r="C437" s="233"/>
      <c r="D437" s="234" t="s">
        <v>212</v>
      </c>
      <c r="E437" s="235" t="s">
        <v>19</v>
      </c>
      <c r="F437" s="236" t="s">
        <v>1467</v>
      </c>
      <c r="G437" s="233"/>
      <c r="H437" s="237">
        <v>12.99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1"/>
      <c r="U437" s="242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212</v>
      </c>
      <c r="AU437" s="243" t="s">
        <v>81</v>
      </c>
      <c r="AV437" s="13" t="s">
        <v>81</v>
      </c>
      <c r="AW437" s="13" t="s">
        <v>33</v>
      </c>
      <c r="AX437" s="13" t="s">
        <v>72</v>
      </c>
      <c r="AY437" s="243" t="s">
        <v>196</v>
      </c>
    </row>
    <row r="438" s="13" customFormat="1">
      <c r="A438" s="13"/>
      <c r="B438" s="232"/>
      <c r="C438" s="233"/>
      <c r="D438" s="234" t="s">
        <v>212</v>
      </c>
      <c r="E438" s="235" t="s">
        <v>19</v>
      </c>
      <c r="F438" s="236" t="s">
        <v>1468</v>
      </c>
      <c r="G438" s="233"/>
      <c r="H438" s="237">
        <v>13.44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1"/>
      <c r="U438" s="242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212</v>
      </c>
      <c r="AU438" s="243" t="s">
        <v>81</v>
      </c>
      <c r="AV438" s="13" t="s">
        <v>81</v>
      </c>
      <c r="AW438" s="13" t="s">
        <v>33</v>
      </c>
      <c r="AX438" s="13" t="s">
        <v>72</v>
      </c>
      <c r="AY438" s="243" t="s">
        <v>196</v>
      </c>
    </row>
    <row r="439" s="13" customFormat="1">
      <c r="A439" s="13"/>
      <c r="B439" s="232"/>
      <c r="C439" s="233"/>
      <c r="D439" s="234" t="s">
        <v>212</v>
      </c>
      <c r="E439" s="235" t="s">
        <v>19</v>
      </c>
      <c r="F439" s="236" t="s">
        <v>1469</v>
      </c>
      <c r="G439" s="233"/>
      <c r="H439" s="237">
        <v>6.6349999999999998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1"/>
      <c r="U439" s="242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212</v>
      </c>
      <c r="AU439" s="243" t="s">
        <v>81</v>
      </c>
      <c r="AV439" s="13" t="s">
        <v>81</v>
      </c>
      <c r="AW439" s="13" t="s">
        <v>33</v>
      </c>
      <c r="AX439" s="13" t="s">
        <v>72</v>
      </c>
      <c r="AY439" s="243" t="s">
        <v>196</v>
      </c>
    </row>
    <row r="440" s="13" customFormat="1">
      <c r="A440" s="13"/>
      <c r="B440" s="232"/>
      <c r="C440" s="233"/>
      <c r="D440" s="234" t="s">
        <v>212</v>
      </c>
      <c r="E440" s="235" t="s">
        <v>19</v>
      </c>
      <c r="F440" s="236" t="s">
        <v>1470</v>
      </c>
      <c r="G440" s="233"/>
      <c r="H440" s="237">
        <v>7.2750000000000004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1"/>
      <c r="U440" s="242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212</v>
      </c>
      <c r="AU440" s="243" t="s">
        <v>81</v>
      </c>
      <c r="AV440" s="13" t="s">
        <v>81</v>
      </c>
      <c r="AW440" s="13" t="s">
        <v>33</v>
      </c>
      <c r="AX440" s="13" t="s">
        <v>72</v>
      </c>
      <c r="AY440" s="243" t="s">
        <v>196</v>
      </c>
    </row>
    <row r="441" s="13" customFormat="1">
      <c r="A441" s="13"/>
      <c r="B441" s="232"/>
      <c r="C441" s="233"/>
      <c r="D441" s="234" t="s">
        <v>212</v>
      </c>
      <c r="E441" s="235" t="s">
        <v>19</v>
      </c>
      <c r="F441" s="236" t="s">
        <v>1471</v>
      </c>
      <c r="G441" s="233"/>
      <c r="H441" s="237">
        <v>10.275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1"/>
      <c r="U441" s="242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212</v>
      </c>
      <c r="AU441" s="243" t="s">
        <v>81</v>
      </c>
      <c r="AV441" s="13" t="s">
        <v>81</v>
      </c>
      <c r="AW441" s="13" t="s">
        <v>33</v>
      </c>
      <c r="AX441" s="13" t="s">
        <v>72</v>
      </c>
      <c r="AY441" s="243" t="s">
        <v>196</v>
      </c>
    </row>
    <row r="442" s="13" customFormat="1">
      <c r="A442" s="13"/>
      <c r="B442" s="232"/>
      <c r="C442" s="233"/>
      <c r="D442" s="234" t="s">
        <v>212</v>
      </c>
      <c r="E442" s="235" t="s">
        <v>19</v>
      </c>
      <c r="F442" s="236" t="s">
        <v>1472</v>
      </c>
      <c r="G442" s="233"/>
      <c r="H442" s="237">
        <v>9.7300000000000004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1"/>
      <c r="U442" s="242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212</v>
      </c>
      <c r="AU442" s="243" t="s">
        <v>81</v>
      </c>
      <c r="AV442" s="13" t="s">
        <v>81</v>
      </c>
      <c r="AW442" s="13" t="s">
        <v>33</v>
      </c>
      <c r="AX442" s="13" t="s">
        <v>72</v>
      </c>
      <c r="AY442" s="243" t="s">
        <v>196</v>
      </c>
    </row>
    <row r="443" s="13" customFormat="1">
      <c r="A443" s="13"/>
      <c r="B443" s="232"/>
      <c r="C443" s="233"/>
      <c r="D443" s="234" t="s">
        <v>212</v>
      </c>
      <c r="E443" s="235" t="s">
        <v>19</v>
      </c>
      <c r="F443" s="236" t="s">
        <v>1473</v>
      </c>
      <c r="G443" s="233"/>
      <c r="H443" s="237">
        <v>7.5199999999999996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1"/>
      <c r="U443" s="242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212</v>
      </c>
      <c r="AU443" s="243" t="s">
        <v>81</v>
      </c>
      <c r="AV443" s="13" t="s">
        <v>81</v>
      </c>
      <c r="AW443" s="13" t="s">
        <v>33</v>
      </c>
      <c r="AX443" s="13" t="s">
        <v>72</v>
      </c>
      <c r="AY443" s="243" t="s">
        <v>196</v>
      </c>
    </row>
    <row r="444" s="13" customFormat="1">
      <c r="A444" s="13"/>
      <c r="B444" s="232"/>
      <c r="C444" s="233"/>
      <c r="D444" s="234" t="s">
        <v>212</v>
      </c>
      <c r="E444" s="235" t="s">
        <v>19</v>
      </c>
      <c r="F444" s="236" t="s">
        <v>1474</v>
      </c>
      <c r="G444" s="233"/>
      <c r="H444" s="237">
        <v>4.3799999999999999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1"/>
      <c r="U444" s="242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212</v>
      </c>
      <c r="AU444" s="243" t="s">
        <v>81</v>
      </c>
      <c r="AV444" s="13" t="s">
        <v>81</v>
      </c>
      <c r="AW444" s="13" t="s">
        <v>33</v>
      </c>
      <c r="AX444" s="13" t="s">
        <v>72</v>
      </c>
      <c r="AY444" s="243" t="s">
        <v>196</v>
      </c>
    </row>
    <row r="445" s="13" customFormat="1">
      <c r="A445" s="13"/>
      <c r="B445" s="232"/>
      <c r="C445" s="233"/>
      <c r="D445" s="234" t="s">
        <v>212</v>
      </c>
      <c r="E445" s="235" t="s">
        <v>19</v>
      </c>
      <c r="F445" s="236" t="s">
        <v>1475</v>
      </c>
      <c r="G445" s="233"/>
      <c r="H445" s="237">
        <v>8.8650000000000002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1"/>
      <c r="U445" s="242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212</v>
      </c>
      <c r="AU445" s="243" t="s">
        <v>81</v>
      </c>
      <c r="AV445" s="13" t="s">
        <v>81</v>
      </c>
      <c r="AW445" s="13" t="s">
        <v>33</v>
      </c>
      <c r="AX445" s="13" t="s">
        <v>72</v>
      </c>
      <c r="AY445" s="243" t="s">
        <v>196</v>
      </c>
    </row>
    <row r="446" s="13" customFormat="1">
      <c r="A446" s="13"/>
      <c r="B446" s="232"/>
      <c r="C446" s="233"/>
      <c r="D446" s="234" t="s">
        <v>212</v>
      </c>
      <c r="E446" s="235" t="s">
        <v>19</v>
      </c>
      <c r="F446" s="236" t="s">
        <v>1476</v>
      </c>
      <c r="G446" s="233"/>
      <c r="H446" s="237">
        <v>9.9849999999999994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1"/>
      <c r="U446" s="242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212</v>
      </c>
      <c r="AU446" s="243" t="s">
        <v>81</v>
      </c>
      <c r="AV446" s="13" t="s">
        <v>81</v>
      </c>
      <c r="AW446" s="13" t="s">
        <v>33</v>
      </c>
      <c r="AX446" s="13" t="s">
        <v>72</v>
      </c>
      <c r="AY446" s="243" t="s">
        <v>196</v>
      </c>
    </row>
    <row r="447" s="13" customFormat="1">
      <c r="A447" s="13"/>
      <c r="B447" s="232"/>
      <c r="C447" s="233"/>
      <c r="D447" s="234" t="s">
        <v>212</v>
      </c>
      <c r="E447" s="235" t="s">
        <v>19</v>
      </c>
      <c r="F447" s="236" t="s">
        <v>1477</v>
      </c>
      <c r="G447" s="233"/>
      <c r="H447" s="237">
        <v>7.1699999999999999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1"/>
      <c r="U447" s="242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212</v>
      </c>
      <c r="AU447" s="243" t="s">
        <v>81</v>
      </c>
      <c r="AV447" s="13" t="s">
        <v>81</v>
      </c>
      <c r="AW447" s="13" t="s">
        <v>33</v>
      </c>
      <c r="AX447" s="13" t="s">
        <v>72</v>
      </c>
      <c r="AY447" s="243" t="s">
        <v>196</v>
      </c>
    </row>
    <row r="448" s="14" customFormat="1">
      <c r="A448" s="14"/>
      <c r="B448" s="254"/>
      <c r="C448" s="255"/>
      <c r="D448" s="234" t="s">
        <v>212</v>
      </c>
      <c r="E448" s="256" t="s">
        <v>19</v>
      </c>
      <c r="F448" s="257" t="s">
        <v>233</v>
      </c>
      <c r="G448" s="255"/>
      <c r="H448" s="258">
        <v>98.264999999999986</v>
      </c>
      <c r="I448" s="259"/>
      <c r="J448" s="255"/>
      <c r="K448" s="255"/>
      <c r="L448" s="260"/>
      <c r="M448" s="261"/>
      <c r="N448" s="262"/>
      <c r="O448" s="262"/>
      <c r="P448" s="262"/>
      <c r="Q448" s="262"/>
      <c r="R448" s="262"/>
      <c r="S448" s="262"/>
      <c r="T448" s="262"/>
      <c r="U448" s="263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4" t="s">
        <v>212</v>
      </c>
      <c r="AU448" s="264" t="s">
        <v>81</v>
      </c>
      <c r="AV448" s="14" t="s">
        <v>203</v>
      </c>
      <c r="AW448" s="14" t="s">
        <v>33</v>
      </c>
      <c r="AX448" s="14" t="s">
        <v>79</v>
      </c>
      <c r="AY448" s="264" t="s">
        <v>196</v>
      </c>
    </row>
    <row r="449" s="2" customFormat="1" ht="49.05" customHeight="1">
      <c r="A449" s="40"/>
      <c r="B449" s="41"/>
      <c r="C449" s="214" t="s">
        <v>835</v>
      </c>
      <c r="D449" s="214" t="s">
        <v>198</v>
      </c>
      <c r="E449" s="215" t="s">
        <v>1478</v>
      </c>
      <c r="F449" s="216" t="s">
        <v>1479</v>
      </c>
      <c r="G449" s="217" t="s">
        <v>237</v>
      </c>
      <c r="H449" s="218">
        <v>4.6369999999999996</v>
      </c>
      <c r="I449" s="219"/>
      <c r="J449" s="220">
        <f>ROUND(I449*H449,2)</f>
        <v>0</v>
      </c>
      <c r="K449" s="216" t="s">
        <v>202</v>
      </c>
      <c r="L449" s="46"/>
      <c r="M449" s="221" t="s">
        <v>19</v>
      </c>
      <c r="N449" s="222" t="s">
        <v>43</v>
      </c>
      <c r="O449" s="86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3">
        <f>S449*H449</f>
        <v>0</v>
      </c>
      <c r="U449" s="224" t="s">
        <v>19</v>
      </c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5" t="s">
        <v>266</v>
      </c>
      <c r="AT449" s="225" t="s">
        <v>198</v>
      </c>
      <c r="AU449" s="225" t="s">
        <v>81</v>
      </c>
      <c r="AY449" s="19" t="s">
        <v>196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9" t="s">
        <v>79</v>
      </c>
      <c r="BK449" s="226">
        <f>ROUND(I449*H449,2)</f>
        <v>0</v>
      </c>
      <c r="BL449" s="19" t="s">
        <v>266</v>
      </c>
      <c r="BM449" s="225" t="s">
        <v>1480</v>
      </c>
    </row>
    <row r="450" s="2" customFormat="1">
      <c r="A450" s="40"/>
      <c r="B450" s="41"/>
      <c r="C450" s="42"/>
      <c r="D450" s="227" t="s">
        <v>205</v>
      </c>
      <c r="E450" s="42"/>
      <c r="F450" s="228" t="s">
        <v>1481</v>
      </c>
      <c r="G450" s="42"/>
      <c r="H450" s="42"/>
      <c r="I450" s="229"/>
      <c r="J450" s="42"/>
      <c r="K450" s="42"/>
      <c r="L450" s="46"/>
      <c r="M450" s="230"/>
      <c r="N450" s="231"/>
      <c r="O450" s="86"/>
      <c r="P450" s="86"/>
      <c r="Q450" s="86"/>
      <c r="R450" s="86"/>
      <c r="S450" s="86"/>
      <c r="T450" s="86"/>
      <c r="U450" s="87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205</v>
      </c>
      <c r="AU450" s="19" t="s">
        <v>81</v>
      </c>
    </row>
    <row r="451" s="12" customFormat="1" ht="22.8" customHeight="1">
      <c r="A451" s="12"/>
      <c r="B451" s="198"/>
      <c r="C451" s="199"/>
      <c r="D451" s="200" t="s">
        <v>71</v>
      </c>
      <c r="E451" s="212" t="s">
        <v>800</v>
      </c>
      <c r="F451" s="212" t="s">
        <v>801</v>
      </c>
      <c r="G451" s="199"/>
      <c r="H451" s="199"/>
      <c r="I451" s="202"/>
      <c r="J451" s="213">
        <f>BK451</f>
        <v>0</v>
      </c>
      <c r="K451" s="199"/>
      <c r="L451" s="204"/>
      <c r="M451" s="205"/>
      <c r="N451" s="206"/>
      <c r="O451" s="206"/>
      <c r="P451" s="207">
        <f>SUM(P452:P506)</f>
        <v>0</v>
      </c>
      <c r="Q451" s="206"/>
      <c r="R451" s="207">
        <f>SUM(R452:R506)</f>
        <v>14.579050000000001</v>
      </c>
      <c r="S451" s="206"/>
      <c r="T451" s="207">
        <f>SUM(T452:T506)</f>
        <v>0</v>
      </c>
      <c r="U451" s="208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R451" s="209" t="s">
        <v>81</v>
      </c>
      <c r="AT451" s="210" t="s">
        <v>71</v>
      </c>
      <c r="AU451" s="210" t="s">
        <v>79</v>
      </c>
      <c r="AY451" s="209" t="s">
        <v>196</v>
      </c>
      <c r="BK451" s="211">
        <f>SUM(BK452:BK506)</f>
        <v>0</v>
      </c>
    </row>
    <row r="452" s="2" customFormat="1" ht="33" customHeight="1">
      <c r="A452" s="40"/>
      <c r="B452" s="41"/>
      <c r="C452" s="214" t="s">
        <v>840</v>
      </c>
      <c r="D452" s="214" t="s">
        <v>198</v>
      </c>
      <c r="E452" s="215" t="s">
        <v>1482</v>
      </c>
      <c r="F452" s="216" t="s">
        <v>1483</v>
      </c>
      <c r="G452" s="217" t="s">
        <v>244</v>
      </c>
      <c r="H452" s="218">
        <v>719.33399999999995</v>
      </c>
      <c r="I452" s="219"/>
      <c r="J452" s="220">
        <f>ROUND(I452*H452,2)</f>
        <v>0</v>
      </c>
      <c r="K452" s="216" t="s">
        <v>202</v>
      </c>
      <c r="L452" s="46"/>
      <c r="M452" s="221" t="s">
        <v>19</v>
      </c>
      <c r="N452" s="222" t="s">
        <v>43</v>
      </c>
      <c r="O452" s="86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3">
        <f>S452*H452</f>
        <v>0</v>
      </c>
      <c r="U452" s="224" t="s">
        <v>19</v>
      </c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5" t="s">
        <v>266</v>
      </c>
      <c r="AT452" s="225" t="s">
        <v>198</v>
      </c>
      <c r="AU452" s="225" t="s">
        <v>81</v>
      </c>
      <c r="AY452" s="19" t="s">
        <v>196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9" t="s">
        <v>79</v>
      </c>
      <c r="BK452" s="226">
        <f>ROUND(I452*H452,2)</f>
        <v>0</v>
      </c>
      <c r="BL452" s="19" t="s">
        <v>266</v>
      </c>
      <c r="BM452" s="225" t="s">
        <v>1484</v>
      </c>
    </row>
    <row r="453" s="2" customFormat="1">
      <c r="A453" s="40"/>
      <c r="B453" s="41"/>
      <c r="C453" s="42"/>
      <c r="D453" s="227" t="s">
        <v>205</v>
      </c>
      <c r="E453" s="42"/>
      <c r="F453" s="228" t="s">
        <v>1485</v>
      </c>
      <c r="G453" s="42"/>
      <c r="H453" s="42"/>
      <c r="I453" s="229"/>
      <c r="J453" s="42"/>
      <c r="K453" s="42"/>
      <c r="L453" s="46"/>
      <c r="M453" s="230"/>
      <c r="N453" s="231"/>
      <c r="O453" s="86"/>
      <c r="P453" s="86"/>
      <c r="Q453" s="86"/>
      <c r="R453" s="86"/>
      <c r="S453" s="86"/>
      <c r="T453" s="86"/>
      <c r="U453" s="87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205</v>
      </c>
      <c r="AU453" s="19" t="s">
        <v>81</v>
      </c>
    </row>
    <row r="454" s="13" customFormat="1">
      <c r="A454" s="13"/>
      <c r="B454" s="232"/>
      <c r="C454" s="233"/>
      <c r="D454" s="234" t="s">
        <v>212</v>
      </c>
      <c r="E454" s="235" t="s">
        <v>19</v>
      </c>
      <c r="F454" s="236" t="s">
        <v>1405</v>
      </c>
      <c r="G454" s="233"/>
      <c r="H454" s="237">
        <v>622.05600000000004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1"/>
      <c r="U454" s="242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212</v>
      </c>
      <c r="AU454" s="243" t="s">
        <v>81</v>
      </c>
      <c r="AV454" s="13" t="s">
        <v>81</v>
      </c>
      <c r="AW454" s="13" t="s">
        <v>33</v>
      </c>
      <c r="AX454" s="13" t="s">
        <v>72</v>
      </c>
      <c r="AY454" s="243" t="s">
        <v>196</v>
      </c>
    </row>
    <row r="455" s="13" customFormat="1">
      <c r="A455" s="13"/>
      <c r="B455" s="232"/>
      <c r="C455" s="233"/>
      <c r="D455" s="234" t="s">
        <v>212</v>
      </c>
      <c r="E455" s="235" t="s">
        <v>19</v>
      </c>
      <c r="F455" s="236" t="s">
        <v>1486</v>
      </c>
      <c r="G455" s="233"/>
      <c r="H455" s="237">
        <v>97.278000000000006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1"/>
      <c r="U455" s="242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212</v>
      </c>
      <c r="AU455" s="243" t="s">
        <v>81</v>
      </c>
      <c r="AV455" s="13" t="s">
        <v>81</v>
      </c>
      <c r="AW455" s="13" t="s">
        <v>33</v>
      </c>
      <c r="AX455" s="13" t="s">
        <v>72</v>
      </c>
      <c r="AY455" s="243" t="s">
        <v>196</v>
      </c>
    </row>
    <row r="456" s="14" customFormat="1">
      <c r="A456" s="14"/>
      <c r="B456" s="254"/>
      <c r="C456" s="255"/>
      <c r="D456" s="234" t="s">
        <v>212</v>
      </c>
      <c r="E456" s="256" t="s">
        <v>19</v>
      </c>
      <c r="F456" s="257" t="s">
        <v>233</v>
      </c>
      <c r="G456" s="255"/>
      <c r="H456" s="258">
        <v>719.33400000000006</v>
      </c>
      <c r="I456" s="259"/>
      <c r="J456" s="255"/>
      <c r="K456" s="255"/>
      <c r="L456" s="260"/>
      <c r="M456" s="261"/>
      <c r="N456" s="262"/>
      <c r="O456" s="262"/>
      <c r="P456" s="262"/>
      <c r="Q456" s="262"/>
      <c r="R456" s="262"/>
      <c r="S456" s="262"/>
      <c r="T456" s="262"/>
      <c r="U456" s="263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64" t="s">
        <v>212</v>
      </c>
      <c r="AU456" s="264" t="s">
        <v>81</v>
      </c>
      <c r="AV456" s="14" t="s">
        <v>203</v>
      </c>
      <c r="AW456" s="14" t="s">
        <v>33</v>
      </c>
      <c r="AX456" s="14" t="s">
        <v>79</v>
      </c>
      <c r="AY456" s="264" t="s">
        <v>196</v>
      </c>
    </row>
    <row r="457" s="2" customFormat="1" ht="21.75" customHeight="1">
      <c r="A457" s="40"/>
      <c r="B457" s="41"/>
      <c r="C457" s="244" t="s">
        <v>849</v>
      </c>
      <c r="D457" s="244" t="s">
        <v>214</v>
      </c>
      <c r="E457" s="245" t="s">
        <v>825</v>
      </c>
      <c r="F457" s="246" t="s">
        <v>826</v>
      </c>
      <c r="G457" s="247" t="s">
        <v>201</v>
      </c>
      <c r="H457" s="248">
        <v>15.538</v>
      </c>
      <c r="I457" s="249"/>
      <c r="J457" s="250">
        <f>ROUND(I457*H457,2)</f>
        <v>0</v>
      </c>
      <c r="K457" s="246" t="s">
        <v>202</v>
      </c>
      <c r="L457" s="251"/>
      <c r="M457" s="252" t="s">
        <v>19</v>
      </c>
      <c r="N457" s="253" t="s">
        <v>43</v>
      </c>
      <c r="O457" s="86"/>
      <c r="P457" s="223">
        <f>O457*H457</f>
        <v>0</v>
      </c>
      <c r="Q457" s="223">
        <v>0.55000000000000004</v>
      </c>
      <c r="R457" s="223">
        <f>Q457*H457</f>
        <v>8.5459000000000014</v>
      </c>
      <c r="S457" s="223">
        <v>0</v>
      </c>
      <c r="T457" s="223">
        <f>S457*H457</f>
        <v>0</v>
      </c>
      <c r="U457" s="224" t="s">
        <v>19</v>
      </c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5" t="s">
        <v>278</v>
      </c>
      <c r="AT457" s="225" t="s">
        <v>214</v>
      </c>
      <c r="AU457" s="225" t="s">
        <v>81</v>
      </c>
      <c r="AY457" s="19" t="s">
        <v>196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9" t="s">
        <v>79</v>
      </c>
      <c r="BK457" s="226">
        <f>ROUND(I457*H457,2)</f>
        <v>0</v>
      </c>
      <c r="BL457" s="19" t="s">
        <v>266</v>
      </c>
      <c r="BM457" s="225" t="s">
        <v>1487</v>
      </c>
    </row>
    <row r="458" s="13" customFormat="1">
      <c r="A458" s="13"/>
      <c r="B458" s="232"/>
      <c r="C458" s="233"/>
      <c r="D458" s="234" t="s">
        <v>212</v>
      </c>
      <c r="E458" s="235" t="s">
        <v>19</v>
      </c>
      <c r="F458" s="236" t="s">
        <v>1488</v>
      </c>
      <c r="G458" s="233"/>
      <c r="H458" s="237">
        <v>12.948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1"/>
      <c r="U458" s="242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212</v>
      </c>
      <c r="AU458" s="243" t="s">
        <v>81</v>
      </c>
      <c r="AV458" s="13" t="s">
        <v>81</v>
      </c>
      <c r="AW458" s="13" t="s">
        <v>33</v>
      </c>
      <c r="AX458" s="13" t="s">
        <v>79</v>
      </c>
      <c r="AY458" s="243" t="s">
        <v>196</v>
      </c>
    </row>
    <row r="459" s="13" customFormat="1">
      <c r="A459" s="13"/>
      <c r="B459" s="232"/>
      <c r="C459" s="233"/>
      <c r="D459" s="234" t="s">
        <v>212</v>
      </c>
      <c r="E459" s="233"/>
      <c r="F459" s="236" t="s">
        <v>1489</v>
      </c>
      <c r="G459" s="233"/>
      <c r="H459" s="237">
        <v>15.538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1"/>
      <c r="U459" s="242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212</v>
      </c>
      <c r="AU459" s="243" t="s">
        <v>81</v>
      </c>
      <c r="AV459" s="13" t="s">
        <v>81</v>
      </c>
      <c r="AW459" s="13" t="s">
        <v>4</v>
      </c>
      <c r="AX459" s="13" t="s">
        <v>79</v>
      </c>
      <c r="AY459" s="243" t="s">
        <v>196</v>
      </c>
    </row>
    <row r="460" s="2" customFormat="1" ht="16.5" customHeight="1">
      <c r="A460" s="40"/>
      <c r="B460" s="41"/>
      <c r="C460" s="214" t="s">
        <v>854</v>
      </c>
      <c r="D460" s="214" t="s">
        <v>198</v>
      </c>
      <c r="E460" s="215" t="s">
        <v>1490</v>
      </c>
      <c r="F460" s="216" t="s">
        <v>1491</v>
      </c>
      <c r="G460" s="217" t="s">
        <v>209</v>
      </c>
      <c r="H460" s="218">
        <v>518.60900000000004</v>
      </c>
      <c r="I460" s="219"/>
      <c r="J460" s="220">
        <f>ROUND(I460*H460,2)</f>
        <v>0</v>
      </c>
      <c r="K460" s="216" t="s">
        <v>202</v>
      </c>
      <c r="L460" s="46"/>
      <c r="M460" s="221" t="s">
        <v>19</v>
      </c>
      <c r="N460" s="222" t="s">
        <v>43</v>
      </c>
      <c r="O460" s="86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3">
        <f>S460*H460</f>
        <v>0</v>
      </c>
      <c r="U460" s="224" t="s">
        <v>19</v>
      </c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5" t="s">
        <v>266</v>
      </c>
      <c r="AT460" s="225" t="s">
        <v>198</v>
      </c>
      <c r="AU460" s="225" t="s">
        <v>81</v>
      </c>
      <c r="AY460" s="19" t="s">
        <v>196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9" t="s">
        <v>79</v>
      </c>
      <c r="BK460" s="226">
        <f>ROUND(I460*H460,2)</f>
        <v>0</v>
      </c>
      <c r="BL460" s="19" t="s">
        <v>266</v>
      </c>
      <c r="BM460" s="225" t="s">
        <v>1492</v>
      </c>
    </row>
    <row r="461" s="2" customFormat="1">
      <c r="A461" s="40"/>
      <c r="B461" s="41"/>
      <c r="C461" s="42"/>
      <c r="D461" s="227" t="s">
        <v>205</v>
      </c>
      <c r="E461" s="42"/>
      <c r="F461" s="228" t="s">
        <v>1493</v>
      </c>
      <c r="G461" s="42"/>
      <c r="H461" s="42"/>
      <c r="I461" s="229"/>
      <c r="J461" s="42"/>
      <c r="K461" s="42"/>
      <c r="L461" s="46"/>
      <c r="M461" s="230"/>
      <c r="N461" s="231"/>
      <c r="O461" s="86"/>
      <c r="P461" s="86"/>
      <c r="Q461" s="86"/>
      <c r="R461" s="86"/>
      <c r="S461" s="86"/>
      <c r="T461" s="86"/>
      <c r="U461" s="87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205</v>
      </c>
      <c r="AU461" s="19" t="s">
        <v>81</v>
      </c>
    </row>
    <row r="462" s="15" customFormat="1">
      <c r="A462" s="15"/>
      <c r="B462" s="268"/>
      <c r="C462" s="269"/>
      <c r="D462" s="234" t="s">
        <v>212</v>
      </c>
      <c r="E462" s="270" t="s">
        <v>19</v>
      </c>
      <c r="F462" s="271" t="s">
        <v>1247</v>
      </c>
      <c r="G462" s="269"/>
      <c r="H462" s="270" t="s">
        <v>19</v>
      </c>
      <c r="I462" s="272"/>
      <c r="J462" s="269"/>
      <c r="K462" s="269"/>
      <c r="L462" s="273"/>
      <c r="M462" s="274"/>
      <c r="N462" s="275"/>
      <c r="O462" s="275"/>
      <c r="P462" s="275"/>
      <c r="Q462" s="275"/>
      <c r="R462" s="275"/>
      <c r="S462" s="275"/>
      <c r="T462" s="275"/>
      <c r="U462" s="276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7" t="s">
        <v>212</v>
      </c>
      <c r="AU462" s="277" t="s">
        <v>81</v>
      </c>
      <c r="AV462" s="15" t="s">
        <v>79</v>
      </c>
      <c r="AW462" s="15" t="s">
        <v>33</v>
      </c>
      <c r="AX462" s="15" t="s">
        <v>72</v>
      </c>
      <c r="AY462" s="277" t="s">
        <v>196</v>
      </c>
    </row>
    <row r="463" s="13" customFormat="1">
      <c r="A463" s="13"/>
      <c r="B463" s="232"/>
      <c r="C463" s="233"/>
      <c r="D463" s="234" t="s">
        <v>212</v>
      </c>
      <c r="E463" s="235" t="s">
        <v>19</v>
      </c>
      <c r="F463" s="236" t="s">
        <v>1494</v>
      </c>
      <c r="G463" s="233"/>
      <c r="H463" s="237">
        <v>518.60900000000004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1"/>
      <c r="U463" s="242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212</v>
      </c>
      <c r="AU463" s="243" t="s">
        <v>81</v>
      </c>
      <c r="AV463" s="13" t="s">
        <v>81</v>
      </c>
      <c r="AW463" s="13" t="s">
        <v>33</v>
      </c>
      <c r="AX463" s="13" t="s">
        <v>79</v>
      </c>
      <c r="AY463" s="243" t="s">
        <v>196</v>
      </c>
    </row>
    <row r="464" s="2" customFormat="1" ht="21.75" customHeight="1">
      <c r="A464" s="40"/>
      <c r="B464" s="41"/>
      <c r="C464" s="244" t="s">
        <v>858</v>
      </c>
      <c r="D464" s="244" t="s">
        <v>214</v>
      </c>
      <c r="E464" s="245" t="s">
        <v>289</v>
      </c>
      <c r="F464" s="246" t="s">
        <v>290</v>
      </c>
      <c r="G464" s="247" t="s">
        <v>201</v>
      </c>
      <c r="H464" s="248">
        <v>3.9830000000000001</v>
      </c>
      <c r="I464" s="249"/>
      <c r="J464" s="250">
        <f>ROUND(I464*H464,2)</f>
        <v>0</v>
      </c>
      <c r="K464" s="246" t="s">
        <v>202</v>
      </c>
      <c r="L464" s="251"/>
      <c r="M464" s="252" t="s">
        <v>19</v>
      </c>
      <c r="N464" s="253" t="s">
        <v>43</v>
      </c>
      <c r="O464" s="86"/>
      <c r="P464" s="223">
        <f>O464*H464</f>
        <v>0</v>
      </c>
      <c r="Q464" s="223">
        <v>0.55000000000000004</v>
      </c>
      <c r="R464" s="223">
        <f>Q464*H464</f>
        <v>2.1906500000000002</v>
      </c>
      <c r="S464" s="223">
        <v>0</v>
      </c>
      <c r="T464" s="223">
        <f>S464*H464</f>
        <v>0</v>
      </c>
      <c r="U464" s="224" t="s">
        <v>19</v>
      </c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5" t="s">
        <v>278</v>
      </c>
      <c r="AT464" s="225" t="s">
        <v>214</v>
      </c>
      <c r="AU464" s="225" t="s">
        <v>81</v>
      </c>
      <c r="AY464" s="19" t="s">
        <v>196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9" t="s">
        <v>79</v>
      </c>
      <c r="BK464" s="226">
        <f>ROUND(I464*H464,2)</f>
        <v>0</v>
      </c>
      <c r="BL464" s="19" t="s">
        <v>266</v>
      </c>
      <c r="BM464" s="225" t="s">
        <v>1495</v>
      </c>
    </row>
    <row r="465" s="15" customFormat="1">
      <c r="A465" s="15"/>
      <c r="B465" s="268"/>
      <c r="C465" s="269"/>
      <c r="D465" s="234" t="s">
        <v>212</v>
      </c>
      <c r="E465" s="270" t="s">
        <v>19</v>
      </c>
      <c r="F465" s="271" t="s">
        <v>1247</v>
      </c>
      <c r="G465" s="269"/>
      <c r="H465" s="270" t="s">
        <v>19</v>
      </c>
      <c r="I465" s="272"/>
      <c r="J465" s="269"/>
      <c r="K465" s="269"/>
      <c r="L465" s="273"/>
      <c r="M465" s="274"/>
      <c r="N465" s="275"/>
      <c r="O465" s="275"/>
      <c r="P465" s="275"/>
      <c r="Q465" s="275"/>
      <c r="R465" s="275"/>
      <c r="S465" s="275"/>
      <c r="T465" s="275"/>
      <c r="U465" s="276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7" t="s">
        <v>212</v>
      </c>
      <c r="AU465" s="277" t="s">
        <v>81</v>
      </c>
      <c r="AV465" s="15" t="s">
        <v>79</v>
      </c>
      <c r="AW465" s="15" t="s">
        <v>33</v>
      </c>
      <c r="AX465" s="15" t="s">
        <v>72</v>
      </c>
      <c r="AY465" s="277" t="s">
        <v>196</v>
      </c>
    </row>
    <row r="466" s="13" customFormat="1">
      <c r="A466" s="13"/>
      <c r="B466" s="232"/>
      <c r="C466" s="233"/>
      <c r="D466" s="234" t="s">
        <v>212</v>
      </c>
      <c r="E466" s="235" t="s">
        <v>19</v>
      </c>
      <c r="F466" s="236" t="s">
        <v>1496</v>
      </c>
      <c r="G466" s="233"/>
      <c r="H466" s="237">
        <v>3.319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1"/>
      <c r="U466" s="242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212</v>
      </c>
      <c r="AU466" s="243" t="s">
        <v>81</v>
      </c>
      <c r="AV466" s="13" t="s">
        <v>81</v>
      </c>
      <c r="AW466" s="13" t="s">
        <v>33</v>
      </c>
      <c r="AX466" s="13" t="s">
        <v>79</v>
      </c>
      <c r="AY466" s="243" t="s">
        <v>196</v>
      </c>
    </row>
    <row r="467" s="13" customFormat="1">
      <c r="A467" s="13"/>
      <c r="B467" s="232"/>
      <c r="C467" s="233"/>
      <c r="D467" s="234" t="s">
        <v>212</v>
      </c>
      <c r="E467" s="233"/>
      <c r="F467" s="236" t="s">
        <v>1497</v>
      </c>
      <c r="G467" s="233"/>
      <c r="H467" s="237">
        <v>3.9830000000000001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1"/>
      <c r="U467" s="242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212</v>
      </c>
      <c r="AU467" s="243" t="s">
        <v>81</v>
      </c>
      <c r="AV467" s="13" t="s">
        <v>81</v>
      </c>
      <c r="AW467" s="13" t="s">
        <v>4</v>
      </c>
      <c r="AX467" s="13" t="s">
        <v>79</v>
      </c>
      <c r="AY467" s="243" t="s">
        <v>196</v>
      </c>
    </row>
    <row r="468" s="2" customFormat="1" ht="24.15" customHeight="1">
      <c r="A468" s="40"/>
      <c r="B468" s="41"/>
      <c r="C468" s="214" t="s">
        <v>863</v>
      </c>
      <c r="D468" s="214" t="s">
        <v>198</v>
      </c>
      <c r="E468" s="215" t="s">
        <v>1498</v>
      </c>
      <c r="F468" s="216" t="s">
        <v>1499</v>
      </c>
      <c r="G468" s="217" t="s">
        <v>222</v>
      </c>
      <c r="H468" s="218">
        <v>4</v>
      </c>
      <c r="I468" s="219"/>
      <c r="J468" s="220">
        <f>ROUND(I468*H468,2)</f>
        <v>0</v>
      </c>
      <c r="K468" s="216" t="s">
        <v>19</v>
      </c>
      <c r="L468" s="46"/>
      <c r="M468" s="221" t="s">
        <v>19</v>
      </c>
      <c r="N468" s="222" t="s">
        <v>43</v>
      </c>
      <c r="O468" s="86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3">
        <f>S468*H468</f>
        <v>0</v>
      </c>
      <c r="U468" s="224" t="s">
        <v>19</v>
      </c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5" t="s">
        <v>266</v>
      </c>
      <c r="AT468" s="225" t="s">
        <v>198</v>
      </c>
      <c r="AU468" s="225" t="s">
        <v>81</v>
      </c>
      <c r="AY468" s="19" t="s">
        <v>196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9" t="s">
        <v>79</v>
      </c>
      <c r="BK468" s="226">
        <f>ROUND(I468*H468,2)</f>
        <v>0</v>
      </c>
      <c r="BL468" s="19" t="s">
        <v>266</v>
      </c>
      <c r="BM468" s="225" t="s">
        <v>1500</v>
      </c>
    </row>
    <row r="469" s="2" customFormat="1" ht="16.5" customHeight="1">
      <c r="A469" s="40"/>
      <c r="B469" s="41"/>
      <c r="C469" s="244" t="s">
        <v>870</v>
      </c>
      <c r="D469" s="244" t="s">
        <v>214</v>
      </c>
      <c r="E469" s="245" t="s">
        <v>1501</v>
      </c>
      <c r="F469" s="246" t="s">
        <v>1502</v>
      </c>
      <c r="G469" s="247" t="s">
        <v>222</v>
      </c>
      <c r="H469" s="248">
        <v>4</v>
      </c>
      <c r="I469" s="249"/>
      <c r="J469" s="250">
        <f>ROUND(I469*H469,2)</f>
        <v>0</v>
      </c>
      <c r="K469" s="246" t="s">
        <v>202</v>
      </c>
      <c r="L469" s="251"/>
      <c r="M469" s="252" t="s">
        <v>19</v>
      </c>
      <c r="N469" s="253" t="s">
        <v>43</v>
      </c>
      <c r="O469" s="86"/>
      <c r="P469" s="223">
        <f>O469*H469</f>
        <v>0</v>
      </c>
      <c r="Q469" s="223">
        <v>0.0022000000000000001</v>
      </c>
      <c r="R469" s="223">
        <f>Q469*H469</f>
        <v>0.0088000000000000005</v>
      </c>
      <c r="S469" s="223">
        <v>0</v>
      </c>
      <c r="T469" s="223">
        <f>S469*H469</f>
        <v>0</v>
      </c>
      <c r="U469" s="224" t="s">
        <v>19</v>
      </c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5" t="s">
        <v>278</v>
      </c>
      <c r="AT469" s="225" t="s">
        <v>214</v>
      </c>
      <c r="AU469" s="225" t="s">
        <v>81</v>
      </c>
      <c r="AY469" s="19" t="s">
        <v>196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9" t="s">
        <v>79</v>
      </c>
      <c r="BK469" s="226">
        <f>ROUND(I469*H469,2)</f>
        <v>0</v>
      </c>
      <c r="BL469" s="19" t="s">
        <v>266</v>
      </c>
      <c r="BM469" s="225" t="s">
        <v>1503</v>
      </c>
    </row>
    <row r="470" s="2" customFormat="1" ht="24.15" customHeight="1">
      <c r="A470" s="40"/>
      <c r="B470" s="41"/>
      <c r="C470" s="214" t="s">
        <v>878</v>
      </c>
      <c r="D470" s="214" t="s">
        <v>198</v>
      </c>
      <c r="E470" s="215" t="s">
        <v>1504</v>
      </c>
      <c r="F470" s="216" t="s">
        <v>1505</v>
      </c>
      <c r="G470" s="217" t="s">
        <v>222</v>
      </c>
      <c r="H470" s="218">
        <v>15</v>
      </c>
      <c r="I470" s="219"/>
      <c r="J470" s="220">
        <f>ROUND(I470*H470,2)</f>
        <v>0</v>
      </c>
      <c r="K470" s="216" t="s">
        <v>19</v>
      </c>
      <c r="L470" s="46"/>
      <c r="M470" s="221" t="s">
        <v>19</v>
      </c>
      <c r="N470" s="222" t="s">
        <v>43</v>
      </c>
      <c r="O470" s="86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3">
        <f>S470*H470</f>
        <v>0</v>
      </c>
      <c r="U470" s="224" t="s">
        <v>19</v>
      </c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5" t="s">
        <v>266</v>
      </c>
      <c r="AT470" s="225" t="s">
        <v>198</v>
      </c>
      <c r="AU470" s="225" t="s">
        <v>81</v>
      </c>
      <c r="AY470" s="19" t="s">
        <v>196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9" t="s">
        <v>79</v>
      </c>
      <c r="BK470" s="226">
        <f>ROUND(I470*H470,2)</f>
        <v>0</v>
      </c>
      <c r="BL470" s="19" t="s">
        <v>266</v>
      </c>
      <c r="BM470" s="225" t="s">
        <v>1506</v>
      </c>
    </row>
    <row r="471" s="2" customFormat="1" ht="16.5" customHeight="1">
      <c r="A471" s="40"/>
      <c r="B471" s="41"/>
      <c r="C471" s="244" t="s">
        <v>883</v>
      </c>
      <c r="D471" s="244" t="s">
        <v>214</v>
      </c>
      <c r="E471" s="245" t="s">
        <v>1507</v>
      </c>
      <c r="F471" s="246" t="s">
        <v>1508</v>
      </c>
      <c r="G471" s="247" t="s">
        <v>222</v>
      </c>
      <c r="H471" s="248">
        <v>1</v>
      </c>
      <c r="I471" s="249"/>
      <c r="J471" s="250">
        <f>ROUND(I471*H471,2)</f>
        <v>0</v>
      </c>
      <c r="K471" s="246" t="s">
        <v>19</v>
      </c>
      <c r="L471" s="251"/>
      <c r="M471" s="252" t="s">
        <v>19</v>
      </c>
      <c r="N471" s="253" t="s">
        <v>43</v>
      </c>
      <c r="O471" s="86"/>
      <c r="P471" s="223">
        <f>O471*H471</f>
        <v>0</v>
      </c>
      <c r="Q471" s="223">
        <v>0.073999999999999996</v>
      </c>
      <c r="R471" s="223">
        <f>Q471*H471</f>
        <v>0.073999999999999996</v>
      </c>
      <c r="S471" s="223">
        <v>0</v>
      </c>
      <c r="T471" s="223">
        <f>S471*H471</f>
        <v>0</v>
      </c>
      <c r="U471" s="224" t="s">
        <v>19</v>
      </c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5" t="s">
        <v>278</v>
      </c>
      <c r="AT471" s="225" t="s">
        <v>214</v>
      </c>
      <c r="AU471" s="225" t="s">
        <v>81</v>
      </c>
      <c r="AY471" s="19" t="s">
        <v>196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9" t="s">
        <v>79</v>
      </c>
      <c r="BK471" s="226">
        <f>ROUND(I471*H471,2)</f>
        <v>0</v>
      </c>
      <c r="BL471" s="19" t="s">
        <v>266</v>
      </c>
      <c r="BM471" s="225" t="s">
        <v>1509</v>
      </c>
    </row>
    <row r="472" s="2" customFormat="1">
      <c r="A472" s="40"/>
      <c r="B472" s="41"/>
      <c r="C472" s="42"/>
      <c r="D472" s="234" t="s">
        <v>910</v>
      </c>
      <c r="E472" s="42"/>
      <c r="F472" s="278" t="s">
        <v>1510</v>
      </c>
      <c r="G472" s="42"/>
      <c r="H472" s="42"/>
      <c r="I472" s="229"/>
      <c r="J472" s="42"/>
      <c r="K472" s="42"/>
      <c r="L472" s="46"/>
      <c r="M472" s="230"/>
      <c r="N472" s="231"/>
      <c r="O472" s="86"/>
      <c r="P472" s="86"/>
      <c r="Q472" s="86"/>
      <c r="R472" s="86"/>
      <c r="S472" s="86"/>
      <c r="T472" s="86"/>
      <c r="U472" s="87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910</v>
      </c>
      <c r="AU472" s="19" t="s">
        <v>81</v>
      </c>
    </row>
    <row r="473" s="2" customFormat="1" ht="16.5" customHeight="1">
      <c r="A473" s="40"/>
      <c r="B473" s="41"/>
      <c r="C473" s="244" t="s">
        <v>890</v>
      </c>
      <c r="D473" s="244" t="s">
        <v>214</v>
      </c>
      <c r="E473" s="245" t="s">
        <v>1511</v>
      </c>
      <c r="F473" s="246" t="s">
        <v>1512</v>
      </c>
      <c r="G473" s="247" t="s">
        <v>222</v>
      </c>
      <c r="H473" s="248">
        <v>1</v>
      </c>
      <c r="I473" s="249"/>
      <c r="J473" s="250">
        <f>ROUND(I473*H473,2)</f>
        <v>0</v>
      </c>
      <c r="K473" s="246" t="s">
        <v>19</v>
      </c>
      <c r="L473" s="251"/>
      <c r="M473" s="252" t="s">
        <v>19</v>
      </c>
      <c r="N473" s="253" t="s">
        <v>43</v>
      </c>
      <c r="O473" s="86"/>
      <c r="P473" s="223">
        <f>O473*H473</f>
        <v>0</v>
      </c>
      <c r="Q473" s="223">
        <v>0.076600000000000001</v>
      </c>
      <c r="R473" s="223">
        <f>Q473*H473</f>
        <v>0.076600000000000001</v>
      </c>
      <c r="S473" s="223">
        <v>0</v>
      </c>
      <c r="T473" s="223">
        <f>S473*H473</f>
        <v>0</v>
      </c>
      <c r="U473" s="224" t="s">
        <v>19</v>
      </c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5" t="s">
        <v>278</v>
      </c>
      <c r="AT473" s="225" t="s">
        <v>214</v>
      </c>
      <c r="AU473" s="225" t="s">
        <v>81</v>
      </c>
      <c r="AY473" s="19" t="s">
        <v>196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9" t="s">
        <v>79</v>
      </c>
      <c r="BK473" s="226">
        <f>ROUND(I473*H473,2)</f>
        <v>0</v>
      </c>
      <c r="BL473" s="19" t="s">
        <v>266</v>
      </c>
      <c r="BM473" s="225" t="s">
        <v>1513</v>
      </c>
    </row>
    <row r="474" s="2" customFormat="1">
      <c r="A474" s="40"/>
      <c r="B474" s="41"/>
      <c r="C474" s="42"/>
      <c r="D474" s="234" t="s">
        <v>910</v>
      </c>
      <c r="E474" s="42"/>
      <c r="F474" s="278" t="s">
        <v>1514</v>
      </c>
      <c r="G474" s="42"/>
      <c r="H474" s="42"/>
      <c r="I474" s="229"/>
      <c r="J474" s="42"/>
      <c r="K474" s="42"/>
      <c r="L474" s="46"/>
      <c r="M474" s="230"/>
      <c r="N474" s="231"/>
      <c r="O474" s="86"/>
      <c r="P474" s="86"/>
      <c r="Q474" s="86"/>
      <c r="R474" s="86"/>
      <c r="S474" s="86"/>
      <c r="T474" s="86"/>
      <c r="U474" s="87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910</v>
      </c>
      <c r="AU474" s="19" t="s">
        <v>81</v>
      </c>
    </row>
    <row r="475" s="2" customFormat="1" ht="16.5" customHeight="1">
      <c r="A475" s="40"/>
      <c r="B475" s="41"/>
      <c r="C475" s="244" t="s">
        <v>895</v>
      </c>
      <c r="D475" s="244" t="s">
        <v>214</v>
      </c>
      <c r="E475" s="245" t="s">
        <v>1515</v>
      </c>
      <c r="F475" s="246" t="s">
        <v>1516</v>
      </c>
      <c r="G475" s="247" t="s">
        <v>222</v>
      </c>
      <c r="H475" s="248">
        <v>1</v>
      </c>
      <c r="I475" s="249"/>
      <c r="J475" s="250">
        <f>ROUND(I475*H475,2)</f>
        <v>0</v>
      </c>
      <c r="K475" s="246" t="s">
        <v>19</v>
      </c>
      <c r="L475" s="251"/>
      <c r="M475" s="252" t="s">
        <v>19</v>
      </c>
      <c r="N475" s="253" t="s">
        <v>43</v>
      </c>
      <c r="O475" s="86"/>
      <c r="P475" s="223">
        <f>O475*H475</f>
        <v>0</v>
      </c>
      <c r="Q475" s="223">
        <v>0.067100000000000007</v>
      </c>
      <c r="R475" s="223">
        <f>Q475*H475</f>
        <v>0.067100000000000007</v>
      </c>
      <c r="S475" s="223">
        <v>0</v>
      </c>
      <c r="T475" s="223">
        <f>S475*H475</f>
        <v>0</v>
      </c>
      <c r="U475" s="224" t="s">
        <v>19</v>
      </c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5" t="s">
        <v>278</v>
      </c>
      <c r="AT475" s="225" t="s">
        <v>214</v>
      </c>
      <c r="AU475" s="225" t="s">
        <v>81</v>
      </c>
      <c r="AY475" s="19" t="s">
        <v>196</v>
      </c>
      <c r="BE475" s="226">
        <f>IF(N475="základní",J475,0)</f>
        <v>0</v>
      </c>
      <c r="BF475" s="226">
        <f>IF(N475="snížená",J475,0)</f>
        <v>0</v>
      </c>
      <c r="BG475" s="226">
        <f>IF(N475="zákl. přenesená",J475,0)</f>
        <v>0</v>
      </c>
      <c r="BH475" s="226">
        <f>IF(N475="sníž. přenesená",J475,0)</f>
        <v>0</v>
      </c>
      <c r="BI475" s="226">
        <f>IF(N475="nulová",J475,0)</f>
        <v>0</v>
      </c>
      <c r="BJ475" s="19" t="s">
        <v>79</v>
      </c>
      <c r="BK475" s="226">
        <f>ROUND(I475*H475,2)</f>
        <v>0</v>
      </c>
      <c r="BL475" s="19" t="s">
        <v>266</v>
      </c>
      <c r="BM475" s="225" t="s">
        <v>1517</v>
      </c>
    </row>
    <row r="476" s="2" customFormat="1">
      <c r="A476" s="40"/>
      <c r="B476" s="41"/>
      <c r="C476" s="42"/>
      <c r="D476" s="234" t="s">
        <v>910</v>
      </c>
      <c r="E476" s="42"/>
      <c r="F476" s="278" t="s">
        <v>1518</v>
      </c>
      <c r="G476" s="42"/>
      <c r="H476" s="42"/>
      <c r="I476" s="229"/>
      <c r="J476" s="42"/>
      <c r="K476" s="42"/>
      <c r="L476" s="46"/>
      <c r="M476" s="230"/>
      <c r="N476" s="231"/>
      <c r="O476" s="86"/>
      <c r="P476" s="86"/>
      <c r="Q476" s="86"/>
      <c r="R476" s="86"/>
      <c r="S476" s="86"/>
      <c r="T476" s="86"/>
      <c r="U476" s="87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910</v>
      </c>
      <c r="AU476" s="19" t="s">
        <v>81</v>
      </c>
    </row>
    <row r="477" s="2" customFormat="1" ht="16.5" customHeight="1">
      <c r="A477" s="40"/>
      <c r="B477" s="41"/>
      <c r="C477" s="244" t="s">
        <v>901</v>
      </c>
      <c r="D477" s="244" t="s">
        <v>214</v>
      </c>
      <c r="E477" s="245" t="s">
        <v>1519</v>
      </c>
      <c r="F477" s="246" t="s">
        <v>1520</v>
      </c>
      <c r="G477" s="247" t="s">
        <v>222</v>
      </c>
      <c r="H477" s="248">
        <v>1</v>
      </c>
      <c r="I477" s="249"/>
      <c r="J477" s="250">
        <f>ROUND(I477*H477,2)</f>
        <v>0</v>
      </c>
      <c r="K477" s="246" t="s">
        <v>19</v>
      </c>
      <c r="L477" s="251"/>
      <c r="M477" s="252" t="s">
        <v>19</v>
      </c>
      <c r="N477" s="253" t="s">
        <v>43</v>
      </c>
      <c r="O477" s="86"/>
      <c r="P477" s="223">
        <f>O477*H477</f>
        <v>0</v>
      </c>
      <c r="Q477" s="223">
        <v>0.062300000000000001</v>
      </c>
      <c r="R477" s="223">
        <f>Q477*H477</f>
        <v>0.062300000000000001</v>
      </c>
      <c r="S477" s="223">
        <v>0</v>
      </c>
      <c r="T477" s="223">
        <f>S477*H477</f>
        <v>0</v>
      </c>
      <c r="U477" s="224" t="s">
        <v>19</v>
      </c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5" t="s">
        <v>278</v>
      </c>
      <c r="AT477" s="225" t="s">
        <v>214</v>
      </c>
      <c r="AU477" s="225" t="s">
        <v>81</v>
      </c>
      <c r="AY477" s="19" t="s">
        <v>196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9" t="s">
        <v>79</v>
      </c>
      <c r="BK477" s="226">
        <f>ROUND(I477*H477,2)</f>
        <v>0</v>
      </c>
      <c r="BL477" s="19" t="s">
        <v>266</v>
      </c>
      <c r="BM477" s="225" t="s">
        <v>1521</v>
      </c>
    </row>
    <row r="478" s="2" customFormat="1">
      <c r="A478" s="40"/>
      <c r="B478" s="41"/>
      <c r="C478" s="42"/>
      <c r="D478" s="234" t="s">
        <v>910</v>
      </c>
      <c r="E478" s="42"/>
      <c r="F478" s="278" t="s">
        <v>1518</v>
      </c>
      <c r="G478" s="42"/>
      <c r="H478" s="42"/>
      <c r="I478" s="229"/>
      <c r="J478" s="42"/>
      <c r="K478" s="42"/>
      <c r="L478" s="46"/>
      <c r="M478" s="230"/>
      <c r="N478" s="231"/>
      <c r="O478" s="86"/>
      <c r="P478" s="86"/>
      <c r="Q478" s="86"/>
      <c r="R478" s="86"/>
      <c r="S478" s="86"/>
      <c r="T478" s="86"/>
      <c r="U478" s="87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910</v>
      </c>
      <c r="AU478" s="19" t="s">
        <v>81</v>
      </c>
    </row>
    <row r="479" s="2" customFormat="1" ht="16.5" customHeight="1">
      <c r="A479" s="40"/>
      <c r="B479" s="41"/>
      <c r="C479" s="244" t="s">
        <v>906</v>
      </c>
      <c r="D479" s="244" t="s">
        <v>214</v>
      </c>
      <c r="E479" s="245" t="s">
        <v>1522</v>
      </c>
      <c r="F479" s="246" t="s">
        <v>1523</v>
      </c>
      <c r="G479" s="247" t="s">
        <v>222</v>
      </c>
      <c r="H479" s="248">
        <v>1</v>
      </c>
      <c r="I479" s="249"/>
      <c r="J479" s="250">
        <f>ROUND(I479*H479,2)</f>
        <v>0</v>
      </c>
      <c r="K479" s="246" t="s">
        <v>19</v>
      </c>
      <c r="L479" s="251"/>
      <c r="M479" s="252" t="s">
        <v>19</v>
      </c>
      <c r="N479" s="253" t="s">
        <v>43</v>
      </c>
      <c r="O479" s="86"/>
      <c r="P479" s="223">
        <f>O479*H479</f>
        <v>0</v>
      </c>
      <c r="Q479" s="223">
        <v>0.056500000000000002</v>
      </c>
      <c r="R479" s="223">
        <f>Q479*H479</f>
        <v>0.056500000000000002</v>
      </c>
      <c r="S479" s="223">
        <v>0</v>
      </c>
      <c r="T479" s="223">
        <f>S479*H479</f>
        <v>0</v>
      </c>
      <c r="U479" s="224" t="s">
        <v>19</v>
      </c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5" t="s">
        <v>278</v>
      </c>
      <c r="AT479" s="225" t="s">
        <v>214</v>
      </c>
      <c r="AU479" s="225" t="s">
        <v>81</v>
      </c>
      <c r="AY479" s="19" t="s">
        <v>196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9" t="s">
        <v>79</v>
      </c>
      <c r="BK479" s="226">
        <f>ROUND(I479*H479,2)</f>
        <v>0</v>
      </c>
      <c r="BL479" s="19" t="s">
        <v>266</v>
      </c>
      <c r="BM479" s="225" t="s">
        <v>1524</v>
      </c>
    </row>
    <row r="480" s="2" customFormat="1">
      <c r="A480" s="40"/>
      <c r="B480" s="41"/>
      <c r="C480" s="42"/>
      <c r="D480" s="234" t="s">
        <v>910</v>
      </c>
      <c r="E480" s="42"/>
      <c r="F480" s="278" t="s">
        <v>1518</v>
      </c>
      <c r="G480" s="42"/>
      <c r="H480" s="42"/>
      <c r="I480" s="229"/>
      <c r="J480" s="42"/>
      <c r="K480" s="42"/>
      <c r="L480" s="46"/>
      <c r="M480" s="230"/>
      <c r="N480" s="231"/>
      <c r="O480" s="86"/>
      <c r="P480" s="86"/>
      <c r="Q480" s="86"/>
      <c r="R480" s="86"/>
      <c r="S480" s="86"/>
      <c r="T480" s="86"/>
      <c r="U480" s="87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910</v>
      </c>
      <c r="AU480" s="19" t="s">
        <v>81</v>
      </c>
    </row>
    <row r="481" s="2" customFormat="1" ht="16.5" customHeight="1">
      <c r="A481" s="40"/>
      <c r="B481" s="41"/>
      <c r="C481" s="244" t="s">
        <v>912</v>
      </c>
      <c r="D481" s="244" t="s">
        <v>214</v>
      </c>
      <c r="E481" s="245" t="s">
        <v>1525</v>
      </c>
      <c r="F481" s="246" t="s">
        <v>1526</v>
      </c>
      <c r="G481" s="247" t="s">
        <v>222</v>
      </c>
      <c r="H481" s="248">
        <v>1</v>
      </c>
      <c r="I481" s="249"/>
      <c r="J481" s="250">
        <f>ROUND(I481*H481,2)</f>
        <v>0</v>
      </c>
      <c r="K481" s="246" t="s">
        <v>19</v>
      </c>
      <c r="L481" s="251"/>
      <c r="M481" s="252" t="s">
        <v>19</v>
      </c>
      <c r="N481" s="253" t="s">
        <v>43</v>
      </c>
      <c r="O481" s="86"/>
      <c r="P481" s="223">
        <f>O481*H481</f>
        <v>0</v>
      </c>
      <c r="Q481" s="223">
        <v>0.053900000000000003</v>
      </c>
      <c r="R481" s="223">
        <f>Q481*H481</f>
        <v>0.053900000000000003</v>
      </c>
      <c r="S481" s="223">
        <v>0</v>
      </c>
      <c r="T481" s="223">
        <f>S481*H481</f>
        <v>0</v>
      </c>
      <c r="U481" s="224" t="s">
        <v>19</v>
      </c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5" t="s">
        <v>278</v>
      </c>
      <c r="AT481" s="225" t="s">
        <v>214</v>
      </c>
      <c r="AU481" s="225" t="s">
        <v>81</v>
      </c>
      <c r="AY481" s="19" t="s">
        <v>196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9" t="s">
        <v>79</v>
      </c>
      <c r="BK481" s="226">
        <f>ROUND(I481*H481,2)</f>
        <v>0</v>
      </c>
      <c r="BL481" s="19" t="s">
        <v>266</v>
      </c>
      <c r="BM481" s="225" t="s">
        <v>1527</v>
      </c>
    </row>
    <row r="482" s="2" customFormat="1">
      <c r="A482" s="40"/>
      <c r="B482" s="41"/>
      <c r="C482" s="42"/>
      <c r="D482" s="234" t="s">
        <v>910</v>
      </c>
      <c r="E482" s="42"/>
      <c r="F482" s="278" t="s">
        <v>1518</v>
      </c>
      <c r="G482" s="42"/>
      <c r="H482" s="42"/>
      <c r="I482" s="229"/>
      <c r="J482" s="42"/>
      <c r="K482" s="42"/>
      <c r="L482" s="46"/>
      <c r="M482" s="230"/>
      <c r="N482" s="231"/>
      <c r="O482" s="86"/>
      <c r="P482" s="86"/>
      <c r="Q482" s="86"/>
      <c r="R482" s="86"/>
      <c r="S482" s="86"/>
      <c r="T482" s="86"/>
      <c r="U482" s="87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910</v>
      </c>
      <c r="AU482" s="19" t="s">
        <v>81</v>
      </c>
    </row>
    <row r="483" s="2" customFormat="1" ht="16.5" customHeight="1">
      <c r="A483" s="40"/>
      <c r="B483" s="41"/>
      <c r="C483" s="244" t="s">
        <v>919</v>
      </c>
      <c r="D483" s="244" t="s">
        <v>214</v>
      </c>
      <c r="E483" s="245" t="s">
        <v>1528</v>
      </c>
      <c r="F483" s="246" t="s">
        <v>1529</v>
      </c>
      <c r="G483" s="247" t="s">
        <v>222</v>
      </c>
      <c r="H483" s="248">
        <v>1</v>
      </c>
      <c r="I483" s="249"/>
      <c r="J483" s="250">
        <f>ROUND(I483*H483,2)</f>
        <v>0</v>
      </c>
      <c r="K483" s="246" t="s">
        <v>19</v>
      </c>
      <c r="L483" s="251"/>
      <c r="M483" s="252" t="s">
        <v>19</v>
      </c>
      <c r="N483" s="253" t="s">
        <v>43</v>
      </c>
      <c r="O483" s="86"/>
      <c r="P483" s="223">
        <f>O483*H483</f>
        <v>0</v>
      </c>
      <c r="Q483" s="223">
        <v>0.049700000000000001</v>
      </c>
      <c r="R483" s="223">
        <f>Q483*H483</f>
        <v>0.049700000000000001</v>
      </c>
      <c r="S483" s="223">
        <v>0</v>
      </c>
      <c r="T483" s="223">
        <f>S483*H483</f>
        <v>0</v>
      </c>
      <c r="U483" s="224" t="s">
        <v>19</v>
      </c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5" t="s">
        <v>278</v>
      </c>
      <c r="AT483" s="225" t="s">
        <v>214</v>
      </c>
      <c r="AU483" s="225" t="s">
        <v>81</v>
      </c>
      <c r="AY483" s="19" t="s">
        <v>196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9" t="s">
        <v>79</v>
      </c>
      <c r="BK483" s="226">
        <f>ROUND(I483*H483,2)</f>
        <v>0</v>
      </c>
      <c r="BL483" s="19" t="s">
        <v>266</v>
      </c>
      <c r="BM483" s="225" t="s">
        <v>1530</v>
      </c>
    </row>
    <row r="484" s="2" customFormat="1">
      <c r="A484" s="40"/>
      <c r="B484" s="41"/>
      <c r="C484" s="42"/>
      <c r="D484" s="234" t="s">
        <v>910</v>
      </c>
      <c r="E484" s="42"/>
      <c r="F484" s="278" t="s">
        <v>1518</v>
      </c>
      <c r="G484" s="42"/>
      <c r="H484" s="42"/>
      <c r="I484" s="229"/>
      <c r="J484" s="42"/>
      <c r="K484" s="42"/>
      <c r="L484" s="46"/>
      <c r="M484" s="230"/>
      <c r="N484" s="231"/>
      <c r="O484" s="86"/>
      <c r="P484" s="86"/>
      <c r="Q484" s="86"/>
      <c r="R484" s="86"/>
      <c r="S484" s="86"/>
      <c r="T484" s="86"/>
      <c r="U484" s="87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910</v>
      </c>
      <c r="AU484" s="19" t="s">
        <v>81</v>
      </c>
    </row>
    <row r="485" s="2" customFormat="1" ht="16.5" customHeight="1">
      <c r="A485" s="40"/>
      <c r="B485" s="41"/>
      <c r="C485" s="244" t="s">
        <v>924</v>
      </c>
      <c r="D485" s="244" t="s">
        <v>214</v>
      </c>
      <c r="E485" s="245" t="s">
        <v>1531</v>
      </c>
      <c r="F485" s="246" t="s">
        <v>1532</v>
      </c>
      <c r="G485" s="247" t="s">
        <v>222</v>
      </c>
      <c r="H485" s="248">
        <v>1</v>
      </c>
      <c r="I485" s="249"/>
      <c r="J485" s="250">
        <f>ROUND(I485*H485,2)</f>
        <v>0</v>
      </c>
      <c r="K485" s="246" t="s">
        <v>19</v>
      </c>
      <c r="L485" s="251"/>
      <c r="M485" s="252" t="s">
        <v>19</v>
      </c>
      <c r="N485" s="253" t="s">
        <v>43</v>
      </c>
      <c r="O485" s="86"/>
      <c r="P485" s="223">
        <f>O485*H485</f>
        <v>0</v>
      </c>
      <c r="Q485" s="223">
        <v>0.090899999999999995</v>
      </c>
      <c r="R485" s="223">
        <f>Q485*H485</f>
        <v>0.090899999999999995</v>
      </c>
      <c r="S485" s="223">
        <v>0</v>
      </c>
      <c r="T485" s="223">
        <f>S485*H485</f>
        <v>0</v>
      </c>
      <c r="U485" s="224" t="s">
        <v>19</v>
      </c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5" t="s">
        <v>278</v>
      </c>
      <c r="AT485" s="225" t="s">
        <v>214</v>
      </c>
      <c r="AU485" s="225" t="s">
        <v>81</v>
      </c>
      <c r="AY485" s="19" t="s">
        <v>196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9" t="s">
        <v>79</v>
      </c>
      <c r="BK485" s="226">
        <f>ROUND(I485*H485,2)</f>
        <v>0</v>
      </c>
      <c r="BL485" s="19" t="s">
        <v>266</v>
      </c>
      <c r="BM485" s="225" t="s">
        <v>1533</v>
      </c>
    </row>
    <row r="486" s="2" customFormat="1">
      <c r="A486" s="40"/>
      <c r="B486" s="41"/>
      <c r="C486" s="42"/>
      <c r="D486" s="234" t="s">
        <v>910</v>
      </c>
      <c r="E486" s="42"/>
      <c r="F486" s="278" t="s">
        <v>1534</v>
      </c>
      <c r="G486" s="42"/>
      <c r="H486" s="42"/>
      <c r="I486" s="229"/>
      <c r="J486" s="42"/>
      <c r="K486" s="42"/>
      <c r="L486" s="46"/>
      <c r="M486" s="230"/>
      <c r="N486" s="231"/>
      <c r="O486" s="86"/>
      <c r="P486" s="86"/>
      <c r="Q486" s="86"/>
      <c r="R486" s="86"/>
      <c r="S486" s="86"/>
      <c r="T486" s="86"/>
      <c r="U486" s="87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910</v>
      </c>
      <c r="AU486" s="19" t="s">
        <v>81</v>
      </c>
    </row>
    <row r="487" s="2" customFormat="1" ht="16.5" customHeight="1">
      <c r="A487" s="40"/>
      <c r="B487" s="41"/>
      <c r="C487" s="244" t="s">
        <v>929</v>
      </c>
      <c r="D487" s="244" t="s">
        <v>214</v>
      </c>
      <c r="E487" s="245" t="s">
        <v>1535</v>
      </c>
      <c r="F487" s="246" t="s">
        <v>1536</v>
      </c>
      <c r="G487" s="247" t="s">
        <v>222</v>
      </c>
      <c r="H487" s="248">
        <v>1</v>
      </c>
      <c r="I487" s="249"/>
      <c r="J487" s="250">
        <f>ROUND(I487*H487,2)</f>
        <v>0</v>
      </c>
      <c r="K487" s="246" t="s">
        <v>19</v>
      </c>
      <c r="L487" s="251"/>
      <c r="M487" s="252" t="s">
        <v>19</v>
      </c>
      <c r="N487" s="253" t="s">
        <v>43</v>
      </c>
      <c r="O487" s="86"/>
      <c r="P487" s="223">
        <f>O487*H487</f>
        <v>0</v>
      </c>
      <c r="Q487" s="223">
        <v>0.086300000000000002</v>
      </c>
      <c r="R487" s="223">
        <f>Q487*H487</f>
        <v>0.086300000000000002</v>
      </c>
      <c r="S487" s="223">
        <v>0</v>
      </c>
      <c r="T487" s="223">
        <f>S487*H487</f>
        <v>0</v>
      </c>
      <c r="U487" s="224" t="s">
        <v>19</v>
      </c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5" t="s">
        <v>278</v>
      </c>
      <c r="AT487" s="225" t="s">
        <v>214</v>
      </c>
      <c r="AU487" s="225" t="s">
        <v>81</v>
      </c>
      <c r="AY487" s="19" t="s">
        <v>196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9" t="s">
        <v>79</v>
      </c>
      <c r="BK487" s="226">
        <f>ROUND(I487*H487,2)</f>
        <v>0</v>
      </c>
      <c r="BL487" s="19" t="s">
        <v>266</v>
      </c>
      <c r="BM487" s="225" t="s">
        <v>1537</v>
      </c>
    </row>
    <row r="488" s="2" customFormat="1">
      <c r="A488" s="40"/>
      <c r="B488" s="41"/>
      <c r="C488" s="42"/>
      <c r="D488" s="234" t="s">
        <v>910</v>
      </c>
      <c r="E488" s="42"/>
      <c r="F488" s="278" t="s">
        <v>1534</v>
      </c>
      <c r="G488" s="42"/>
      <c r="H488" s="42"/>
      <c r="I488" s="229"/>
      <c r="J488" s="42"/>
      <c r="K488" s="42"/>
      <c r="L488" s="46"/>
      <c r="M488" s="230"/>
      <c r="N488" s="231"/>
      <c r="O488" s="86"/>
      <c r="P488" s="86"/>
      <c r="Q488" s="86"/>
      <c r="R488" s="86"/>
      <c r="S488" s="86"/>
      <c r="T488" s="86"/>
      <c r="U488" s="87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910</v>
      </c>
      <c r="AU488" s="19" t="s">
        <v>81</v>
      </c>
    </row>
    <row r="489" s="2" customFormat="1" ht="16.5" customHeight="1">
      <c r="A489" s="40"/>
      <c r="B489" s="41"/>
      <c r="C489" s="244" t="s">
        <v>935</v>
      </c>
      <c r="D489" s="244" t="s">
        <v>214</v>
      </c>
      <c r="E489" s="245" t="s">
        <v>1538</v>
      </c>
      <c r="F489" s="246" t="s">
        <v>1539</v>
      </c>
      <c r="G489" s="247" t="s">
        <v>222</v>
      </c>
      <c r="H489" s="248">
        <v>1</v>
      </c>
      <c r="I489" s="249"/>
      <c r="J489" s="250">
        <f>ROUND(I489*H489,2)</f>
        <v>0</v>
      </c>
      <c r="K489" s="246" t="s">
        <v>19</v>
      </c>
      <c r="L489" s="251"/>
      <c r="M489" s="252" t="s">
        <v>19</v>
      </c>
      <c r="N489" s="253" t="s">
        <v>43</v>
      </c>
      <c r="O489" s="86"/>
      <c r="P489" s="223">
        <f>O489*H489</f>
        <v>0</v>
      </c>
      <c r="Q489" s="223">
        <v>0.082799999999999999</v>
      </c>
      <c r="R489" s="223">
        <f>Q489*H489</f>
        <v>0.082799999999999999</v>
      </c>
      <c r="S489" s="223">
        <v>0</v>
      </c>
      <c r="T489" s="223">
        <f>S489*H489</f>
        <v>0</v>
      </c>
      <c r="U489" s="224" t="s">
        <v>19</v>
      </c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5" t="s">
        <v>278</v>
      </c>
      <c r="AT489" s="225" t="s">
        <v>214</v>
      </c>
      <c r="AU489" s="225" t="s">
        <v>81</v>
      </c>
      <c r="AY489" s="19" t="s">
        <v>196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9" t="s">
        <v>79</v>
      </c>
      <c r="BK489" s="226">
        <f>ROUND(I489*H489,2)</f>
        <v>0</v>
      </c>
      <c r="BL489" s="19" t="s">
        <v>266</v>
      </c>
      <c r="BM489" s="225" t="s">
        <v>1540</v>
      </c>
    </row>
    <row r="490" s="2" customFormat="1">
      <c r="A490" s="40"/>
      <c r="B490" s="41"/>
      <c r="C490" s="42"/>
      <c r="D490" s="234" t="s">
        <v>910</v>
      </c>
      <c r="E490" s="42"/>
      <c r="F490" s="278" t="s">
        <v>1534</v>
      </c>
      <c r="G490" s="42"/>
      <c r="H490" s="42"/>
      <c r="I490" s="229"/>
      <c r="J490" s="42"/>
      <c r="K490" s="42"/>
      <c r="L490" s="46"/>
      <c r="M490" s="230"/>
      <c r="N490" s="231"/>
      <c r="O490" s="86"/>
      <c r="P490" s="86"/>
      <c r="Q490" s="86"/>
      <c r="R490" s="86"/>
      <c r="S490" s="86"/>
      <c r="T490" s="86"/>
      <c r="U490" s="87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910</v>
      </c>
      <c r="AU490" s="19" t="s">
        <v>81</v>
      </c>
    </row>
    <row r="491" s="2" customFormat="1" ht="16.5" customHeight="1">
      <c r="A491" s="40"/>
      <c r="B491" s="41"/>
      <c r="C491" s="244" t="s">
        <v>940</v>
      </c>
      <c r="D491" s="244" t="s">
        <v>214</v>
      </c>
      <c r="E491" s="245" t="s">
        <v>1541</v>
      </c>
      <c r="F491" s="246" t="s">
        <v>1542</v>
      </c>
      <c r="G491" s="247" t="s">
        <v>222</v>
      </c>
      <c r="H491" s="248">
        <v>1</v>
      </c>
      <c r="I491" s="249"/>
      <c r="J491" s="250">
        <f>ROUND(I491*H491,2)</f>
        <v>0</v>
      </c>
      <c r="K491" s="246" t="s">
        <v>19</v>
      </c>
      <c r="L491" s="251"/>
      <c r="M491" s="252" t="s">
        <v>19</v>
      </c>
      <c r="N491" s="253" t="s">
        <v>43</v>
      </c>
      <c r="O491" s="86"/>
      <c r="P491" s="223">
        <f>O491*H491</f>
        <v>0</v>
      </c>
      <c r="Q491" s="223">
        <v>0.086300000000000002</v>
      </c>
      <c r="R491" s="223">
        <f>Q491*H491</f>
        <v>0.086300000000000002</v>
      </c>
      <c r="S491" s="223">
        <v>0</v>
      </c>
      <c r="T491" s="223">
        <f>S491*H491</f>
        <v>0</v>
      </c>
      <c r="U491" s="224" t="s">
        <v>19</v>
      </c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5" t="s">
        <v>278</v>
      </c>
      <c r="AT491" s="225" t="s">
        <v>214</v>
      </c>
      <c r="AU491" s="225" t="s">
        <v>81</v>
      </c>
      <c r="AY491" s="19" t="s">
        <v>196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9" t="s">
        <v>79</v>
      </c>
      <c r="BK491" s="226">
        <f>ROUND(I491*H491,2)</f>
        <v>0</v>
      </c>
      <c r="BL491" s="19" t="s">
        <v>266</v>
      </c>
      <c r="BM491" s="225" t="s">
        <v>1543</v>
      </c>
    </row>
    <row r="492" s="2" customFormat="1">
      <c r="A492" s="40"/>
      <c r="B492" s="41"/>
      <c r="C492" s="42"/>
      <c r="D492" s="234" t="s">
        <v>910</v>
      </c>
      <c r="E492" s="42"/>
      <c r="F492" s="278" t="s">
        <v>1534</v>
      </c>
      <c r="G492" s="42"/>
      <c r="H492" s="42"/>
      <c r="I492" s="229"/>
      <c r="J492" s="42"/>
      <c r="K492" s="42"/>
      <c r="L492" s="46"/>
      <c r="M492" s="230"/>
      <c r="N492" s="231"/>
      <c r="O492" s="86"/>
      <c r="P492" s="86"/>
      <c r="Q492" s="86"/>
      <c r="R492" s="86"/>
      <c r="S492" s="86"/>
      <c r="T492" s="86"/>
      <c r="U492" s="87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910</v>
      </c>
      <c r="AU492" s="19" t="s">
        <v>81</v>
      </c>
    </row>
    <row r="493" s="2" customFormat="1" ht="16.5" customHeight="1">
      <c r="A493" s="40"/>
      <c r="B493" s="41"/>
      <c r="C493" s="244" t="s">
        <v>945</v>
      </c>
      <c r="D493" s="244" t="s">
        <v>214</v>
      </c>
      <c r="E493" s="245" t="s">
        <v>1544</v>
      </c>
      <c r="F493" s="246" t="s">
        <v>1545</v>
      </c>
      <c r="G493" s="247" t="s">
        <v>222</v>
      </c>
      <c r="H493" s="248">
        <v>1</v>
      </c>
      <c r="I493" s="249"/>
      <c r="J493" s="250">
        <f>ROUND(I493*H493,2)</f>
        <v>0</v>
      </c>
      <c r="K493" s="246" t="s">
        <v>19</v>
      </c>
      <c r="L493" s="251"/>
      <c r="M493" s="252" t="s">
        <v>19</v>
      </c>
      <c r="N493" s="253" t="s">
        <v>43</v>
      </c>
      <c r="O493" s="86"/>
      <c r="P493" s="223">
        <f>O493*H493</f>
        <v>0</v>
      </c>
      <c r="Q493" s="223">
        <v>0.092700000000000005</v>
      </c>
      <c r="R493" s="223">
        <f>Q493*H493</f>
        <v>0.092700000000000005</v>
      </c>
      <c r="S493" s="223">
        <v>0</v>
      </c>
      <c r="T493" s="223">
        <f>S493*H493</f>
        <v>0</v>
      </c>
      <c r="U493" s="224" t="s">
        <v>19</v>
      </c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5" t="s">
        <v>278</v>
      </c>
      <c r="AT493" s="225" t="s">
        <v>214</v>
      </c>
      <c r="AU493" s="225" t="s">
        <v>81</v>
      </c>
      <c r="AY493" s="19" t="s">
        <v>196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9" t="s">
        <v>79</v>
      </c>
      <c r="BK493" s="226">
        <f>ROUND(I493*H493,2)</f>
        <v>0</v>
      </c>
      <c r="BL493" s="19" t="s">
        <v>266</v>
      </c>
      <c r="BM493" s="225" t="s">
        <v>1546</v>
      </c>
    </row>
    <row r="494" s="2" customFormat="1">
      <c r="A494" s="40"/>
      <c r="B494" s="41"/>
      <c r="C494" s="42"/>
      <c r="D494" s="234" t="s">
        <v>910</v>
      </c>
      <c r="E494" s="42"/>
      <c r="F494" s="278" t="s">
        <v>1547</v>
      </c>
      <c r="G494" s="42"/>
      <c r="H494" s="42"/>
      <c r="I494" s="229"/>
      <c r="J494" s="42"/>
      <c r="K494" s="42"/>
      <c r="L494" s="46"/>
      <c r="M494" s="230"/>
      <c r="N494" s="231"/>
      <c r="O494" s="86"/>
      <c r="P494" s="86"/>
      <c r="Q494" s="86"/>
      <c r="R494" s="86"/>
      <c r="S494" s="86"/>
      <c r="T494" s="86"/>
      <c r="U494" s="87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910</v>
      </c>
      <c r="AU494" s="19" t="s">
        <v>81</v>
      </c>
    </row>
    <row r="495" s="2" customFormat="1" ht="16.5" customHeight="1">
      <c r="A495" s="40"/>
      <c r="B495" s="41"/>
      <c r="C495" s="244" t="s">
        <v>950</v>
      </c>
      <c r="D495" s="244" t="s">
        <v>214</v>
      </c>
      <c r="E495" s="245" t="s">
        <v>1548</v>
      </c>
      <c r="F495" s="246" t="s">
        <v>1549</v>
      </c>
      <c r="G495" s="247" t="s">
        <v>222</v>
      </c>
      <c r="H495" s="248">
        <v>1</v>
      </c>
      <c r="I495" s="249"/>
      <c r="J495" s="250">
        <f>ROUND(I495*H495,2)</f>
        <v>0</v>
      </c>
      <c r="K495" s="246" t="s">
        <v>19</v>
      </c>
      <c r="L495" s="251"/>
      <c r="M495" s="252" t="s">
        <v>19</v>
      </c>
      <c r="N495" s="253" t="s">
        <v>43</v>
      </c>
      <c r="O495" s="86"/>
      <c r="P495" s="223">
        <f>O495*H495</f>
        <v>0</v>
      </c>
      <c r="Q495" s="223">
        <v>0.089399999999999993</v>
      </c>
      <c r="R495" s="223">
        <f>Q495*H495</f>
        <v>0.089399999999999993</v>
      </c>
      <c r="S495" s="223">
        <v>0</v>
      </c>
      <c r="T495" s="223">
        <f>S495*H495</f>
        <v>0</v>
      </c>
      <c r="U495" s="224" t="s">
        <v>19</v>
      </c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25" t="s">
        <v>278</v>
      </c>
      <c r="AT495" s="225" t="s">
        <v>214</v>
      </c>
      <c r="AU495" s="225" t="s">
        <v>81</v>
      </c>
      <c r="AY495" s="19" t="s">
        <v>196</v>
      </c>
      <c r="BE495" s="226">
        <f>IF(N495="základní",J495,0)</f>
        <v>0</v>
      </c>
      <c r="BF495" s="226">
        <f>IF(N495="snížená",J495,0)</f>
        <v>0</v>
      </c>
      <c r="BG495" s="226">
        <f>IF(N495="zákl. přenesená",J495,0)</f>
        <v>0</v>
      </c>
      <c r="BH495" s="226">
        <f>IF(N495="sníž. přenesená",J495,0)</f>
        <v>0</v>
      </c>
      <c r="BI495" s="226">
        <f>IF(N495="nulová",J495,0)</f>
        <v>0</v>
      </c>
      <c r="BJ495" s="19" t="s">
        <v>79</v>
      </c>
      <c r="BK495" s="226">
        <f>ROUND(I495*H495,2)</f>
        <v>0</v>
      </c>
      <c r="BL495" s="19" t="s">
        <v>266</v>
      </c>
      <c r="BM495" s="225" t="s">
        <v>1550</v>
      </c>
    </row>
    <row r="496" s="2" customFormat="1">
      <c r="A496" s="40"/>
      <c r="B496" s="41"/>
      <c r="C496" s="42"/>
      <c r="D496" s="234" t="s">
        <v>910</v>
      </c>
      <c r="E496" s="42"/>
      <c r="F496" s="278" t="s">
        <v>1547</v>
      </c>
      <c r="G496" s="42"/>
      <c r="H496" s="42"/>
      <c r="I496" s="229"/>
      <c r="J496" s="42"/>
      <c r="K496" s="42"/>
      <c r="L496" s="46"/>
      <c r="M496" s="230"/>
      <c r="N496" s="231"/>
      <c r="O496" s="86"/>
      <c r="P496" s="86"/>
      <c r="Q496" s="86"/>
      <c r="R496" s="86"/>
      <c r="S496" s="86"/>
      <c r="T496" s="86"/>
      <c r="U496" s="87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910</v>
      </c>
      <c r="AU496" s="19" t="s">
        <v>81</v>
      </c>
    </row>
    <row r="497" s="2" customFormat="1" ht="16.5" customHeight="1">
      <c r="A497" s="40"/>
      <c r="B497" s="41"/>
      <c r="C497" s="244" t="s">
        <v>955</v>
      </c>
      <c r="D497" s="244" t="s">
        <v>214</v>
      </c>
      <c r="E497" s="245" t="s">
        <v>1551</v>
      </c>
      <c r="F497" s="246" t="s">
        <v>1552</v>
      </c>
      <c r="G497" s="247" t="s">
        <v>222</v>
      </c>
      <c r="H497" s="248">
        <v>1</v>
      </c>
      <c r="I497" s="249"/>
      <c r="J497" s="250">
        <f>ROUND(I497*H497,2)</f>
        <v>0</v>
      </c>
      <c r="K497" s="246" t="s">
        <v>19</v>
      </c>
      <c r="L497" s="251"/>
      <c r="M497" s="252" t="s">
        <v>19</v>
      </c>
      <c r="N497" s="253" t="s">
        <v>43</v>
      </c>
      <c r="O497" s="86"/>
      <c r="P497" s="223">
        <f>O497*H497</f>
        <v>0</v>
      </c>
      <c r="Q497" s="223">
        <v>0.083599999999999994</v>
      </c>
      <c r="R497" s="223">
        <f>Q497*H497</f>
        <v>0.083599999999999994</v>
      </c>
      <c r="S497" s="223">
        <v>0</v>
      </c>
      <c r="T497" s="223">
        <f>S497*H497</f>
        <v>0</v>
      </c>
      <c r="U497" s="224" t="s">
        <v>19</v>
      </c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5" t="s">
        <v>278</v>
      </c>
      <c r="AT497" s="225" t="s">
        <v>214</v>
      </c>
      <c r="AU497" s="225" t="s">
        <v>81</v>
      </c>
      <c r="AY497" s="19" t="s">
        <v>196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9" t="s">
        <v>79</v>
      </c>
      <c r="BK497" s="226">
        <f>ROUND(I497*H497,2)</f>
        <v>0</v>
      </c>
      <c r="BL497" s="19" t="s">
        <v>266</v>
      </c>
      <c r="BM497" s="225" t="s">
        <v>1553</v>
      </c>
    </row>
    <row r="498" s="2" customFormat="1">
      <c r="A498" s="40"/>
      <c r="B498" s="41"/>
      <c r="C498" s="42"/>
      <c r="D498" s="234" t="s">
        <v>910</v>
      </c>
      <c r="E498" s="42"/>
      <c r="F498" s="278" t="s">
        <v>1547</v>
      </c>
      <c r="G498" s="42"/>
      <c r="H498" s="42"/>
      <c r="I498" s="229"/>
      <c r="J498" s="42"/>
      <c r="K498" s="42"/>
      <c r="L498" s="46"/>
      <c r="M498" s="230"/>
      <c r="N498" s="231"/>
      <c r="O498" s="86"/>
      <c r="P498" s="86"/>
      <c r="Q498" s="86"/>
      <c r="R498" s="86"/>
      <c r="S498" s="86"/>
      <c r="T498" s="86"/>
      <c r="U498" s="87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910</v>
      </c>
      <c r="AU498" s="19" t="s">
        <v>81</v>
      </c>
    </row>
    <row r="499" s="2" customFormat="1" ht="16.5" customHeight="1">
      <c r="A499" s="40"/>
      <c r="B499" s="41"/>
      <c r="C499" s="244" t="s">
        <v>960</v>
      </c>
      <c r="D499" s="244" t="s">
        <v>214</v>
      </c>
      <c r="E499" s="245" t="s">
        <v>1554</v>
      </c>
      <c r="F499" s="246" t="s">
        <v>1555</v>
      </c>
      <c r="G499" s="247" t="s">
        <v>222</v>
      </c>
      <c r="H499" s="248">
        <v>1</v>
      </c>
      <c r="I499" s="249"/>
      <c r="J499" s="250">
        <f>ROUND(I499*H499,2)</f>
        <v>0</v>
      </c>
      <c r="K499" s="246" t="s">
        <v>19</v>
      </c>
      <c r="L499" s="251"/>
      <c r="M499" s="252" t="s">
        <v>19</v>
      </c>
      <c r="N499" s="253" t="s">
        <v>43</v>
      </c>
      <c r="O499" s="86"/>
      <c r="P499" s="223">
        <f>O499*H499</f>
        <v>0</v>
      </c>
      <c r="Q499" s="223">
        <v>0.081600000000000006</v>
      </c>
      <c r="R499" s="223">
        <f>Q499*H499</f>
        <v>0.081600000000000006</v>
      </c>
      <c r="S499" s="223">
        <v>0</v>
      </c>
      <c r="T499" s="223">
        <f>S499*H499</f>
        <v>0</v>
      </c>
      <c r="U499" s="224" t="s">
        <v>19</v>
      </c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25" t="s">
        <v>278</v>
      </c>
      <c r="AT499" s="225" t="s">
        <v>214</v>
      </c>
      <c r="AU499" s="225" t="s">
        <v>81</v>
      </c>
      <c r="AY499" s="19" t="s">
        <v>196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9" t="s">
        <v>79</v>
      </c>
      <c r="BK499" s="226">
        <f>ROUND(I499*H499,2)</f>
        <v>0</v>
      </c>
      <c r="BL499" s="19" t="s">
        <v>266</v>
      </c>
      <c r="BM499" s="225" t="s">
        <v>1556</v>
      </c>
    </row>
    <row r="500" s="2" customFormat="1">
      <c r="A500" s="40"/>
      <c r="B500" s="41"/>
      <c r="C500" s="42"/>
      <c r="D500" s="234" t="s">
        <v>910</v>
      </c>
      <c r="E500" s="42"/>
      <c r="F500" s="278" t="s">
        <v>1547</v>
      </c>
      <c r="G500" s="42"/>
      <c r="H500" s="42"/>
      <c r="I500" s="229"/>
      <c r="J500" s="42"/>
      <c r="K500" s="42"/>
      <c r="L500" s="46"/>
      <c r="M500" s="230"/>
      <c r="N500" s="231"/>
      <c r="O500" s="86"/>
      <c r="P500" s="86"/>
      <c r="Q500" s="86"/>
      <c r="R500" s="86"/>
      <c r="S500" s="86"/>
      <c r="T500" s="86"/>
      <c r="U500" s="87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910</v>
      </c>
      <c r="AU500" s="19" t="s">
        <v>81</v>
      </c>
    </row>
    <row r="501" s="2" customFormat="1" ht="16.5" customHeight="1">
      <c r="A501" s="40"/>
      <c r="B501" s="41"/>
      <c r="C501" s="214" t="s">
        <v>966</v>
      </c>
      <c r="D501" s="214" t="s">
        <v>198</v>
      </c>
      <c r="E501" s="215" t="s">
        <v>1557</v>
      </c>
      <c r="F501" s="216" t="s">
        <v>1558</v>
      </c>
      <c r="G501" s="217" t="s">
        <v>244</v>
      </c>
      <c r="H501" s="218">
        <v>60</v>
      </c>
      <c r="I501" s="219"/>
      <c r="J501" s="220">
        <f>ROUND(I501*H501,2)</f>
        <v>0</v>
      </c>
      <c r="K501" s="216" t="s">
        <v>19</v>
      </c>
      <c r="L501" s="46"/>
      <c r="M501" s="221" t="s">
        <v>19</v>
      </c>
      <c r="N501" s="222" t="s">
        <v>43</v>
      </c>
      <c r="O501" s="86"/>
      <c r="P501" s="223">
        <f>O501*H501</f>
        <v>0</v>
      </c>
      <c r="Q501" s="223">
        <v>0</v>
      </c>
      <c r="R501" s="223">
        <f>Q501*H501</f>
        <v>0</v>
      </c>
      <c r="S501" s="223">
        <v>0</v>
      </c>
      <c r="T501" s="223">
        <f>S501*H501</f>
        <v>0</v>
      </c>
      <c r="U501" s="224" t="s">
        <v>19</v>
      </c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25" t="s">
        <v>266</v>
      </c>
      <c r="AT501" s="225" t="s">
        <v>198</v>
      </c>
      <c r="AU501" s="225" t="s">
        <v>81</v>
      </c>
      <c r="AY501" s="19" t="s">
        <v>196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9" t="s">
        <v>79</v>
      </c>
      <c r="BK501" s="226">
        <f>ROUND(I501*H501,2)</f>
        <v>0</v>
      </c>
      <c r="BL501" s="19" t="s">
        <v>266</v>
      </c>
      <c r="BM501" s="225" t="s">
        <v>1559</v>
      </c>
    </row>
    <row r="502" s="13" customFormat="1">
      <c r="A502" s="13"/>
      <c r="B502" s="232"/>
      <c r="C502" s="233"/>
      <c r="D502" s="234" t="s">
        <v>212</v>
      </c>
      <c r="E502" s="235" t="s">
        <v>19</v>
      </c>
      <c r="F502" s="236" t="s">
        <v>1560</v>
      </c>
      <c r="G502" s="233"/>
      <c r="H502" s="237">
        <v>60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1"/>
      <c r="U502" s="242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212</v>
      </c>
      <c r="AU502" s="243" t="s">
        <v>81</v>
      </c>
      <c r="AV502" s="13" t="s">
        <v>81</v>
      </c>
      <c r="AW502" s="13" t="s">
        <v>33</v>
      </c>
      <c r="AX502" s="13" t="s">
        <v>79</v>
      </c>
      <c r="AY502" s="243" t="s">
        <v>196</v>
      </c>
    </row>
    <row r="503" s="2" customFormat="1" ht="16.5" customHeight="1">
      <c r="A503" s="40"/>
      <c r="B503" s="41"/>
      <c r="C503" s="244" t="s">
        <v>968</v>
      </c>
      <c r="D503" s="244" t="s">
        <v>214</v>
      </c>
      <c r="E503" s="245" t="s">
        <v>1561</v>
      </c>
      <c r="F503" s="246" t="s">
        <v>1562</v>
      </c>
      <c r="G503" s="247" t="s">
        <v>244</v>
      </c>
      <c r="H503" s="248">
        <v>60</v>
      </c>
      <c r="I503" s="249"/>
      <c r="J503" s="250">
        <f>ROUND(I503*H503,2)</f>
        <v>0</v>
      </c>
      <c r="K503" s="246" t="s">
        <v>19</v>
      </c>
      <c r="L503" s="251"/>
      <c r="M503" s="252" t="s">
        <v>19</v>
      </c>
      <c r="N503" s="253" t="s">
        <v>43</v>
      </c>
      <c r="O503" s="86"/>
      <c r="P503" s="223">
        <f>O503*H503</f>
        <v>0</v>
      </c>
      <c r="Q503" s="223">
        <v>0.044999999999999998</v>
      </c>
      <c r="R503" s="223">
        <f>Q503*H503</f>
        <v>2.6999999999999997</v>
      </c>
      <c r="S503" s="223">
        <v>0</v>
      </c>
      <c r="T503" s="223">
        <f>S503*H503</f>
        <v>0</v>
      </c>
      <c r="U503" s="224" t="s">
        <v>19</v>
      </c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5" t="s">
        <v>278</v>
      </c>
      <c r="AT503" s="225" t="s">
        <v>214</v>
      </c>
      <c r="AU503" s="225" t="s">
        <v>81</v>
      </c>
      <c r="AY503" s="19" t="s">
        <v>196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9" t="s">
        <v>79</v>
      </c>
      <c r="BK503" s="226">
        <f>ROUND(I503*H503,2)</f>
        <v>0</v>
      </c>
      <c r="BL503" s="19" t="s">
        <v>266</v>
      </c>
      <c r="BM503" s="225" t="s">
        <v>1563</v>
      </c>
    </row>
    <row r="504" s="2" customFormat="1">
      <c r="A504" s="40"/>
      <c r="B504" s="41"/>
      <c r="C504" s="42"/>
      <c r="D504" s="234" t="s">
        <v>910</v>
      </c>
      <c r="E504" s="42"/>
      <c r="F504" s="278" t="s">
        <v>1547</v>
      </c>
      <c r="G504" s="42"/>
      <c r="H504" s="42"/>
      <c r="I504" s="229"/>
      <c r="J504" s="42"/>
      <c r="K504" s="42"/>
      <c r="L504" s="46"/>
      <c r="M504" s="230"/>
      <c r="N504" s="231"/>
      <c r="O504" s="86"/>
      <c r="P504" s="86"/>
      <c r="Q504" s="86"/>
      <c r="R504" s="86"/>
      <c r="S504" s="86"/>
      <c r="T504" s="86"/>
      <c r="U504" s="87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910</v>
      </c>
      <c r="AU504" s="19" t="s">
        <v>81</v>
      </c>
    </row>
    <row r="505" s="2" customFormat="1" ht="49.05" customHeight="1">
      <c r="A505" s="40"/>
      <c r="B505" s="41"/>
      <c r="C505" s="214" t="s">
        <v>970</v>
      </c>
      <c r="D505" s="214" t="s">
        <v>198</v>
      </c>
      <c r="E505" s="215" t="s">
        <v>1564</v>
      </c>
      <c r="F505" s="216" t="s">
        <v>1565</v>
      </c>
      <c r="G505" s="217" t="s">
        <v>237</v>
      </c>
      <c r="H505" s="218">
        <v>14.579000000000001</v>
      </c>
      <c r="I505" s="219"/>
      <c r="J505" s="220">
        <f>ROUND(I505*H505,2)</f>
        <v>0</v>
      </c>
      <c r="K505" s="216" t="s">
        <v>202</v>
      </c>
      <c r="L505" s="46"/>
      <c r="M505" s="221" t="s">
        <v>19</v>
      </c>
      <c r="N505" s="222" t="s">
        <v>43</v>
      </c>
      <c r="O505" s="86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3">
        <f>S505*H505</f>
        <v>0</v>
      </c>
      <c r="U505" s="224" t="s">
        <v>19</v>
      </c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25" t="s">
        <v>266</v>
      </c>
      <c r="AT505" s="225" t="s">
        <v>198</v>
      </c>
      <c r="AU505" s="225" t="s">
        <v>81</v>
      </c>
      <c r="AY505" s="19" t="s">
        <v>196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9" t="s">
        <v>79</v>
      </c>
      <c r="BK505" s="226">
        <f>ROUND(I505*H505,2)</f>
        <v>0</v>
      </c>
      <c r="BL505" s="19" t="s">
        <v>266</v>
      </c>
      <c r="BM505" s="225" t="s">
        <v>1566</v>
      </c>
    </row>
    <row r="506" s="2" customFormat="1">
      <c r="A506" s="40"/>
      <c r="B506" s="41"/>
      <c r="C506" s="42"/>
      <c r="D506" s="227" t="s">
        <v>205</v>
      </c>
      <c r="E506" s="42"/>
      <c r="F506" s="228" t="s">
        <v>1567</v>
      </c>
      <c r="G506" s="42"/>
      <c r="H506" s="42"/>
      <c r="I506" s="229"/>
      <c r="J506" s="42"/>
      <c r="K506" s="42"/>
      <c r="L506" s="46"/>
      <c r="M506" s="230"/>
      <c r="N506" s="231"/>
      <c r="O506" s="86"/>
      <c r="P506" s="86"/>
      <c r="Q506" s="86"/>
      <c r="R506" s="86"/>
      <c r="S506" s="86"/>
      <c r="T506" s="86"/>
      <c r="U506" s="87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T506" s="19" t="s">
        <v>205</v>
      </c>
      <c r="AU506" s="19" t="s">
        <v>81</v>
      </c>
    </row>
    <row r="507" s="12" customFormat="1" ht="22.8" customHeight="1">
      <c r="A507" s="12"/>
      <c r="B507" s="198"/>
      <c r="C507" s="199"/>
      <c r="D507" s="200" t="s">
        <v>71</v>
      </c>
      <c r="E507" s="212" t="s">
        <v>318</v>
      </c>
      <c r="F507" s="212" t="s">
        <v>319</v>
      </c>
      <c r="G507" s="199"/>
      <c r="H507" s="199"/>
      <c r="I507" s="202"/>
      <c r="J507" s="213">
        <f>BK507</f>
        <v>0</v>
      </c>
      <c r="K507" s="199"/>
      <c r="L507" s="204"/>
      <c r="M507" s="205"/>
      <c r="N507" s="206"/>
      <c r="O507" s="206"/>
      <c r="P507" s="207">
        <f>SUM(P508:P534)</f>
        <v>0</v>
      </c>
      <c r="Q507" s="206"/>
      <c r="R507" s="207">
        <f>SUM(R508:R534)</f>
        <v>1.0051092699999999</v>
      </c>
      <c r="S507" s="206"/>
      <c r="T507" s="207">
        <f>SUM(T508:T534)</f>
        <v>0</v>
      </c>
      <c r="U507" s="208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R507" s="209" t="s">
        <v>81</v>
      </c>
      <c r="AT507" s="210" t="s">
        <v>71</v>
      </c>
      <c r="AU507" s="210" t="s">
        <v>79</v>
      </c>
      <c r="AY507" s="209" t="s">
        <v>196</v>
      </c>
      <c r="BK507" s="211">
        <f>SUM(BK508:BK534)</f>
        <v>0</v>
      </c>
    </row>
    <row r="508" s="2" customFormat="1" ht="37.8" customHeight="1">
      <c r="A508" s="40"/>
      <c r="B508" s="41"/>
      <c r="C508" s="214" t="s">
        <v>975</v>
      </c>
      <c r="D508" s="214" t="s">
        <v>198</v>
      </c>
      <c r="E508" s="215" t="s">
        <v>941</v>
      </c>
      <c r="F508" s="216" t="s">
        <v>942</v>
      </c>
      <c r="G508" s="217" t="s">
        <v>244</v>
      </c>
      <c r="H508" s="218">
        <v>1710.1279999999999</v>
      </c>
      <c r="I508" s="219"/>
      <c r="J508" s="220">
        <f>ROUND(I508*H508,2)</f>
        <v>0</v>
      </c>
      <c r="K508" s="216" t="s">
        <v>202</v>
      </c>
      <c r="L508" s="46"/>
      <c r="M508" s="221" t="s">
        <v>19</v>
      </c>
      <c r="N508" s="222" t="s">
        <v>43</v>
      </c>
      <c r="O508" s="86"/>
      <c r="P508" s="223">
        <f>O508*H508</f>
        <v>0</v>
      </c>
      <c r="Q508" s="223">
        <v>2.0000000000000002E-05</v>
      </c>
      <c r="R508" s="223">
        <f>Q508*H508</f>
        <v>0.03420256</v>
      </c>
      <c r="S508" s="223">
        <v>0</v>
      </c>
      <c r="T508" s="223">
        <f>S508*H508</f>
        <v>0</v>
      </c>
      <c r="U508" s="224" t="s">
        <v>19</v>
      </c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5" t="s">
        <v>266</v>
      </c>
      <c r="AT508" s="225" t="s">
        <v>198</v>
      </c>
      <c r="AU508" s="225" t="s">
        <v>81</v>
      </c>
      <c r="AY508" s="19" t="s">
        <v>196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9" t="s">
        <v>79</v>
      </c>
      <c r="BK508" s="226">
        <f>ROUND(I508*H508,2)</f>
        <v>0</v>
      </c>
      <c r="BL508" s="19" t="s">
        <v>266</v>
      </c>
      <c r="BM508" s="225" t="s">
        <v>1568</v>
      </c>
    </row>
    <row r="509" s="2" customFormat="1">
      <c r="A509" s="40"/>
      <c r="B509" s="41"/>
      <c r="C509" s="42"/>
      <c r="D509" s="227" t="s">
        <v>205</v>
      </c>
      <c r="E509" s="42"/>
      <c r="F509" s="228" t="s">
        <v>944</v>
      </c>
      <c r="G509" s="42"/>
      <c r="H509" s="42"/>
      <c r="I509" s="229"/>
      <c r="J509" s="42"/>
      <c r="K509" s="42"/>
      <c r="L509" s="46"/>
      <c r="M509" s="230"/>
      <c r="N509" s="231"/>
      <c r="O509" s="86"/>
      <c r="P509" s="86"/>
      <c r="Q509" s="86"/>
      <c r="R509" s="86"/>
      <c r="S509" s="86"/>
      <c r="T509" s="86"/>
      <c r="U509" s="87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205</v>
      </c>
      <c r="AU509" s="19" t="s">
        <v>81</v>
      </c>
    </row>
    <row r="510" s="2" customFormat="1" ht="24.15" customHeight="1">
      <c r="A510" s="40"/>
      <c r="B510" s="41"/>
      <c r="C510" s="214" t="s">
        <v>977</v>
      </c>
      <c r="D510" s="214" t="s">
        <v>198</v>
      </c>
      <c r="E510" s="215" t="s">
        <v>946</v>
      </c>
      <c r="F510" s="216" t="s">
        <v>947</v>
      </c>
      <c r="G510" s="217" t="s">
        <v>244</v>
      </c>
      <c r="H510" s="218">
        <v>1710.1279999999999</v>
      </c>
      <c r="I510" s="219"/>
      <c r="J510" s="220">
        <f>ROUND(I510*H510,2)</f>
        <v>0</v>
      </c>
      <c r="K510" s="216" t="s">
        <v>202</v>
      </c>
      <c r="L510" s="46"/>
      <c r="M510" s="221" t="s">
        <v>19</v>
      </c>
      <c r="N510" s="222" t="s">
        <v>43</v>
      </c>
      <c r="O510" s="86"/>
      <c r="P510" s="223">
        <f>O510*H510</f>
        <v>0</v>
      </c>
      <c r="Q510" s="223">
        <v>0</v>
      </c>
      <c r="R510" s="223">
        <f>Q510*H510</f>
        <v>0</v>
      </c>
      <c r="S510" s="223">
        <v>0</v>
      </c>
      <c r="T510" s="223">
        <f>S510*H510</f>
        <v>0</v>
      </c>
      <c r="U510" s="224" t="s">
        <v>19</v>
      </c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25" t="s">
        <v>266</v>
      </c>
      <c r="AT510" s="225" t="s">
        <v>198</v>
      </c>
      <c r="AU510" s="225" t="s">
        <v>81</v>
      </c>
      <c r="AY510" s="19" t="s">
        <v>196</v>
      </c>
      <c r="BE510" s="226">
        <f>IF(N510="základní",J510,0)</f>
        <v>0</v>
      </c>
      <c r="BF510" s="226">
        <f>IF(N510="snížená",J510,0)</f>
        <v>0</v>
      </c>
      <c r="BG510" s="226">
        <f>IF(N510="zákl. přenesená",J510,0)</f>
        <v>0</v>
      </c>
      <c r="BH510" s="226">
        <f>IF(N510="sníž. přenesená",J510,0)</f>
        <v>0</v>
      </c>
      <c r="BI510" s="226">
        <f>IF(N510="nulová",J510,0)</f>
        <v>0</v>
      </c>
      <c r="BJ510" s="19" t="s">
        <v>79</v>
      </c>
      <c r="BK510" s="226">
        <f>ROUND(I510*H510,2)</f>
        <v>0</v>
      </c>
      <c r="BL510" s="19" t="s">
        <v>266</v>
      </c>
      <c r="BM510" s="225" t="s">
        <v>1569</v>
      </c>
    </row>
    <row r="511" s="2" customFormat="1">
      <c r="A511" s="40"/>
      <c r="B511" s="41"/>
      <c r="C511" s="42"/>
      <c r="D511" s="227" t="s">
        <v>205</v>
      </c>
      <c r="E511" s="42"/>
      <c r="F511" s="228" t="s">
        <v>949</v>
      </c>
      <c r="G511" s="42"/>
      <c r="H511" s="42"/>
      <c r="I511" s="229"/>
      <c r="J511" s="42"/>
      <c r="K511" s="42"/>
      <c r="L511" s="46"/>
      <c r="M511" s="230"/>
      <c r="N511" s="231"/>
      <c r="O511" s="86"/>
      <c r="P511" s="86"/>
      <c r="Q511" s="86"/>
      <c r="R511" s="86"/>
      <c r="S511" s="86"/>
      <c r="T511" s="86"/>
      <c r="U511" s="87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T511" s="19" t="s">
        <v>205</v>
      </c>
      <c r="AU511" s="19" t="s">
        <v>81</v>
      </c>
    </row>
    <row r="512" s="2" customFormat="1" ht="24.15" customHeight="1">
      <c r="A512" s="40"/>
      <c r="B512" s="41"/>
      <c r="C512" s="214" t="s">
        <v>1570</v>
      </c>
      <c r="D512" s="214" t="s">
        <v>198</v>
      </c>
      <c r="E512" s="215" t="s">
        <v>951</v>
      </c>
      <c r="F512" s="216" t="s">
        <v>952</v>
      </c>
      <c r="G512" s="217" t="s">
        <v>244</v>
      </c>
      <c r="H512" s="218">
        <v>1710.1279999999999</v>
      </c>
      <c r="I512" s="219"/>
      <c r="J512" s="220">
        <f>ROUND(I512*H512,2)</f>
        <v>0</v>
      </c>
      <c r="K512" s="216" t="s">
        <v>202</v>
      </c>
      <c r="L512" s="46"/>
      <c r="M512" s="221" t="s">
        <v>19</v>
      </c>
      <c r="N512" s="222" t="s">
        <v>43</v>
      </c>
      <c r="O512" s="86"/>
      <c r="P512" s="223">
        <f>O512*H512</f>
        <v>0</v>
      </c>
      <c r="Q512" s="223">
        <v>0.00017000000000000001</v>
      </c>
      <c r="R512" s="223">
        <f>Q512*H512</f>
        <v>0.29072176</v>
      </c>
      <c r="S512" s="223">
        <v>0</v>
      </c>
      <c r="T512" s="223">
        <f>S512*H512</f>
        <v>0</v>
      </c>
      <c r="U512" s="224" t="s">
        <v>19</v>
      </c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25" t="s">
        <v>266</v>
      </c>
      <c r="AT512" s="225" t="s">
        <v>198</v>
      </c>
      <c r="AU512" s="225" t="s">
        <v>81</v>
      </c>
      <c r="AY512" s="19" t="s">
        <v>196</v>
      </c>
      <c r="BE512" s="226">
        <f>IF(N512="základní",J512,0)</f>
        <v>0</v>
      </c>
      <c r="BF512" s="226">
        <f>IF(N512="snížená",J512,0)</f>
        <v>0</v>
      </c>
      <c r="BG512" s="226">
        <f>IF(N512="zákl. přenesená",J512,0)</f>
        <v>0</v>
      </c>
      <c r="BH512" s="226">
        <f>IF(N512="sníž. přenesená",J512,0)</f>
        <v>0</v>
      </c>
      <c r="BI512" s="226">
        <f>IF(N512="nulová",J512,0)</f>
        <v>0</v>
      </c>
      <c r="BJ512" s="19" t="s">
        <v>79</v>
      </c>
      <c r="BK512" s="226">
        <f>ROUND(I512*H512,2)</f>
        <v>0</v>
      </c>
      <c r="BL512" s="19" t="s">
        <v>266</v>
      </c>
      <c r="BM512" s="225" t="s">
        <v>1571</v>
      </c>
    </row>
    <row r="513" s="2" customFormat="1">
      <c r="A513" s="40"/>
      <c r="B513" s="41"/>
      <c r="C513" s="42"/>
      <c r="D513" s="227" t="s">
        <v>205</v>
      </c>
      <c r="E513" s="42"/>
      <c r="F513" s="228" t="s">
        <v>954</v>
      </c>
      <c r="G513" s="42"/>
      <c r="H513" s="42"/>
      <c r="I513" s="229"/>
      <c r="J513" s="42"/>
      <c r="K513" s="42"/>
      <c r="L513" s="46"/>
      <c r="M513" s="230"/>
      <c r="N513" s="231"/>
      <c r="O513" s="86"/>
      <c r="P513" s="86"/>
      <c r="Q513" s="86"/>
      <c r="R513" s="86"/>
      <c r="S513" s="86"/>
      <c r="T513" s="86"/>
      <c r="U513" s="87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205</v>
      </c>
      <c r="AU513" s="19" t="s">
        <v>81</v>
      </c>
    </row>
    <row r="514" s="2" customFormat="1" ht="24.15" customHeight="1">
      <c r="A514" s="40"/>
      <c r="B514" s="41"/>
      <c r="C514" s="214" t="s">
        <v>1572</v>
      </c>
      <c r="D514" s="214" t="s">
        <v>198</v>
      </c>
      <c r="E514" s="215" t="s">
        <v>956</v>
      </c>
      <c r="F514" s="216" t="s">
        <v>957</v>
      </c>
      <c r="G514" s="217" t="s">
        <v>244</v>
      </c>
      <c r="H514" s="218">
        <v>1710.1279999999999</v>
      </c>
      <c r="I514" s="219"/>
      <c r="J514" s="220">
        <f>ROUND(I514*H514,2)</f>
        <v>0</v>
      </c>
      <c r="K514" s="216" t="s">
        <v>202</v>
      </c>
      <c r="L514" s="46"/>
      <c r="M514" s="221" t="s">
        <v>19</v>
      </c>
      <c r="N514" s="222" t="s">
        <v>43</v>
      </c>
      <c r="O514" s="86"/>
      <c r="P514" s="223">
        <f>O514*H514</f>
        <v>0</v>
      </c>
      <c r="Q514" s="223">
        <v>0.00012999999999999999</v>
      </c>
      <c r="R514" s="223">
        <f>Q514*H514</f>
        <v>0.22231663999999998</v>
      </c>
      <c r="S514" s="223">
        <v>0</v>
      </c>
      <c r="T514" s="223">
        <f>S514*H514</f>
        <v>0</v>
      </c>
      <c r="U514" s="224" t="s">
        <v>19</v>
      </c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25" t="s">
        <v>266</v>
      </c>
      <c r="AT514" s="225" t="s">
        <v>198</v>
      </c>
      <c r="AU514" s="225" t="s">
        <v>81</v>
      </c>
      <c r="AY514" s="19" t="s">
        <v>196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9" t="s">
        <v>79</v>
      </c>
      <c r="BK514" s="226">
        <f>ROUND(I514*H514,2)</f>
        <v>0</v>
      </c>
      <c r="BL514" s="19" t="s">
        <v>266</v>
      </c>
      <c r="BM514" s="225" t="s">
        <v>1573</v>
      </c>
    </row>
    <row r="515" s="2" customFormat="1">
      <c r="A515" s="40"/>
      <c r="B515" s="41"/>
      <c r="C515" s="42"/>
      <c r="D515" s="227" t="s">
        <v>205</v>
      </c>
      <c r="E515" s="42"/>
      <c r="F515" s="228" t="s">
        <v>959</v>
      </c>
      <c r="G515" s="42"/>
      <c r="H515" s="42"/>
      <c r="I515" s="229"/>
      <c r="J515" s="42"/>
      <c r="K515" s="42"/>
      <c r="L515" s="46"/>
      <c r="M515" s="230"/>
      <c r="N515" s="231"/>
      <c r="O515" s="86"/>
      <c r="P515" s="86"/>
      <c r="Q515" s="86"/>
      <c r="R515" s="86"/>
      <c r="S515" s="86"/>
      <c r="T515" s="86"/>
      <c r="U515" s="87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205</v>
      </c>
      <c r="AU515" s="19" t="s">
        <v>81</v>
      </c>
    </row>
    <row r="516" s="2" customFormat="1" ht="24.15" customHeight="1">
      <c r="A516" s="40"/>
      <c r="B516" s="41"/>
      <c r="C516" s="214" t="s">
        <v>1574</v>
      </c>
      <c r="D516" s="214" t="s">
        <v>198</v>
      </c>
      <c r="E516" s="215" t="s">
        <v>961</v>
      </c>
      <c r="F516" s="216" t="s">
        <v>962</v>
      </c>
      <c r="G516" s="217" t="s">
        <v>244</v>
      </c>
      <c r="H516" s="218">
        <v>1710.1279999999999</v>
      </c>
      <c r="I516" s="219"/>
      <c r="J516" s="220">
        <f>ROUND(I516*H516,2)</f>
        <v>0</v>
      </c>
      <c r="K516" s="216" t="s">
        <v>202</v>
      </c>
      <c r="L516" s="46"/>
      <c r="M516" s="221" t="s">
        <v>19</v>
      </c>
      <c r="N516" s="222" t="s">
        <v>43</v>
      </c>
      <c r="O516" s="86"/>
      <c r="P516" s="223">
        <f>O516*H516</f>
        <v>0</v>
      </c>
      <c r="Q516" s="223">
        <v>0.00012</v>
      </c>
      <c r="R516" s="223">
        <f>Q516*H516</f>
        <v>0.20521535999999999</v>
      </c>
      <c r="S516" s="223">
        <v>0</v>
      </c>
      <c r="T516" s="223">
        <f>S516*H516</f>
        <v>0</v>
      </c>
      <c r="U516" s="224" t="s">
        <v>19</v>
      </c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25" t="s">
        <v>266</v>
      </c>
      <c r="AT516" s="225" t="s">
        <v>198</v>
      </c>
      <c r="AU516" s="225" t="s">
        <v>81</v>
      </c>
      <c r="AY516" s="19" t="s">
        <v>196</v>
      </c>
      <c r="BE516" s="226">
        <f>IF(N516="základní",J516,0)</f>
        <v>0</v>
      </c>
      <c r="BF516" s="226">
        <f>IF(N516="snížená",J516,0)</f>
        <v>0</v>
      </c>
      <c r="BG516" s="226">
        <f>IF(N516="zákl. přenesená",J516,0)</f>
        <v>0</v>
      </c>
      <c r="BH516" s="226">
        <f>IF(N516="sníž. přenesená",J516,0)</f>
        <v>0</v>
      </c>
      <c r="BI516" s="226">
        <f>IF(N516="nulová",J516,0)</f>
        <v>0</v>
      </c>
      <c r="BJ516" s="19" t="s">
        <v>79</v>
      </c>
      <c r="BK516" s="226">
        <f>ROUND(I516*H516,2)</f>
        <v>0</v>
      </c>
      <c r="BL516" s="19" t="s">
        <v>266</v>
      </c>
      <c r="BM516" s="225" t="s">
        <v>1575</v>
      </c>
    </row>
    <row r="517" s="2" customFormat="1">
      <c r="A517" s="40"/>
      <c r="B517" s="41"/>
      <c r="C517" s="42"/>
      <c r="D517" s="227" t="s">
        <v>205</v>
      </c>
      <c r="E517" s="42"/>
      <c r="F517" s="228" t="s">
        <v>964</v>
      </c>
      <c r="G517" s="42"/>
      <c r="H517" s="42"/>
      <c r="I517" s="229"/>
      <c r="J517" s="42"/>
      <c r="K517" s="42"/>
      <c r="L517" s="46"/>
      <c r="M517" s="230"/>
      <c r="N517" s="231"/>
      <c r="O517" s="86"/>
      <c r="P517" s="86"/>
      <c r="Q517" s="86"/>
      <c r="R517" s="86"/>
      <c r="S517" s="86"/>
      <c r="T517" s="86"/>
      <c r="U517" s="87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205</v>
      </c>
      <c r="AU517" s="19" t="s">
        <v>81</v>
      </c>
    </row>
    <row r="518" s="13" customFormat="1">
      <c r="A518" s="13"/>
      <c r="B518" s="232"/>
      <c r="C518" s="233"/>
      <c r="D518" s="234" t="s">
        <v>212</v>
      </c>
      <c r="E518" s="235" t="s">
        <v>19</v>
      </c>
      <c r="F518" s="236" t="s">
        <v>1576</v>
      </c>
      <c r="G518" s="233"/>
      <c r="H518" s="237">
        <v>1438.6679999999999</v>
      </c>
      <c r="I518" s="238"/>
      <c r="J518" s="233"/>
      <c r="K518" s="233"/>
      <c r="L518" s="239"/>
      <c r="M518" s="240"/>
      <c r="N518" s="241"/>
      <c r="O518" s="241"/>
      <c r="P518" s="241"/>
      <c r="Q518" s="241"/>
      <c r="R518" s="241"/>
      <c r="S518" s="241"/>
      <c r="T518" s="241"/>
      <c r="U518" s="242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212</v>
      </c>
      <c r="AU518" s="243" t="s">
        <v>81</v>
      </c>
      <c r="AV518" s="13" t="s">
        <v>81</v>
      </c>
      <c r="AW518" s="13" t="s">
        <v>33</v>
      </c>
      <c r="AX518" s="13" t="s">
        <v>72</v>
      </c>
      <c r="AY518" s="243" t="s">
        <v>196</v>
      </c>
    </row>
    <row r="519" s="13" customFormat="1">
      <c r="A519" s="13"/>
      <c r="B519" s="232"/>
      <c r="C519" s="233"/>
      <c r="D519" s="234" t="s">
        <v>212</v>
      </c>
      <c r="E519" s="235" t="s">
        <v>19</v>
      </c>
      <c r="F519" s="236" t="s">
        <v>1577</v>
      </c>
      <c r="G519" s="233"/>
      <c r="H519" s="237">
        <v>271.45999999999998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1"/>
      <c r="U519" s="242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212</v>
      </c>
      <c r="AU519" s="243" t="s">
        <v>81</v>
      </c>
      <c r="AV519" s="13" t="s">
        <v>81</v>
      </c>
      <c r="AW519" s="13" t="s">
        <v>33</v>
      </c>
      <c r="AX519" s="13" t="s">
        <v>72</v>
      </c>
      <c r="AY519" s="243" t="s">
        <v>196</v>
      </c>
    </row>
    <row r="520" s="14" customFormat="1">
      <c r="A520" s="14"/>
      <c r="B520" s="254"/>
      <c r="C520" s="255"/>
      <c r="D520" s="234" t="s">
        <v>212</v>
      </c>
      <c r="E520" s="256" t="s">
        <v>19</v>
      </c>
      <c r="F520" s="257" t="s">
        <v>233</v>
      </c>
      <c r="G520" s="255"/>
      <c r="H520" s="258">
        <v>1710.1279999999999</v>
      </c>
      <c r="I520" s="259"/>
      <c r="J520" s="255"/>
      <c r="K520" s="255"/>
      <c r="L520" s="260"/>
      <c r="M520" s="261"/>
      <c r="N520" s="262"/>
      <c r="O520" s="262"/>
      <c r="P520" s="262"/>
      <c r="Q520" s="262"/>
      <c r="R520" s="262"/>
      <c r="S520" s="262"/>
      <c r="T520" s="262"/>
      <c r="U520" s="263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4" t="s">
        <v>212</v>
      </c>
      <c r="AU520" s="264" t="s">
        <v>81</v>
      </c>
      <c r="AV520" s="14" t="s">
        <v>203</v>
      </c>
      <c r="AW520" s="14" t="s">
        <v>33</v>
      </c>
      <c r="AX520" s="14" t="s">
        <v>79</v>
      </c>
      <c r="AY520" s="264" t="s">
        <v>196</v>
      </c>
    </row>
    <row r="521" s="2" customFormat="1" ht="24.15" customHeight="1">
      <c r="A521" s="40"/>
      <c r="B521" s="41"/>
      <c r="C521" s="214" t="s">
        <v>1578</v>
      </c>
      <c r="D521" s="214" t="s">
        <v>198</v>
      </c>
      <c r="E521" s="215" t="s">
        <v>321</v>
      </c>
      <c r="F521" s="216" t="s">
        <v>322</v>
      </c>
      <c r="G521" s="217" t="s">
        <v>244</v>
      </c>
      <c r="H521" s="218">
        <v>587.56500000000005</v>
      </c>
      <c r="I521" s="219"/>
      <c r="J521" s="220">
        <f>ROUND(I521*H521,2)</f>
        <v>0</v>
      </c>
      <c r="K521" s="216" t="s">
        <v>202</v>
      </c>
      <c r="L521" s="46"/>
      <c r="M521" s="221" t="s">
        <v>19</v>
      </c>
      <c r="N521" s="222" t="s">
        <v>43</v>
      </c>
      <c r="O521" s="86"/>
      <c r="P521" s="223">
        <f>O521*H521</f>
        <v>0</v>
      </c>
      <c r="Q521" s="223">
        <v>2.0000000000000002E-05</v>
      </c>
      <c r="R521" s="223">
        <f>Q521*H521</f>
        <v>0.011751300000000003</v>
      </c>
      <c r="S521" s="223">
        <v>0</v>
      </c>
      <c r="T521" s="223">
        <f>S521*H521</f>
        <v>0</v>
      </c>
      <c r="U521" s="224" t="s">
        <v>19</v>
      </c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25" t="s">
        <v>266</v>
      </c>
      <c r="AT521" s="225" t="s">
        <v>198</v>
      </c>
      <c r="AU521" s="225" t="s">
        <v>81</v>
      </c>
      <c r="AY521" s="19" t="s">
        <v>196</v>
      </c>
      <c r="BE521" s="226">
        <f>IF(N521="základní",J521,0)</f>
        <v>0</v>
      </c>
      <c r="BF521" s="226">
        <f>IF(N521="snížená",J521,0)</f>
        <v>0</v>
      </c>
      <c r="BG521" s="226">
        <f>IF(N521="zákl. přenesená",J521,0)</f>
        <v>0</v>
      </c>
      <c r="BH521" s="226">
        <f>IF(N521="sníž. přenesená",J521,0)</f>
        <v>0</v>
      </c>
      <c r="BI521" s="226">
        <f>IF(N521="nulová",J521,0)</f>
        <v>0</v>
      </c>
      <c r="BJ521" s="19" t="s">
        <v>79</v>
      </c>
      <c r="BK521" s="226">
        <f>ROUND(I521*H521,2)</f>
        <v>0</v>
      </c>
      <c r="BL521" s="19" t="s">
        <v>266</v>
      </c>
      <c r="BM521" s="225" t="s">
        <v>1579</v>
      </c>
    </row>
    <row r="522" s="2" customFormat="1">
      <c r="A522" s="40"/>
      <c r="B522" s="41"/>
      <c r="C522" s="42"/>
      <c r="D522" s="227" t="s">
        <v>205</v>
      </c>
      <c r="E522" s="42"/>
      <c r="F522" s="228" t="s">
        <v>324</v>
      </c>
      <c r="G522" s="42"/>
      <c r="H522" s="42"/>
      <c r="I522" s="229"/>
      <c r="J522" s="42"/>
      <c r="K522" s="42"/>
      <c r="L522" s="46"/>
      <c r="M522" s="230"/>
      <c r="N522" s="231"/>
      <c r="O522" s="86"/>
      <c r="P522" s="86"/>
      <c r="Q522" s="86"/>
      <c r="R522" s="86"/>
      <c r="S522" s="86"/>
      <c r="T522" s="86"/>
      <c r="U522" s="87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205</v>
      </c>
      <c r="AU522" s="19" t="s">
        <v>81</v>
      </c>
    </row>
    <row r="523" s="2" customFormat="1" ht="24.15" customHeight="1">
      <c r="A523" s="40"/>
      <c r="B523" s="41"/>
      <c r="C523" s="214" t="s">
        <v>1580</v>
      </c>
      <c r="D523" s="214" t="s">
        <v>198</v>
      </c>
      <c r="E523" s="215" t="s">
        <v>326</v>
      </c>
      <c r="F523" s="216" t="s">
        <v>327</v>
      </c>
      <c r="G523" s="217" t="s">
        <v>244</v>
      </c>
      <c r="H523" s="218">
        <v>587.56500000000005</v>
      </c>
      <c r="I523" s="219"/>
      <c r="J523" s="220">
        <f>ROUND(I523*H523,2)</f>
        <v>0</v>
      </c>
      <c r="K523" s="216" t="s">
        <v>202</v>
      </c>
      <c r="L523" s="46"/>
      <c r="M523" s="221" t="s">
        <v>19</v>
      </c>
      <c r="N523" s="222" t="s">
        <v>43</v>
      </c>
      <c r="O523" s="86"/>
      <c r="P523" s="223">
        <f>O523*H523</f>
        <v>0</v>
      </c>
      <c r="Q523" s="223">
        <v>0</v>
      </c>
      <c r="R523" s="223">
        <f>Q523*H523</f>
        <v>0</v>
      </c>
      <c r="S523" s="223">
        <v>0</v>
      </c>
      <c r="T523" s="223">
        <f>S523*H523</f>
        <v>0</v>
      </c>
      <c r="U523" s="224" t="s">
        <v>19</v>
      </c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25" t="s">
        <v>266</v>
      </c>
      <c r="AT523" s="225" t="s">
        <v>198</v>
      </c>
      <c r="AU523" s="225" t="s">
        <v>81</v>
      </c>
      <c r="AY523" s="19" t="s">
        <v>196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9" t="s">
        <v>79</v>
      </c>
      <c r="BK523" s="226">
        <f>ROUND(I523*H523,2)</f>
        <v>0</v>
      </c>
      <c r="BL523" s="19" t="s">
        <v>266</v>
      </c>
      <c r="BM523" s="225" t="s">
        <v>1581</v>
      </c>
    </row>
    <row r="524" s="2" customFormat="1">
      <c r="A524" s="40"/>
      <c r="B524" s="41"/>
      <c r="C524" s="42"/>
      <c r="D524" s="227" t="s">
        <v>205</v>
      </c>
      <c r="E524" s="42"/>
      <c r="F524" s="228" t="s">
        <v>329</v>
      </c>
      <c r="G524" s="42"/>
      <c r="H524" s="42"/>
      <c r="I524" s="229"/>
      <c r="J524" s="42"/>
      <c r="K524" s="42"/>
      <c r="L524" s="46"/>
      <c r="M524" s="230"/>
      <c r="N524" s="231"/>
      <c r="O524" s="86"/>
      <c r="P524" s="86"/>
      <c r="Q524" s="86"/>
      <c r="R524" s="86"/>
      <c r="S524" s="86"/>
      <c r="T524" s="86"/>
      <c r="U524" s="87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T524" s="19" t="s">
        <v>205</v>
      </c>
      <c r="AU524" s="19" t="s">
        <v>81</v>
      </c>
    </row>
    <row r="525" s="2" customFormat="1" ht="49.05" customHeight="1">
      <c r="A525" s="40"/>
      <c r="B525" s="41"/>
      <c r="C525" s="214" t="s">
        <v>1582</v>
      </c>
      <c r="D525" s="214" t="s">
        <v>198</v>
      </c>
      <c r="E525" s="215" t="s">
        <v>971</v>
      </c>
      <c r="F525" s="216" t="s">
        <v>972</v>
      </c>
      <c r="G525" s="217" t="s">
        <v>244</v>
      </c>
      <c r="H525" s="218">
        <v>587.56500000000005</v>
      </c>
      <c r="I525" s="219"/>
      <c r="J525" s="220">
        <f>ROUND(I525*H525,2)</f>
        <v>0</v>
      </c>
      <c r="K525" s="216" t="s">
        <v>202</v>
      </c>
      <c r="L525" s="46"/>
      <c r="M525" s="221" t="s">
        <v>19</v>
      </c>
      <c r="N525" s="222" t="s">
        <v>43</v>
      </c>
      <c r="O525" s="86"/>
      <c r="P525" s="223">
        <f>O525*H525</f>
        <v>0</v>
      </c>
      <c r="Q525" s="223">
        <v>0.00013999999999999999</v>
      </c>
      <c r="R525" s="223">
        <f>Q525*H525</f>
        <v>0.082259100000000002</v>
      </c>
      <c r="S525" s="223">
        <v>0</v>
      </c>
      <c r="T525" s="223">
        <f>S525*H525</f>
        <v>0</v>
      </c>
      <c r="U525" s="224" t="s">
        <v>19</v>
      </c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25" t="s">
        <v>266</v>
      </c>
      <c r="AT525" s="225" t="s">
        <v>198</v>
      </c>
      <c r="AU525" s="225" t="s">
        <v>81</v>
      </c>
      <c r="AY525" s="19" t="s">
        <v>196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9" t="s">
        <v>79</v>
      </c>
      <c r="BK525" s="226">
        <f>ROUND(I525*H525,2)</f>
        <v>0</v>
      </c>
      <c r="BL525" s="19" t="s">
        <v>266</v>
      </c>
      <c r="BM525" s="225" t="s">
        <v>1583</v>
      </c>
    </row>
    <row r="526" s="2" customFormat="1">
      <c r="A526" s="40"/>
      <c r="B526" s="41"/>
      <c r="C526" s="42"/>
      <c r="D526" s="227" t="s">
        <v>205</v>
      </c>
      <c r="E526" s="42"/>
      <c r="F526" s="228" t="s">
        <v>974</v>
      </c>
      <c r="G526" s="42"/>
      <c r="H526" s="42"/>
      <c r="I526" s="229"/>
      <c r="J526" s="42"/>
      <c r="K526" s="42"/>
      <c r="L526" s="46"/>
      <c r="M526" s="230"/>
      <c r="N526" s="231"/>
      <c r="O526" s="86"/>
      <c r="P526" s="86"/>
      <c r="Q526" s="86"/>
      <c r="R526" s="86"/>
      <c r="S526" s="86"/>
      <c r="T526" s="86"/>
      <c r="U526" s="87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205</v>
      </c>
      <c r="AU526" s="19" t="s">
        <v>81</v>
      </c>
    </row>
    <row r="527" s="2" customFormat="1" ht="24.15" customHeight="1">
      <c r="A527" s="40"/>
      <c r="B527" s="41"/>
      <c r="C527" s="214" t="s">
        <v>1584</v>
      </c>
      <c r="D527" s="214" t="s">
        <v>198</v>
      </c>
      <c r="E527" s="215" t="s">
        <v>335</v>
      </c>
      <c r="F527" s="216" t="s">
        <v>336</v>
      </c>
      <c r="G527" s="217" t="s">
        <v>244</v>
      </c>
      <c r="H527" s="218">
        <v>587.56500000000005</v>
      </c>
      <c r="I527" s="219"/>
      <c r="J527" s="220">
        <f>ROUND(I527*H527,2)</f>
        <v>0</v>
      </c>
      <c r="K527" s="216" t="s">
        <v>202</v>
      </c>
      <c r="L527" s="46"/>
      <c r="M527" s="221" t="s">
        <v>19</v>
      </c>
      <c r="N527" s="222" t="s">
        <v>43</v>
      </c>
      <c r="O527" s="86"/>
      <c r="P527" s="223">
        <f>O527*H527</f>
        <v>0</v>
      </c>
      <c r="Q527" s="223">
        <v>0.00012999999999999999</v>
      </c>
      <c r="R527" s="223">
        <f>Q527*H527</f>
        <v>0.076383450000000006</v>
      </c>
      <c r="S527" s="223">
        <v>0</v>
      </c>
      <c r="T527" s="223">
        <f>S527*H527</f>
        <v>0</v>
      </c>
      <c r="U527" s="224" t="s">
        <v>19</v>
      </c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5" t="s">
        <v>266</v>
      </c>
      <c r="AT527" s="225" t="s">
        <v>198</v>
      </c>
      <c r="AU527" s="225" t="s">
        <v>81</v>
      </c>
      <c r="AY527" s="19" t="s">
        <v>196</v>
      </c>
      <c r="BE527" s="226">
        <f>IF(N527="základní",J527,0)</f>
        <v>0</v>
      </c>
      <c r="BF527" s="226">
        <f>IF(N527="snížená",J527,0)</f>
        <v>0</v>
      </c>
      <c r="BG527" s="226">
        <f>IF(N527="zákl. přenesená",J527,0)</f>
        <v>0</v>
      </c>
      <c r="BH527" s="226">
        <f>IF(N527="sníž. přenesená",J527,0)</f>
        <v>0</v>
      </c>
      <c r="BI527" s="226">
        <f>IF(N527="nulová",J527,0)</f>
        <v>0</v>
      </c>
      <c r="BJ527" s="19" t="s">
        <v>79</v>
      </c>
      <c r="BK527" s="226">
        <f>ROUND(I527*H527,2)</f>
        <v>0</v>
      </c>
      <c r="BL527" s="19" t="s">
        <v>266</v>
      </c>
      <c r="BM527" s="225" t="s">
        <v>1585</v>
      </c>
    </row>
    <row r="528" s="2" customFormat="1">
      <c r="A528" s="40"/>
      <c r="B528" s="41"/>
      <c r="C528" s="42"/>
      <c r="D528" s="227" t="s">
        <v>205</v>
      </c>
      <c r="E528" s="42"/>
      <c r="F528" s="228" t="s">
        <v>338</v>
      </c>
      <c r="G528" s="42"/>
      <c r="H528" s="42"/>
      <c r="I528" s="229"/>
      <c r="J528" s="42"/>
      <c r="K528" s="42"/>
      <c r="L528" s="46"/>
      <c r="M528" s="230"/>
      <c r="N528" s="231"/>
      <c r="O528" s="86"/>
      <c r="P528" s="86"/>
      <c r="Q528" s="86"/>
      <c r="R528" s="86"/>
      <c r="S528" s="86"/>
      <c r="T528" s="86"/>
      <c r="U528" s="87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205</v>
      </c>
      <c r="AU528" s="19" t="s">
        <v>81</v>
      </c>
    </row>
    <row r="529" s="2" customFormat="1" ht="24.15" customHeight="1">
      <c r="A529" s="40"/>
      <c r="B529" s="41"/>
      <c r="C529" s="214" t="s">
        <v>1586</v>
      </c>
      <c r="D529" s="214" t="s">
        <v>198</v>
      </c>
      <c r="E529" s="215" t="s">
        <v>340</v>
      </c>
      <c r="F529" s="216" t="s">
        <v>341</v>
      </c>
      <c r="G529" s="217" t="s">
        <v>244</v>
      </c>
      <c r="H529" s="218">
        <v>587.56500000000005</v>
      </c>
      <c r="I529" s="219"/>
      <c r="J529" s="220">
        <f>ROUND(I529*H529,2)</f>
        <v>0</v>
      </c>
      <c r="K529" s="216" t="s">
        <v>202</v>
      </c>
      <c r="L529" s="46"/>
      <c r="M529" s="221" t="s">
        <v>19</v>
      </c>
      <c r="N529" s="222" t="s">
        <v>43</v>
      </c>
      <c r="O529" s="86"/>
      <c r="P529" s="223">
        <f>O529*H529</f>
        <v>0</v>
      </c>
      <c r="Q529" s="223">
        <v>0.00013999999999999999</v>
      </c>
      <c r="R529" s="223">
        <f>Q529*H529</f>
        <v>0.082259100000000002</v>
      </c>
      <c r="S529" s="223">
        <v>0</v>
      </c>
      <c r="T529" s="223">
        <f>S529*H529</f>
        <v>0</v>
      </c>
      <c r="U529" s="224" t="s">
        <v>19</v>
      </c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25" t="s">
        <v>266</v>
      </c>
      <c r="AT529" s="225" t="s">
        <v>198</v>
      </c>
      <c r="AU529" s="225" t="s">
        <v>81</v>
      </c>
      <c r="AY529" s="19" t="s">
        <v>196</v>
      </c>
      <c r="BE529" s="226">
        <f>IF(N529="základní",J529,0)</f>
        <v>0</v>
      </c>
      <c r="BF529" s="226">
        <f>IF(N529="snížená",J529,0)</f>
        <v>0</v>
      </c>
      <c r="BG529" s="226">
        <f>IF(N529="zákl. přenesená",J529,0)</f>
        <v>0</v>
      </c>
      <c r="BH529" s="226">
        <f>IF(N529="sníž. přenesená",J529,0)</f>
        <v>0</v>
      </c>
      <c r="BI529" s="226">
        <f>IF(N529="nulová",J529,0)</f>
        <v>0</v>
      </c>
      <c r="BJ529" s="19" t="s">
        <v>79</v>
      </c>
      <c r="BK529" s="226">
        <f>ROUND(I529*H529,2)</f>
        <v>0</v>
      </c>
      <c r="BL529" s="19" t="s">
        <v>266</v>
      </c>
      <c r="BM529" s="225" t="s">
        <v>1587</v>
      </c>
    </row>
    <row r="530" s="2" customFormat="1">
      <c r="A530" s="40"/>
      <c r="B530" s="41"/>
      <c r="C530" s="42"/>
      <c r="D530" s="227" t="s">
        <v>205</v>
      </c>
      <c r="E530" s="42"/>
      <c r="F530" s="228" t="s">
        <v>343</v>
      </c>
      <c r="G530" s="42"/>
      <c r="H530" s="42"/>
      <c r="I530" s="229"/>
      <c r="J530" s="42"/>
      <c r="K530" s="42"/>
      <c r="L530" s="46"/>
      <c r="M530" s="230"/>
      <c r="N530" s="231"/>
      <c r="O530" s="86"/>
      <c r="P530" s="86"/>
      <c r="Q530" s="86"/>
      <c r="R530" s="86"/>
      <c r="S530" s="86"/>
      <c r="T530" s="86"/>
      <c r="U530" s="87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205</v>
      </c>
      <c r="AU530" s="19" t="s">
        <v>81</v>
      </c>
    </row>
    <row r="531" s="15" customFormat="1">
      <c r="A531" s="15"/>
      <c r="B531" s="268"/>
      <c r="C531" s="269"/>
      <c r="D531" s="234" t="s">
        <v>212</v>
      </c>
      <c r="E531" s="270" t="s">
        <v>19</v>
      </c>
      <c r="F531" s="271" t="s">
        <v>1247</v>
      </c>
      <c r="G531" s="269"/>
      <c r="H531" s="270" t="s">
        <v>19</v>
      </c>
      <c r="I531" s="272"/>
      <c r="J531" s="269"/>
      <c r="K531" s="269"/>
      <c r="L531" s="273"/>
      <c r="M531" s="274"/>
      <c r="N531" s="275"/>
      <c r="O531" s="275"/>
      <c r="P531" s="275"/>
      <c r="Q531" s="275"/>
      <c r="R531" s="275"/>
      <c r="S531" s="275"/>
      <c r="T531" s="275"/>
      <c r="U531" s="276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7" t="s">
        <v>212</v>
      </c>
      <c r="AU531" s="277" t="s">
        <v>81</v>
      </c>
      <c r="AV531" s="15" t="s">
        <v>79</v>
      </c>
      <c r="AW531" s="15" t="s">
        <v>33</v>
      </c>
      <c r="AX531" s="15" t="s">
        <v>72</v>
      </c>
      <c r="AY531" s="277" t="s">
        <v>196</v>
      </c>
    </row>
    <row r="532" s="13" customFormat="1">
      <c r="A532" s="13"/>
      <c r="B532" s="232"/>
      <c r="C532" s="233"/>
      <c r="D532" s="234" t="s">
        <v>212</v>
      </c>
      <c r="E532" s="235" t="s">
        <v>19</v>
      </c>
      <c r="F532" s="236" t="s">
        <v>1588</v>
      </c>
      <c r="G532" s="233"/>
      <c r="H532" s="237">
        <v>336.23000000000002</v>
      </c>
      <c r="I532" s="238"/>
      <c r="J532" s="233"/>
      <c r="K532" s="233"/>
      <c r="L532" s="239"/>
      <c r="M532" s="240"/>
      <c r="N532" s="241"/>
      <c r="O532" s="241"/>
      <c r="P532" s="241"/>
      <c r="Q532" s="241"/>
      <c r="R532" s="241"/>
      <c r="S532" s="241"/>
      <c r="T532" s="241"/>
      <c r="U532" s="242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212</v>
      </c>
      <c r="AU532" s="243" t="s">
        <v>81</v>
      </c>
      <c r="AV532" s="13" t="s">
        <v>81</v>
      </c>
      <c r="AW532" s="13" t="s">
        <v>33</v>
      </c>
      <c r="AX532" s="13" t="s">
        <v>72</v>
      </c>
      <c r="AY532" s="243" t="s">
        <v>196</v>
      </c>
    </row>
    <row r="533" s="13" customFormat="1">
      <c r="A533" s="13"/>
      <c r="B533" s="232"/>
      <c r="C533" s="233"/>
      <c r="D533" s="234" t="s">
        <v>212</v>
      </c>
      <c r="E533" s="235" t="s">
        <v>19</v>
      </c>
      <c r="F533" s="236" t="s">
        <v>1589</v>
      </c>
      <c r="G533" s="233"/>
      <c r="H533" s="237">
        <v>251.33500000000001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1"/>
      <c r="U533" s="242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212</v>
      </c>
      <c r="AU533" s="243" t="s">
        <v>81</v>
      </c>
      <c r="AV533" s="13" t="s">
        <v>81</v>
      </c>
      <c r="AW533" s="13" t="s">
        <v>33</v>
      </c>
      <c r="AX533" s="13" t="s">
        <v>72</v>
      </c>
      <c r="AY533" s="243" t="s">
        <v>196</v>
      </c>
    </row>
    <row r="534" s="14" customFormat="1">
      <c r="A534" s="14"/>
      <c r="B534" s="254"/>
      <c r="C534" s="255"/>
      <c r="D534" s="234" t="s">
        <v>212</v>
      </c>
      <c r="E534" s="256" t="s">
        <v>19</v>
      </c>
      <c r="F534" s="257" t="s">
        <v>233</v>
      </c>
      <c r="G534" s="255"/>
      <c r="H534" s="258">
        <v>587.56500000000005</v>
      </c>
      <c r="I534" s="259"/>
      <c r="J534" s="255"/>
      <c r="K534" s="255"/>
      <c r="L534" s="260"/>
      <c r="M534" s="261"/>
      <c r="N534" s="262"/>
      <c r="O534" s="262"/>
      <c r="P534" s="262"/>
      <c r="Q534" s="262"/>
      <c r="R534" s="262"/>
      <c r="S534" s="262"/>
      <c r="T534" s="262"/>
      <c r="U534" s="263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4" t="s">
        <v>212</v>
      </c>
      <c r="AU534" s="264" t="s">
        <v>81</v>
      </c>
      <c r="AV534" s="14" t="s">
        <v>203</v>
      </c>
      <c r="AW534" s="14" t="s">
        <v>33</v>
      </c>
      <c r="AX534" s="14" t="s">
        <v>79</v>
      </c>
      <c r="AY534" s="264" t="s">
        <v>196</v>
      </c>
    </row>
    <row r="535" s="12" customFormat="1" ht="22.8" customHeight="1">
      <c r="A535" s="12"/>
      <c r="B535" s="198"/>
      <c r="C535" s="199"/>
      <c r="D535" s="200" t="s">
        <v>71</v>
      </c>
      <c r="E535" s="212" t="s">
        <v>1590</v>
      </c>
      <c r="F535" s="212" t="s">
        <v>1591</v>
      </c>
      <c r="G535" s="199"/>
      <c r="H535" s="199"/>
      <c r="I535" s="202"/>
      <c r="J535" s="213">
        <f>BK535</f>
        <v>0</v>
      </c>
      <c r="K535" s="199"/>
      <c r="L535" s="204"/>
      <c r="M535" s="205"/>
      <c r="N535" s="206"/>
      <c r="O535" s="206"/>
      <c r="P535" s="207">
        <f>SUM(P536:P574)</f>
        <v>0</v>
      </c>
      <c r="Q535" s="206"/>
      <c r="R535" s="207">
        <f>SUM(R536:R574)</f>
        <v>6.8632799999999987</v>
      </c>
      <c r="S535" s="206"/>
      <c r="T535" s="207">
        <f>SUM(T536:T574)</f>
        <v>0</v>
      </c>
      <c r="U535" s="208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R535" s="209" t="s">
        <v>81</v>
      </c>
      <c r="AT535" s="210" t="s">
        <v>71</v>
      </c>
      <c r="AU535" s="210" t="s">
        <v>79</v>
      </c>
      <c r="AY535" s="209" t="s">
        <v>196</v>
      </c>
      <c r="BK535" s="211">
        <f>SUM(BK536:BK574)</f>
        <v>0</v>
      </c>
    </row>
    <row r="536" s="2" customFormat="1" ht="16.5" customHeight="1">
      <c r="A536" s="40"/>
      <c r="B536" s="41"/>
      <c r="C536" s="214" t="s">
        <v>1592</v>
      </c>
      <c r="D536" s="214" t="s">
        <v>198</v>
      </c>
      <c r="E536" s="215" t="s">
        <v>1593</v>
      </c>
      <c r="F536" s="216" t="s">
        <v>1594</v>
      </c>
      <c r="G536" s="217" t="s">
        <v>209</v>
      </c>
      <c r="H536" s="218">
        <v>50.159999999999997</v>
      </c>
      <c r="I536" s="219"/>
      <c r="J536" s="220">
        <f>ROUND(I536*H536,2)</f>
        <v>0</v>
      </c>
      <c r="K536" s="216" t="s">
        <v>19</v>
      </c>
      <c r="L536" s="46"/>
      <c r="M536" s="221" t="s">
        <v>19</v>
      </c>
      <c r="N536" s="222" t="s">
        <v>43</v>
      </c>
      <c r="O536" s="86"/>
      <c r="P536" s="223">
        <f>O536*H536</f>
        <v>0</v>
      </c>
      <c r="Q536" s="223">
        <v>0.0080000000000000002</v>
      </c>
      <c r="R536" s="223">
        <f>Q536*H536</f>
        <v>0.40127999999999997</v>
      </c>
      <c r="S536" s="223">
        <v>0</v>
      </c>
      <c r="T536" s="223">
        <f>S536*H536</f>
        <v>0</v>
      </c>
      <c r="U536" s="224" t="s">
        <v>19</v>
      </c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5" t="s">
        <v>266</v>
      </c>
      <c r="AT536" s="225" t="s">
        <v>198</v>
      </c>
      <c r="AU536" s="225" t="s">
        <v>81</v>
      </c>
      <c r="AY536" s="19" t="s">
        <v>196</v>
      </c>
      <c r="BE536" s="226">
        <f>IF(N536="základní",J536,0)</f>
        <v>0</v>
      </c>
      <c r="BF536" s="226">
        <f>IF(N536="snížená",J536,0)</f>
        <v>0</v>
      </c>
      <c r="BG536" s="226">
        <f>IF(N536="zákl. přenesená",J536,0)</f>
        <v>0</v>
      </c>
      <c r="BH536" s="226">
        <f>IF(N536="sníž. přenesená",J536,0)</f>
        <v>0</v>
      </c>
      <c r="BI536" s="226">
        <f>IF(N536="nulová",J536,0)</f>
        <v>0</v>
      </c>
      <c r="BJ536" s="19" t="s">
        <v>79</v>
      </c>
      <c r="BK536" s="226">
        <f>ROUND(I536*H536,2)</f>
        <v>0</v>
      </c>
      <c r="BL536" s="19" t="s">
        <v>266</v>
      </c>
      <c r="BM536" s="225" t="s">
        <v>1595</v>
      </c>
    </row>
    <row r="537" s="2" customFormat="1">
      <c r="A537" s="40"/>
      <c r="B537" s="41"/>
      <c r="C537" s="42"/>
      <c r="D537" s="234" t="s">
        <v>910</v>
      </c>
      <c r="E537" s="42"/>
      <c r="F537" s="278" t="s">
        <v>1596</v>
      </c>
      <c r="G537" s="42"/>
      <c r="H537" s="42"/>
      <c r="I537" s="229"/>
      <c r="J537" s="42"/>
      <c r="K537" s="42"/>
      <c r="L537" s="46"/>
      <c r="M537" s="230"/>
      <c r="N537" s="231"/>
      <c r="O537" s="86"/>
      <c r="P537" s="86"/>
      <c r="Q537" s="86"/>
      <c r="R537" s="86"/>
      <c r="S537" s="86"/>
      <c r="T537" s="86"/>
      <c r="U537" s="87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910</v>
      </c>
      <c r="AU537" s="19" t="s">
        <v>81</v>
      </c>
    </row>
    <row r="538" s="13" customFormat="1">
      <c r="A538" s="13"/>
      <c r="B538" s="232"/>
      <c r="C538" s="233"/>
      <c r="D538" s="234" t="s">
        <v>212</v>
      </c>
      <c r="E538" s="235" t="s">
        <v>19</v>
      </c>
      <c r="F538" s="236" t="s">
        <v>1597</v>
      </c>
      <c r="G538" s="233"/>
      <c r="H538" s="237">
        <v>6.4400000000000004</v>
      </c>
      <c r="I538" s="238"/>
      <c r="J538" s="233"/>
      <c r="K538" s="233"/>
      <c r="L538" s="239"/>
      <c r="M538" s="240"/>
      <c r="N538" s="241"/>
      <c r="O538" s="241"/>
      <c r="P538" s="241"/>
      <c r="Q538" s="241"/>
      <c r="R538" s="241"/>
      <c r="S538" s="241"/>
      <c r="T538" s="241"/>
      <c r="U538" s="242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212</v>
      </c>
      <c r="AU538" s="243" t="s">
        <v>81</v>
      </c>
      <c r="AV538" s="13" t="s">
        <v>81</v>
      </c>
      <c r="AW538" s="13" t="s">
        <v>33</v>
      </c>
      <c r="AX538" s="13" t="s">
        <v>72</v>
      </c>
      <c r="AY538" s="243" t="s">
        <v>196</v>
      </c>
    </row>
    <row r="539" s="13" customFormat="1">
      <c r="A539" s="13"/>
      <c r="B539" s="232"/>
      <c r="C539" s="233"/>
      <c r="D539" s="234" t="s">
        <v>212</v>
      </c>
      <c r="E539" s="235" t="s">
        <v>19</v>
      </c>
      <c r="F539" s="236" t="s">
        <v>1598</v>
      </c>
      <c r="G539" s="233"/>
      <c r="H539" s="237">
        <v>1.895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1"/>
      <c r="U539" s="242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212</v>
      </c>
      <c r="AU539" s="243" t="s">
        <v>81</v>
      </c>
      <c r="AV539" s="13" t="s">
        <v>81</v>
      </c>
      <c r="AW539" s="13" t="s">
        <v>33</v>
      </c>
      <c r="AX539" s="13" t="s">
        <v>72</v>
      </c>
      <c r="AY539" s="243" t="s">
        <v>196</v>
      </c>
    </row>
    <row r="540" s="13" customFormat="1">
      <c r="A540" s="13"/>
      <c r="B540" s="232"/>
      <c r="C540" s="233"/>
      <c r="D540" s="234" t="s">
        <v>212</v>
      </c>
      <c r="E540" s="235" t="s">
        <v>19</v>
      </c>
      <c r="F540" s="236" t="s">
        <v>1599</v>
      </c>
      <c r="G540" s="233"/>
      <c r="H540" s="237">
        <v>4.1449999999999996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1"/>
      <c r="U540" s="242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212</v>
      </c>
      <c r="AU540" s="243" t="s">
        <v>81</v>
      </c>
      <c r="AV540" s="13" t="s">
        <v>81</v>
      </c>
      <c r="AW540" s="13" t="s">
        <v>33</v>
      </c>
      <c r="AX540" s="13" t="s">
        <v>72</v>
      </c>
      <c r="AY540" s="243" t="s">
        <v>196</v>
      </c>
    </row>
    <row r="541" s="13" customFormat="1">
      <c r="A541" s="13"/>
      <c r="B541" s="232"/>
      <c r="C541" s="233"/>
      <c r="D541" s="234" t="s">
        <v>212</v>
      </c>
      <c r="E541" s="235" t="s">
        <v>19</v>
      </c>
      <c r="F541" s="236" t="s">
        <v>1600</v>
      </c>
      <c r="G541" s="233"/>
      <c r="H541" s="237">
        <v>6.1950000000000003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1"/>
      <c r="U541" s="242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212</v>
      </c>
      <c r="AU541" s="243" t="s">
        <v>81</v>
      </c>
      <c r="AV541" s="13" t="s">
        <v>81</v>
      </c>
      <c r="AW541" s="13" t="s">
        <v>33</v>
      </c>
      <c r="AX541" s="13" t="s">
        <v>72</v>
      </c>
      <c r="AY541" s="243" t="s">
        <v>196</v>
      </c>
    </row>
    <row r="542" s="13" customFormat="1">
      <c r="A542" s="13"/>
      <c r="B542" s="232"/>
      <c r="C542" s="233"/>
      <c r="D542" s="234" t="s">
        <v>212</v>
      </c>
      <c r="E542" s="235" t="s">
        <v>19</v>
      </c>
      <c r="F542" s="236" t="s">
        <v>1601</v>
      </c>
      <c r="G542" s="233"/>
      <c r="H542" s="237">
        <v>5.0549999999999997</v>
      </c>
      <c r="I542" s="238"/>
      <c r="J542" s="233"/>
      <c r="K542" s="233"/>
      <c r="L542" s="239"/>
      <c r="M542" s="240"/>
      <c r="N542" s="241"/>
      <c r="O542" s="241"/>
      <c r="P542" s="241"/>
      <c r="Q542" s="241"/>
      <c r="R542" s="241"/>
      <c r="S542" s="241"/>
      <c r="T542" s="241"/>
      <c r="U542" s="242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212</v>
      </c>
      <c r="AU542" s="243" t="s">
        <v>81</v>
      </c>
      <c r="AV542" s="13" t="s">
        <v>81</v>
      </c>
      <c r="AW542" s="13" t="s">
        <v>33</v>
      </c>
      <c r="AX542" s="13" t="s">
        <v>72</v>
      </c>
      <c r="AY542" s="243" t="s">
        <v>196</v>
      </c>
    </row>
    <row r="543" s="13" customFormat="1">
      <c r="A543" s="13"/>
      <c r="B543" s="232"/>
      <c r="C543" s="233"/>
      <c r="D543" s="234" t="s">
        <v>212</v>
      </c>
      <c r="E543" s="235" t="s">
        <v>19</v>
      </c>
      <c r="F543" s="236" t="s">
        <v>1602</v>
      </c>
      <c r="G543" s="233"/>
      <c r="H543" s="237">
        <v>4.8399999999999999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1"/>
      <c r="U543" s="242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212</v>
      </c>
      <c r="AU543" s="243" t="s">
        <v>81</v>
      </c>
      <c r="AV543" s="13" t="s">
        <v>81</v>
      </c>
      <c r="AW543" s="13" t="s">
        <v>33</v>
      </c>
      <c r="AX543" s="13" t="s">
        <v>72</v>
      </c>
      <c r="AY543" s="243" t="s">
        <v>196</v>
      </c>
    </row>
    <row r="544" s="13" customFormat="1">
      <c r="A544" s="13"/>
      <c r="B544" s="232"/>
      <c r="C544" s="233"/>
      <c r="D544" s="234" t="s">
        <v>212</v>
      </c>
      <c r="E544" s="235" t="s">
        <v>19</v>
      </c>
      <c r="F544" s="236" t="s">
        <v>1603</v>
      </c>
      <c r="G544" s="233"/>
      <c r="H544" s="237">
        <v>1.1000000000000001</v>
      </c>
      <c r="I544" s="238"/>
      <c r="J544" s="233"/>
      <c r="K544" s="233"/>
      <c r="L544" s="239"/>
      <c r="M544" s="240"/>
      <c r="N544" s="241"/>
      <c r="O544" s="241"/>
      <c r="P544" s="241"/>
      <c r="Q544" s="241"/>
      <c r="R544" s="241"/>
      <c r="S544" s="241"/>
      <c r="T544" s="241"/>
      <c r="U544" s="242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212</v>
      </c>
      <c r="AU544" s="243" t="s">
        <v>81</v>
      </c>
      <c r="AV544" s="13" t="s">
        <v>81</v>
      </c>
      <c r="AW544" s="13" t="s">
        <v>33</v>
      </c>
      <c r="AX544" s="13" t="s">
        <v>72</v>
      </c>
      <c r="AY544" s="243" t="s">
        <v>196</v>
      </c>
    </row>
    <row r="545" s="13" customFormat="1">
      <c r="A545" s="13"/>
      <c r="B545" s="232"/>
      <c r="C545" s="233"/>
      <c r="D545" s="234" t="s">
        <v>212</v>
      </c>
      <c r="E545" s="235" t="s">
        <v>19</v>
      </c>
      <c r="F545" s="236" t="s">
        <v>1604</v>
      </c>
      <c r="G545" s="233"/>
      <c r="H545" s="237">
        <v>1.3100000000000001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1"/>
      <c r="U545" s="242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212</v>
      </c>
      <c r="AU545" s="243" t="s">
        <v>81</v>
      </c>
      <c r="AV545" s="13" t="s">
        <v>81</v>
      </c>
      <c r="AW545" s="13" t="s">
        <v>33</v>
      </c>
      <c r="AX545" s="13" t="s">
        <v>72</v>
      </c>
      <c r="AY545" s="243" t="s">
        <v>196</v>
      </c>
    </row>
    <row r="546" s="13" customFormat="1">
      <c r="A546" s="13"/>
      <c r="B546" s="232"/>
      <c r="C546" s="233"/>
      <c r="D546" s="234" t="s">
        <v>212</v>
      </c>
      <c r="E546" s="235" t="s">
        <v>19</v>
      </c>
      <c r="F546" s="236" t="s">
        <v>1605</v>
      </c>
      <c r="G546" s="233"/>
      <c r="H546" s="237">
        <v>5.2649999999999997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1"/>
      <c r="U546" s="242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212</v>
      </c>
      <c r="AU546" s="243" t="s">
        <v>81</v>
      </c>
      <c r="AV546" s="13" t="s">
        <v>81</v>
      </c>
      <c r="AW546" s="13" t="s">
        <v>33</v>
      </c>
      <c r="AX546" s="13" t="s">
        <v>72</v>
      </c>
      <c r="AY546" s="243" t="s">
        <v>196</v>
      </c>
    </row>
    <row r="547" s="13" customFormat="1">
      <c r="A547" s="13"/>
      <c r="B547" s="232"/>
      <c r="C547" s="233"/>
      <c r="D547" s="234" t="s">
        <v>212</v>
      </c>
      <c r="E547" s="235" t="s">
        <v>19</v>
      </c>
      <c r="F547" s="236" t="s">
        <v>1606</v>
      </c>
      <c r="G547" s="233"/>
      <c r="H547" s="237">
        <v>2.145</v>
      </c>
      <c r="I547" s="238"/>
      <c r="J547" s="233"/>
      <c r="K547" s="233"/>
      <c r="L547" s="239"/>
      <c r="M547" s="240"/>
      <c r="N547" s="241"/>
      <c r="O547" s="241"/>
      <c r="P547" s="241"/>
      <c r="Q547" s="241"/>
      <c r="R547" s="241"/>
      <c r="S547" s="241"/>
      <c r="T547" s="241"/>
      <c r="U547" s="242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212</v>
      </c>
      <c r="AU547" s="243" t="s">
        <v>81</v>
      </c>
      <c r="AV547" s="13" t="s">
        <v>81</v>
      </c>
      <c r="AW547" s="13" t="s">
        <v>33</v>
      </c>
      <c r="AX547" s="13" t="s">
        <v>72</v>
      </c>
      <c r="AY547" s="243" t="s">
        <v>196</v>
      </c>
    </row>
    <row r="548" s="13" customFormat="1">
      <c r="A548" s="13"/>
      <c r="B548" s="232"/>
      <c r="C548" s="233"/>
      <c r="D548" s="234" t="s">
        <v>212</v>
      </c>
      <c r="E548" s="235" t="s">
        <v>19</v>
      </c>
      <c r="F548" s="236" t="s">
        <v>1607</v>
      </c>
      <c r="G548" s="233"/>
      <c r="H548" s="237">
        <v>5.3250000000000002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1"/>
      <c r="U548" s="242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212</v>
      </c>
      <c r="AU548" s="243" t="s">
        <v>81</v>
      </c>
      <c r="AV548" s="13" t="s">
        <v>81</v>
      </c>
      <c r="AW548" s="13" t="s">
        <v>33</v>
      </c>
      <c r="AX548" s="13" t="s">
        <v>72</v>
      </c>
      <c r="AY548" s="243" t="s">
        <v>196</v>
      </c>
    </row>
    <row r="549" s="13" customFormat="1">
      <c r="A549" s="13"/>
      <c r="B549" s="232"/>
      <c r="C549" s="233"/>
      <c r="D549" s="234" t="s">
        <v>212</v>
      </c>
      <c r="E549" s="235" t="s">
        <v>19</v>
      </c>
      <c r="F549" s="236" t="s">
        <v>1608</v>
      </c>
      <c r="G549" s="233"/>
      <c r="H549" s="237">
        <v>2.5750000000000002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1"/>
      <c r="U549" s="242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212</v>
      </c>
      <c r="AU549" s="243" t="s">
        <v>81</v>
      </c>
      <c r="AV549" s="13" t="s">
        <v>81</v>
      </c>
      <c r="AW549" s="13" t="s">
        <v>33</v>
      </c>
      <c r="AX549" s="13" t="s">
        <v>72</v>
      </c>
      <c r="AY549" s="243" t="s">
        <v>196</v>
      </c>
    </row>
    <row r="550" s="13" customFormat="1">
      <c r="A550" s="13"/>
      <c r="B550" s="232"/>
      <c r="C550" s="233"/>
      <c r="D550" s="234" t="s">
        <v>212</v>
      </c>
      <c r="E550" s="235" t="s">
        <v>19</v>
      </c>
      <c r="F550" s="236" t="s">
        <v>1609</v>
      </c>
      <c r="G550" s="233"/>
      <c r="H550" s="237">
        <v>3.8700000000000001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1"/>
      <c r="U550" s="242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212</v>
      </c>
      <c r="AU550" s="243" t="s">
        <v>81</v>
      </c>
      <c r="AV550" s="13" t="s">
        <v>81</v>
      </c>
      <c r="AW550" s="13" t="s">
        <v>33</v>
      </c>
      <c r="AX550" s="13" t="s">
        <v>72</v>
      </c>
      <c r="AY550" s="243" t="s">
        <v>196</v>
      </c>
    </row>
    <row r="551" s="14" customFormat="1">
      <c r="A551" s="14"/>
      <c r="B551" s="254"/>
      <c r="C551" s="255"/>
      <c r="D551" s="234" t="s">
        <v>212</v>
      </c>
      <c r="E551" s="256" t="s">
        <v>19</v>
      </c>
      <c r="F551" s="257" t="s">
        <v>233</v>
      </c>
      <c r="G551" s="255"/>
      <c r="H551" s="258">
        <v>50.160000000000004</v>
      </c>
      <c r="I551" s="259"/>
      <c r="J551" s="255"/>
      <c r="K551" s="255"/>
      <c r="L551" s="260"/>
      <c r="M551" s="261"/>
      <c r="N551" s="262"/>
      <c r="O551" s="262"/>
      <c r="P551" s="262"/>
      <c r="Q551" s="262"/>
      <c r="R551" s="262"/>
      <c r="S551" s="262"/>
      <c r="T551" s="262"/>
      <c r="U551" s="263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64" t="s">
        <v>212</v>
      </c>
      <c r="AU551" s="264" t="s">
        <v>81</v>
      </c>
      <c r="AV551" s="14" t="s">
        <v>203</v>
      </c>
      <c r="AW551" s="14" t="s">
        <v>33</v>
      </c>
      <c r="AX551" s="14" t="s">
        <v>79</v>
      </c>
      <c r="AY551" s="264" t="s">
        <v>196</v>
      </c>
    </row>
    <row r="552" s="2" customFormat="1" ht="16.5" customHeight="1">
      <c r="A552" s="40"/>
      <c r="B552" s="41"/>
      <c r="C552" s="214" t="s">
        <v>1610</v>
      </c>
      <c r="D552" s="214" t="s">
        <v>198</v>
      </c>
      <c r="E552" s="215" t="s">
        <v>1611</v>
      </c>
      <c r="F552" s="216" t="s">
        <v>1612</v>
      </c>
      <c r="G552" s="217" t="s">
        <v>244</v>
      </c>
      <c r="H552" s="218">
        <v>314.39999999999998</v>
      </c>
      <c r="I552" s="219"/>
      <c r="J552" s="220">
        <f>ROUND(I552*H552,2)</f>
        <v>0</v>
      </c>
      <c r="K552" s="216" t="s">
        <v>19</v>
      </c>
      <c r="L552" s="46"/>
      <c r="M552" s="221" t="s">
        <v>19</v>
      </c>
      <c r="N552" s="222" t="s">
        <v>43</v>
      </c>
      <c r="O552" s="86"/>
      <c r="P552" s="223">
        <f>O552*H552</f>
        <v>0</v>
      </c>
      <c r="Q552" s="223">
        <v>0.0054999999999999997</v>
      </c>
      <c r="R552" s="223">
        <f>Q552*H552</f>
        <v>1.7291999999999999</v>
      </c>
      <c r="S552" s="223">
        <v>0</v>
      </c>
      <c r="T552" s="223">
        <f>S552*H552</f>
        <v>0</v>
      </c>
      <c r="U552" s="224" t="s">
        <v>19</v>
      </c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25" t="s">
        <v>266</v>
      </c>
      <c r="AT552" s="225" t="s">
        <v>198</v>
      </c>
      <c r="AU552" s="225" t="s">
        <v>81</v>
      </c>
      <c r="AY552" s="19" t="s">
        <v>196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9" t="s">
        <v>79</v>
      </c>
      <c r="BK552" s="226">
        <f>ROUND(I552*H552,2)</f>
        <v>0</v>
      </c>
      <c r="BL552" s="19" t="s">
        <v>266</v>
      </c>
      <c r="BM552" s="225" t="s">
        <v>1613</v>
      </c>
    </row>
    <row r="553" s="2" customFormat="1">
      <c r="A553" s="40"/>
      <c r="B553" s="41"/>
      <c r="C553" s="42"/>
      <c r="D553" s="234" t="s">
        <v>910</v>
      </c>
      <c r="E553" s="42"/>
      <c r="F553" s="278" t="s">
        <v>1614</v>
      </c>
      <c r="G553" s="42"/>
      <c r="H553" s="42"/>
      <c r="I553" s="229"/>
      <c r="J553" s="42"/>
      <c r="K553" s="42"/>
      <c r="L553" s="46"/>
      <c r="M553" s="230"/>
      <c r="N553" s="231"/>
      <c r="O553" s="86"/>
      <c r="P553" s="86"/>
      <c r="Q553" s="86"/>
      <c r="R553" s="86"/>
      <c r="S553" s="86"/>
      <c r="T553" s="86"/>
      <c r="U553" s="87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T553" s="19" t="s">
        <v>910</v>
      </c>
      <c r="AU553" s="19" t="s">
        <v>81</v>
      </c>
    </row>
    <row r="554" s="13" customFormat="1">
      <c r="A554" s="13"/>
      <c r="B554" s="232"/>
      <c r="C554" s="233"/>
      <c r="D554" s="234" t="s">
        <v>212</v>
      </c>
      <c r="E554" s="235" t="s">
        <v>19</v>
      </c>
      <c r="F554" s="236" t="s">
        <v>1615</v>
      </c>
      <c r="G554" s="233"/>
      <c r="H554" s="237">
        <v>32.289999999999999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1"/>
      <c r="U554" s="242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212</v>
      </c>
      <c r="AU554" s="243" t="s">
        <v>81</v>
      </c>
      <c r="AV554" s="13" t="s">
        <v>81</v>
      </c>
      <c r="AW554" s="13" t="s">
        <v>33</v>
      </c>
      <c r="AX554" s="13" t="s">
        <v>72</v>
      </c>
      <c r="AY554" s="243" t="s">
        <v>196</v>
      </c>
    </row>
    <row r="555" s="13" customFormat="1">
      <c r="A555" s="13"/>
      <c r="B555" s="232"/>
      <c r="C555" s="233"/>
      <c r="D555" s="234" t="s">
        <v>212</v>
      </c>
      <c r="E555" s="235" t="s">
        <v>19</v>
      </c>
      <c r="F555" s="236" t="s">
        <v>1616</v>
      </c>
      <c r="G555" s="233"/>
      <c r="H555" s="237">
        <v>9.2899999999999991</v>
      </c>
      <c r="I555" s="238"/>
      <c r="J555" s="233"/>
      <c r="K555" s="233"/>
      <c r="L555" s="239"/>
      <c r="M555" s="240"/>
      <c r="N555" s="241"/>
      <c r="O555" s="241"/>
      <c r="P555" s="241"/>
      <c r="Q555" s="241"/>
      <c r="R555" s="241"/>
      <c r="S555" s="241"/>
      <c r="T555" s="241"/>
      <c r="U555" s="242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212</v>
      </c>
      <c r="AU555" s="243" t="s">
        <v>81</v>
      </c>
      <c r="AV555" s="13" t="s">
        <v>81</v>
      </c>
      <c r="AW555" s="13" t="s">
        <v>33</v>
      </c>
      <c r="AX555" s="13" t="s">
        <v>72</v>
      </c>
      <c r="AY555" s="243" t="s">
        <v>196</v>
      </c>
    </row>
    <row r="556" s="13" customFormat="1">
      <c r="A556" s="13"/>
      <c r="B556" s="232"/>
      <c r="C556" s="233"/>
      <c r="D556" s="234" t="s">
        <v>212</v>
      </c>
      <c r="E556" s="235" t="s">
        <v>19</v>
      </c>
      <c r="F556" s="236" t="s">
        <v>1617</v>
      </c>
      <c r="G556" s="233"/>
      <c r="H556" s="237">
        <v>19.350000000000001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1"/>
      <c r="U556" s="242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212</v>
      </c>
      <c r="AU556" s="243" t="s">
        <v>81</v>
      </c>
      <c r="AV556" s="13" t="s">
        <v>81</v>
      </c>
      <c r="AW556" s="13" t="s">
        <v>33</v>
      </c>
      <c r="AX556" s="13" t="s">
        <v>72</v>
      </c>
      <c r="AY556" s="243" t="s">
        <v>196</v>
      </c>
    </row>
    <row r="557" s="13" customFormat="1">
      <c r="A557" s="13"/>
      <c r="B557" s="232"/>
      <c r="C557" s="233"/>
      <c r="D557" s="234" t="s">
        <v>212</v>
      </c>
      <c r="E557" s="235" t="s">
        <v>19</v>
      </c>
      <c r="F557" s="236" t="s">
        <v>1618</v>
      </c>
      <c r="G557" s="233"/>
      <c r="H557" s="237">
        <v>18.73</v>
      </c>
      <c r="I557" s="238"/>
      <c r="J557" s="233"/>
      <c r="K557" s="233"/>
      <c r="L557" s="239"/>
      <c r="M557" s="240"/>
      <c r="N557" s="241"/>
      <c r="O557" s="241"/>
      <c r="P557" s="241"/>
      <c r="Q557" s="241"/>
      <c r="R557" s="241"/>
      <c r="S557" s="241"/>
      <c r="T557" s="241"/>
      <c r="U557" s="242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212</v>
      </c>
      <c r="AU557" s="243" t="s">
        <v>81</v>
      </c>
      <c r="AV557" s="13" t="s">
        <v>81</v>
      </c>
      <c r="AW557" s="13" t="s">
        <v>33</v>
      </c>
      <c r="AX557" s="13" t="s">
        <v>72</v>
      </c>
      <c r="AY557" s="243" t="s">
        <v>196</v>
      </c>
    </row>
    <row r="558" s="13" customFormat="1">
      <c r="A558" s="13"/>
      <c r="B558" s="232"/>
      <c r="C558" s="233"/>
      <c r="D558" s="234" t="s">
        <v>212</v>
      </c>
      <c r="E558" s="235" t="s">
        <v>19</v>
      </c>
      <c r="F558" s="236" t="s">
        <v>1619</v>
      </c>
      <c r="G558" s="233"/>
      <c r="H558" s="237">
        <v>17.359999999999999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1"/>
      <c r="U558" s="242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212</v>
      </c>
      <c r="AU558" s="243" t="s">
        <v>81</v>
      </c>
      <c r="AV558" s="13" t="s">
        <v>81</v>
      </c>
      <c r="AW558" s="13" t="s">
        <v>33</v>
      </c>
      <c r="AX558" s="13" t="s">
        <v>72</v>
      </c>
      <c r="AY558" s="243" t="s">
        <v>196</v>
      </c>
    </row>
    <row r="559" s="13" customFormat="1">
      <c r="A559" s="13"/>
      <c r="B559" s="232"/>
      <c r="C559" s="233"/>
      <c r="D559" s="234" t="s">
        <v>212</v>
      </c>
      <c r="E559" s="235" t="s">
        <v>19</v>
      </c>
      <c r="F559" s="236" t="s">
        <v>1620</v>
      </c>
      <c r="G559" s="233"/>
      <c r="H559" s="237">
        <v>17.719999999999999</v>
      </c>
      <c r="I559" s="238"/>
      <c r="J559" s="233"/>
      <c r="K559" s="233"/>
      <c r="L559" s="239"/>
      <c r="M559" s="240"/>
      <c r="N559" s="241"/>
      <c r="O559" s="241"/>
      <c r="P559" s="241"/>
      <c r="Q559" s="241"/>
      <c r="R559" s="241"/>
      <c r="S559" s="241"/>
      <c r="T559" s="241"/>
      <c r="U559" s="242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212</v>
      </c>
      <c r="AU559" s="243" t="s">
        <v>81</v>
      </c>
      <c r="AV559" s="13" t="s">
        <v>81</v>
      </c>
      <c r="AW559" s="13" t="s">
        <v>33</v>
      </c>
      <c r="AX559" s="13" t="s">
        <v>72</v>
      </c>
      <c r="AY559" s="243" t="s">
        <v>196</v>
      </c>
    </row>
    <row r="560" s="13" customFormat="1">
      <c r="A560" s="13"/>
      <c r="B560" s="232"/>
      <c r="C560" s="233"/>
      <c r="D560" s="234" t="s">
        <v>212</v>
      </c>
      <c r="E560" s="235" t="s">
        <v>19</v>
      </c>
      <c r="F560" s="236" t="s">
        <v>1621</v>
      </c>
      <c r="G560" s="233"/>
      <c r="H560" s="237">
        <v>4.0199999999999996</v>
      </c>
      <c r="I560" s="238"/>
      <c r="J560" s="233"/>
      <c r="K560" s="233"/>
      <c r="L560" s="239"/>
      <c r="M560" s="240"/>
      <c r="N560" s="241"/>
      <c r="O560" s="241"/>
      <c r="P560" s="241"/>
      <c r="Q560" s="241"/>
      <c r="R560" s="241"/>
      <c r="S560" s="241"/>
      <c r="T560" s="241"/>
      <c r="U560" s="242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3" t="s">
        <v>212</v>
      </c>
      <c r="AU560" s="243" t="s">
        <v>81</v>
      </c>
      <c r="AV560" s="13" t="s">
        <v>81</v>
      </c>
      <c r="AW560" s="13" t="s">
        <v>33</v>
      </c>
      <c r="AX560" s="13" t="s">
        <v>72</v>
      </c>
      <c r="AY560" s="243" t="s">
        <v>196</v>
      </c>
    </row>
    <row r="561" s="13" customFormat="1">
      <c r="A561" s="13"/>
      <c r="B561" s="232"/>
      <c r="C561" s="233"/>
      <c r="D561" s="234" t="s">
        <v>212</v>
      </c>
      <c r="E561" s="235" t="s">
        <v>19</v>
      </c>
      <c r="F561" s="236" t="s">
        <v>1622</v>
      </c>
      <c r="G561" s="233"/>
      <c r="H561" s="237">
        <v>4.8700000000000001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1"/>
      <c r="U561" s="242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212</v>
      </c>
      <c r="AU561" s="243" t="s">
        <v>81</v>
      </c>
      <c r="AV561" s="13" t="s">
        <v>81</v>
      </c>
      <c r="AW561" s="13" t="s">
        <v>33</v>
      </c>
      <c r="AX561" s="13" t="s">
        <v>72</v>
      </c>
      <c r="AY561" s="243" t="s">
        <v>196</v>
      </c>
    </row>
    <row r="562" s="13" customFormat="1">
      <c r="A562" s="13"/>
      <c r="B562" s="232"/>
      <c r="C562" s="233"/>
      <c r="D562" s="234" t="s">
        <v>212</v>
      </c>
      <c r="E562" s="235" t="s">
        <v>19</v>
      </c>
      <c r="F562" s="236" t="s">
        <v>1623</v>
      </c>
      <c r="G562" s="233"/>
      <c r="H562" s="237">
        <v>22.890000000000001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1"/>
      <c r="U562" s="242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212</v>
      </c>
      <c r="AU562" s="243" t="s">
        <v>81</v>
      </c>
      <c r="AV562" s="13" t="s">
        <v>81</v>
      </c>
      <c r="AW562" s="13" t="s">
        <v>33</v>
      </c>
      <c r="AX562" s="13" t="s">
        <v>72</v>
      </c>
      <c r="AY562" s="243" t="s">
        <v>196</v>
      </c>
    </row>
    <row r="563" s="13" customFormat="1">
      <c r="A563" s="13"/>
      <c r="B563" s="232"/>
      <c r="C563" s="233"/>
      <c r="D563" s="234" t="s">
        <v>212</v>
      </c>
      <c r="E563" s="235" t="s">
        <v>19</v>
      </c>
      <c r="F563" s="236" t="s">
        <v>1624</v>
      </c>
      <c r="G563" s="233"/>
      <c r="H563" s="237">
        <v>10.140000000000001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1"/>
      <c r="U563" s="242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212</v>
      </c>
      <c r="AU563" s="243" t="s">
        <v>81</v>
      </c>
      <c r="AV563" s="13" t="s">
        <v>81</v>
      </c>
      <c r="AW563" s="13" t="s">
        <v>33</v>
      </c>
      <c r="AX563" s="13" t="s">
        <v>72</v>
      </c>
      <c r="AY563" s="243" t="s">
        <v>196</v>
      </c>
    </row>
    <row r="564" s="13" customFormat="1">
      <c r="A564" s="13"/>
      <c r="B564" s="232"/>
      <c r="C564" s="233"/>
      <c r="D564" s="234" t="s">
        <v>212</v>
      </c>
      <c r="E564" s="235" t="s">
        <v>19</v>
      </c>
      <c r="F564" s="236" t="s">
        <v>1625</v>
      </c>
      <c r="G564" s="233"/>
      <c r="H564" s="237">
        <v>24.52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1"/>
      <c r="U564" s="242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212</v>
      </c>
      <c r="AU564" s="243" t="s">
        <v>81</v>
      </c>
      <c r="AV564" s="13" t="s">
        <v>81</v>
      </c>
      <c r="AW564" s="13" t="s">
        <v>33</v>
      </c>
      <c r="AX564" s="13" t="s">
        <v>72</v>
      </c>
      <c r="AY564" s="243" t="s">
        <v>196</v>
      </c>
    </row>
    <row r="565" s="13" customFormat="1">
      <c r="A565" s="13"/>
      <c r="B565" s="232"/>
      <c r="C565" s="233"/>
      <c r="D565" s="234" t="s">
        <v>212</v>
      </c>
      <c r="E565" s="235" t="s">
        <v>19</v>
      </c>
      <c r="F565" s="236" t="s">
        <v>1626</v>
      </c>
      <c r="G565" s="233"/>
      <c r="H565" s="237">
        <v>11.52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1"/>
      <c r="U565" s="242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212</v>
      </c>
      <c r="AU565" s="243" t="s">
        <v>81</v>
      </c>
      <c r="AV565" s="13" t="s">
        <v>81</v>
      </c>
      <c r="AW565" s="13" t="s">
        <v>33</v>
      </c>
      <c r="AX565" s="13" t="s">
        <v>72</v>
      </c>
      <c r="AY565" s="243" t="s">
        <v>196</v>
      </c>
    </row>
    <row r="566" s="13" customFormat="1">
      <c r="A566" s="13"/>
      <c r="B566" s="232"/>
      <c r="C566" s="233"/>
      <c r="D566" s="234" t="s">
        <v>212</v>
      </c>
      <c r="E566" s="235" t="s">
        <v>19</v>
      </c>
      <c r="F566" s="236" t="s">
        <v>1627</v>
      </c>
      <c r="G566" s="233"/>
      <c r="H566" s="237">
        <v>16.899999999999999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1"/>
      <c r="U566" s="242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212</v>
      </c>
      <c r="AU566" s="243" t="s">
        <v>81</v>
      </c>
      <c r="AV566" s="13" t="s">
        <v>81</v>
      </c>
      <c r="AW566" s="13" t="s">
        <v>33</v>
      </c>
      <c r="AX566" s="13" t="s">
        <v>72</v>
      </c>
      <c r="AY566" s="243" t="s">
        <v>196</v>
      </c>
    </row>
    <row r="567" s="14" customFormat="1">
      <c r="A567" s="14"/>
      <c r="B567" s="254"/>
      <c r="C567" s="255"/>
      <c r="D567" s="234" t="s">
        <v>212</v>
      </c>
      <c r="E567" s="256" t="s">
        <v>19</v>
      </c>
      <c r="F567" s="257" t="s">
        <v>233</v>
      </c>
      <c r="G567" s="255"/>
      <c r="H567" s="258">
        <v>209.59999999999999</v>
      </c>
      <c r="I567" s="259"/>
      <c r="J567" s="255"/>
      <c r="K567" s="255"/>
      <c r="L567" s="260"/>
      <c r="M567" s="261"/>
      <c r="N567" s="262"/>
      <c r="O567" s="262"/>
      <c r="P567" s="262"/>
      <c r="Q567" s="262"/>
      <c r="R567" s="262"/>
      <c r="S567" s="262"/>
      <c r="T567" s="262"/>
      <c r="U567" s="263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4" t="s">
        <v>212</v>
      </c>
      <c r="AU567" s="264" t="s">
        <v>81</v>
      </c>
      <c r="AV567" s="14" t="s">
        <v>203</v>
      </c>
      <c r="AW567" s="14" t="s">
        <v>33</v>
      </c>
      <c r="AX567" s="14" t="s">
        <v>79</v>
      </c>
      <c r="AY567" s="264" t="s">
        <v>196</v>
      </c>
    </row>
    <row r="568" s="13" customFormat="1">
      <c r="A568" s="13"/>
      <c r="B568" s="232"/>
      <c r="C568" s="233"/>
      <c r="D568" s="234" t="s">
        <v>212</v>
      </c>
      <c r="E568" s="233"/>
      <c r="F568" s="236" t="s">
        <v>1628</v>
      </c>
      <c r="G568" s="233"/>
      <c r="H568" s="237">
        <v>314.39999999999998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1"/>
      <c r="U568" s="242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212</v>
      </c>
      <c r="AU568" s="243" t="s">
        <v>81</v>
      </c>
      <c r="AV568" s="13" t="s">
        <v>81</v>
      </c>
      <c r="AW568" s="13" t="s">
        <v>4</v>
      </c>
      <c r="AX568" s="13" t="s">
        <v>79</v>
      </c>
      <c r="AY568" s="243" t="s">
        <v>196</v>
      </c>
    </row>
    <row r="569" s="2" customFormat="1" ht="24.15" customHeight="1">
      <c r="A569" s="40"/>
      <c r="B569" s="41"/>
      <c r="C569" s="214" t="s">
        <v>1629</v>
      </c>
      <c r="D569" s="214" t="s">
        <v>198</v>
      </c>
      <c r="E569" s="215" t="s">
        <v>1630</v>
      </c>
      <c r="F569" s="216" t="s">
        <v>1631</v>
      </c>
      <c r="G569" s="217" t="s">
        <v>209</v>
      </c>
      <c r="H569" s="218">
        <v>50.159999999999997</v>
      </c>
      <c r="I569" s="219"/>
      <c r="J569" s="220">
        <f>ROUND(I569*H569,2)</f>
        <v>0</v>
      </c>
      <c r="K569" s="216" t="s">
        <v>19</v>
      </c>
      <c r="L569" s="46"/>
      <c r="M569" s="221" t="s">
        <v>19</v>
      </c>
      <c r="N569" s="222" t="s">
        <v>43</v>
      </c>
      <c r="O569" s="86"/>
      <c r="P569" s="223">
        <f>O569*H569</f>
        <v>0</v>
      </c>
      <c r="Q569" s="223">
        <v>0.080000000000000002</v>
      </c>
      <c r="R569" s="223">
        <f>Q569*H569</f>
        <v>4.0127999999999995</v>
      </c>
      <c r="S569" s="223">
        <v>0</v>
      </c>
      <c r="T569" s="223">
        <f>S569*H569</f>
        <v>0</v>
      </c>
      <c r="U569" s="224" t="s">
        <v>19</v>
      </c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5" t="s">
        <v>266</v>
      </c>
      <c r="AT569" s="225" t="s">
        <v>198</v>
      </c>
      <c r="AU569" s="225" t="s">
        <v>81</v>
      </c>
      <c r="AY569" s="19" t="s">
        <v>196</v>
      </c>
      <c r="BE569" s="226">
        <f>IF(N569="základní",J569,0)</f>
        <v>0</v>
      </c>
      <c r="BF569" s="226">
        <f>IF(N569="snížená",J569,0)</f>
        <v>0</v>
      </c>
      <c r="BG569" s="226">
        <f>IF(N569="zákl. přenesená",J569,0)</f>
        <v>0</v>
      </c>
      <c r="BH569" s="226">
        <f>IF(N569="sníž. přenesená",J569,0)</f>
        <v>0</v>
      </c>
      <c r="BI569" s="226">
        <f>IF(N569="nulová",J569,0)</f>
        <v>0</v>
      </c>
      <c r="BJ569" s="19" t="s">
        <v>79</v>
      </c>
      <c r="BK569" s="226">
        <f>ROUND(I569*H569,2)</f>
        <v>0</v>
      </c>
      <c r="BL569" s="19" t="s">
        <v>266</v>
      </c>
      <c r="BM569" s="225" t="s">
        <v>1632</v>
      </c>
    </row>
    <row r="570" s="2" customFormat="1">
      <c r="A570" s="40"/>
      <c r="B570" s="41"/>
      <c r="C570" s="42"/>
      <c r="D570" s="234" t="s">
        <v>910</v>
      </c>
      <c r="E570" s="42"/>
      <c r="F570" s="278" t="s">
        <v>1633</v>
      </c>
      <c r="G570" s="42"/>
      <c r="H570" s="42"/>
      <c r="I570" s="229"/>
      <c r="J570" s="42"/>
      <c r="K570" s="42"/>
      <c r="L570" s="46"/>
      <c r="M570" s="230"/>
      <c r="N570" s="231"/>
      <c r="O570" s="86"/>
      <c r="P570" s="86"/>
      <c r="Q570" s="86"/>
      <c r="R570" s="86"/>
      <c r="S570" s="86"/>
      <c r="T570" s="86"/>
      <c r="U570" s="87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910</v>
      </c>
      <c r="AU570" s="19" t="s">
        <v>81</v>
      </c>
    </row>
    <row r="571" s="2" customFormat="1" ht="21.75" customHeight="1">
      <c r="A571" s="40"/>
      <c r="B571" s="41"/>
      <c r="C571" s="214" t="s">
        <v>1634</v>
      </c>
      <c r="D571" s="214" t="s">
        <v>198</v>
      </c>
      <c r="E571" s="215" t="s">
        <v>1635</v>
      </c>
      <c r="F571" s="216" t="s">
        <v>1636</v>
      </c>
      <c r="G571" s="217" t="s">
        <v>989</v>
      </c>
      <c r="H571" s="218">
        <v>36</v>
      </c>
      <c r="I571" s="219"/>
      <c r="J571" s="220">
        <f>ROUND(I571*H571,2)</f>
        <v>0</v>
      </c>
      <c r="K571" s="216" t="s">
        <v>19</v>
      </c>
      <c r="L571" s="46"/>
      <c r="M571" s="221" t="s">
        <v>19</v>
      </c>
      <c r="N571" s="222" t="s">
        <v>43</v>
      </c>
      <c r="O571" s="86"/>
      <c r="P571" s="223">
        <f>O571*H571</f>
        <v>0</v>
      </c>
      <c r="Q571" s="223">
        <v>0.02</v>
      </c>
      <c r="R571" s="223">
        <f>Q571*H571</f>
        <v>0.71999999999999997</v>
      </c>
      <c r="S571" s="223">
        <v>0</v>
      </c>
      <c r="T571" s="223">
        <f>S571*H571</f>
        <v>0</v>
      </c>
      <c r="U571" s="224" t="s">
        <v>19</v>
      </c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25" t="s">
        <v>266</v>
      </c>
      <c r="AT571" s="225" t="s">
        <v>198</v>
      </c>
      <c r="AU571" s="225" t="s">
        <v>81</v>
      </c>
      <c r="AY571" s="19" t="s">
        <v>196</v>
      </c>
      <c r="BE571" s="226">
        <f>IF(N571="základní",J571,0)</f>
        <v>0</v>
      </c>
      <c r="BF571" s="226">
        <f>IF(N571="snížená",J571,0)</f>
        <v>0</v>
      </c>
      <c r="BG571" s="226">
        <f>IF(N571="zákl. přenesená",J571,0)</f>
        <v>0</v>
      </c>
      <c r="BH571" s="226">
        <f>IF(N571="sníž. přenesená",J571,0)</f>
        <v>0</v>
      </c>
      <c r="BI571" s="226">
        <f>IF(N571="nulová",J571,0)</f>
        <v>0</v>
      </c>
      <c r="BJ571" s="19" t="s">
        <v>79</v>
      </c>
      <c r="BK571" s="226">
        <f>ROUND(I571*H571,2)</f>
        <v>0</v>
      </c>
      <c r="BL571" s="19" t="s">
        <v>266</v>
      </c>
      <c r="BM571" s="225" t="s">
        <v>1637</v>
      </c>
    </row>
    <row r="572" s="2" customFormat="1">
      <c r="A572" s="40"/>
      <c r="B572" s="41"/>
      <c r="C572" s="42"/>
      <c r="D572" s="234" t="s">
        <v>910</v>
      </c>
      <c r="E572" s="42"/>
      <c r="F572" s="278" t="s">
        <v>1638</v>
      </c>
      <c r="G572" s="42"/>
      <c r="H572" s="42"/>
      <c r="I572" s="229"/>
      <c r="J572" s="42"/>
      <c r="K572" s="42"/>
      <c r="L572" s="46"/>
      <c r="M572" s="230"/>
      <c r="N572" s="231"/>
      <c r="O572" s="86"/>
      <c r="P572" s="86"/>
      <c r="Q572" s="86"/>
      <c r="R572" s="86"/>
      <c r="S572" s="86"/>
      <c r="T572" s="86"/>
      <c r="U572" s="87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T572" s="19" t="s">
        <v>910</v>
      </c>
      <c r="AU572" s="19" t="s">
        <v>81</v>
      </c>
    </row>
    <row r="573" s="2" customFormat="1" ht="49.05" customHeight="1">
      <c r="A573" s="40"/>
      <c r="B573" s="41"/>
      <c r="C573" s="214" t="s">
        <v>1639</v>
      </c>
      <c r="D573" s="214" t="s">
        <v>198</v>
      </c>
      <c r="E573" s="215" t="s">
        <v>1640</v>
      </c>
      <c r="F573" s="216" t="s">
        <v>1641</v>
      </c>
      <c r="G573" s="217" t="s">
        <v>237</v>
      </c>
      <c r="H573" s="218">
        <v>6.8630000000000004</v>
      </c>
      <c r="I573" s="219"/>
      <c r="J573" s="220">
        <f>ROUND(I573*H573,2)</f>
        <v>0</v>
      </c>
      <c r="K573" s="216" t="s">
        <v>202</v>
      </c>
      <c r="L573" s="46"/>
      <c r="M573" s="221" t="s">
        <v>19</v>
      </c>
      <c r="N573" s="222" t="s">
        <v>43</v>
      </c>
      <c r="O573" s="86"/>
      <c r="P573" s="223">
        <f>O573*H573</f>
        <v>0</v>
      </c>
      <c r="Q573" s="223">
        <v>0</v>
      </c>
      <c r="R573" s="223">
        <f>Q573*H573</f>
        <v>0</v>
      </c>
      <c r="S573" s="223">
        <v>0</v>
      </c>
      <c r="T573" s="223">
        <f>S573*H573</f>
        <v>0</v>
      </c>
      <c r="U573" s="224" t="s">
        <v>19</v>
      </c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25" t="s">
        <v>266</v>
      </c>
      <c r="AT573" s="225" t="s">
        <v>198</v>
      </c>
      <c r="AU573" s="225" t="s">
        <v>81</v>
      </c>
      <c r="AY573" s="19" t="s">
        <v>196</v>
      </c>
      <c r="BE573" s="226">
        <f>IF(N573="základní",J573,0)</f>
        <v>0</v>
      </c>
      <c r="BF573" s="226">
        <f>IF(N573="snížená",J573,0)</f>
        <v>0</v>
      </c>
      <c r="BG573" s="226">
        <f>IF(N573="zákl. přenesená",J573,0)</f>
        <v>0</v>
      </c>
      <c r="BH573" s="226">
        <f>IF(N573="sníž. přenesená",J573,0)</f>
        <v>0</v>
      </c>
      <c r="BI573" s="226">
        <f>IF(N573="nulová",J573,0)</f>
        <v>0</v>
      </c>
      <c r="BJ573" s="19" t="s">
        <v>79</v>
      </c>
      <c r="BK573" s="226">
        <f>ROUND(I573*H573,2)</f>
        <v>0</v>
      </c>
      <c r="BL573" s="19" t="s">
        <v>266</v>
      </c>
      <c r="BM573" s="225" t="s">
        <v>1642</v>
      </c>
    </row>
    <row r="574" s="2" customFormat="1">
      <c r="A574" s="40"/>
      <c r="B574" s="41"/>
      <c r="C574" s="42"/>
      <c r="D574" s="227" t="s">
        <v>205</v>
      </c>
      <c r="E574" s="42"/>
      <c r="F574" s="228" t="s">
        <v>1643</v>
      </c>
      <c r="G574" s="42"/>
      <c r="H574" s="42"/>
      <c r="I574" s="229"/>
      <c r="J574" s="42"/>
      <c r="K574" s="42"/>
      <c r="L574" s="46"/>
      <c r="M574" s="230"/>
      <c r="N574" s="231"/>
      <c r="O574" s="86"/>
      <c r="P574" s="86"/>
      <c r="Q574" s="86"/>
      <c r="R574" s="86"/>
      <c r="S574" s="86"/>
      <c r="T574" s="86"/>
      <c r="U574" s="87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205</v>
      </c>
      <c r="AU574" s="19" t="s">
        <v>81</v>
      </c>
    </row>
    <row r="575" s="12" customFormat="1" ht="22.8" customHeight="1">
      <c r="A575" s="12"/>
      <c r="B575" s="198"/>
      <c r="C575" s="199"/>
      <c r="D575" s="200" t="s">
        <v>71</v>
      </c>
      <c r="E575" s="212" t="s">
        <v>1644</v>
      </c>
      <c r="F575" s="212" t="s">
        <v>1645</v>
      </c>
      <c r="G575" s="199"/>
      <c r="H575" s="199"/>
      <c r="I575" s="202"/>
      <c r="J575" s="213">
        <f>BK575</f>
        <v>0</v>
      </c>
      <c r="K575" s="199"/>
      <c r="L575" s="204"/>
      <c r="M575" s="205"/>
      <c r="N575" s="206"/>
      <c r="O575" s="206"/>
      <c r="P575" s="207">
        <f>SUM(P576:P587)</f>
        <v>0</v>
      </c>
      <c r="Q575" s="206"/>
      <c r="R575" s="207">
        <f>SUM(R576:R587)</f>
        <v>0.74170600000000009</v>
      </c>
      <c r="S575" s="206"/>
      <c r="T575" s="207">
        <f>SUM(T576:T587)</f>
        <v>0</v>
      </c>
      <c r="U575" s="208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R575" s="209" t="s">
        <v>81</v>
      </c>
      <c r="AT575" s="210" t="s">
        <v>71</v>
      </c>
      <c r="AU575" s="210" t="s">
        <v>79</v>
      </c>
      <c r="AY575" s="209" t="s">
        <v>196</v>
      </c>
      <c r="BK575" s="211">
        <f>SUM(BK576:BK587)</f>
        <v>0</v>
      </c>
    </row>
    <row r="576" s="2" customFormat="1" ht="24.15" customHeight="1">
      <c r="A576" s="40"/>
      <c r="B576" s="41"/>
      <c r="C576" s="214" t="s">
        <v>1646</v>
      </c>
      <c r="D576" s="214" t="s">
        <v>198</v>
      </c>
      <c r="E576" s="215" t="s">
        <v>1647</v>
      </c>
      <c r="F576" s="216" t="s">
        <v>1648</v>
      </c>
      <c r="G576" s="217" t="s">
        <v>244</v>
      </c>
      <c r="H576" s="218">
        <v>822.28999999999996</v>
      </c>
      <c r="I576" s="219"/>
      <c r="J576" s="220">
        <f>ROUND(I576*H576,2)</f>
        <v>0</v>
      </c>
      <c r="K576" s="216" t="s">
        <v>202</v>
      </c>
      <c r="L576" s="46"/>
      <c r="M576" s="221" t="s">
        <v>19</v>
      </c>
      <c r="N576" s="222" t="s">
        <v>43</v>
      </c>
      <c r="O576" s="86"/>
      <c r="P576" s="223">
        <f>O576*H576</f>
        <v>0</v>
      </c>
      <c r="Q576" s="223">
        <v>0</v>
      </c>
      <c r="R576" s="223">
        <f>Q576*H576</f>
        <v>0</v>
      </c>
      <c r="S576" s="223">
        <v>0</v>
      </c>
      <c r="T576" s="223">
        <f>S576*H576</f>
        <v>0</v>
      </c>
      <c r="U576" s="224" t="s">
        <v>19</v>
      </c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25" t="s">
        <v>266</v>
      </c>
      <c r="AT576" s="225" t="s">
        <v>198</v>
      </c>
      <c r="AU576" s="225" t="s">
        <v>81</v>
      </c>
      <c r="AY576" s="19" t="s">
        <v>196</v>
      </c>
      <c r="BE576" s="226">
        <f>IF(N576="základní",J576,0)</f>
        <v>0</v>
      </c>
      <c r="BF576" s="226">
        <f>IF(N576="snížená",J576,0)</f>
        <v>0</v>
      </c>
      <c r="BG576" s="226">
        <f>IF(N576="zákl. přenesená",J576,0)</f>
        <v>0</v>
      </c>
      <c r="BH576" s="226">
        <f>IF(N576="sníž. přenesená",J576,0)</f>
        <v>0</v>
      </c>
      <c r="BI576" s="226">
        <f>IF(N576="nulová",J576,0)</f>
        <v>0</v>
      </c>
      <c r="BJ576" s="19" t="s">
        <v>79</v>
      </c>
      <c r="BK576" s="226">
        <f>ROUND(I576*H576,2)</f>
        <v>0</v>
      </c>
      <c r="BL576" s="19" t="s">
        <v>266</v>
      </c>
      <c r="BM576" s="225" t="s">
        <v>1649</v>
      </c>
    </row>
    <row r="577" s="2" customFormat="1">
      <c r="A577" s="40"/>
      <c r="B577" s="41"/>
      <c r="C577" s="42"/>
      <c r="D577" s="227" t="s">
        <v>205</v>
      </c>
      <c r="E577" s="42"/>
      <c r="F577" s="228" t="s">
        <v>1650</v>
      </c>
      <c r="G577" s="42"/>
      <c r="H577" s="42"/>
      <c r="I577" s="229"/>
      <c r="J577" s="42"/>
      <c r="K577" s="42"/>
      <c r="L577" s="46"/>
      <c r="M577" s="230"/>
      <c r="N577" s="231"/>
      <c r="O577" s="86"/>
      <c r="P577" s="86"/>
      <c r="Q577" s="86"/>
      <c r="R577" s="86"/>
      <c r="S577" s="86"/>
      <c r="T577" s="86"/>
      <c r="U577" s="87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T577" s="19" t="s">
        <v>205</v>
      </c>
      <c r="AU577" s="19" t="s">
        <v>81</v>
      </c>
    </row>
    <row r="578" s="15" customFormat="1">
      <c r="A578" s="15"/>
      <c r="B578" s="268"/>
      <c r="C578" s="269"/>
      <c r="D578" s="234" t="s">
        <v>212</v>
      </c>
      <c r="E578" s="270" t="s">
        <v>19</v>
      </c>
      <c r="F578" s="271" t="s">
        <v>1247</v>
      </c>
      <c r="G578" s="269"/>
      <c r="H578" s="270" t="s">
        <v>19</v>
      </c>
      <c r="I578" s="272"/>
      <c r="J578" s="269"/>
      <c r="K578" s="269"/>
      <c r="L578" s="273"/>
      <c r="M578" s="274"/>
      <c r="N578" s="275"/>
      <c r="O578" s="275"/>
      <c r="P578" s="275"/>
      <c r="Q578" s="275"/>
      <c r="R578" s="275"/>
      <c r="S578" s="275"/>
      <c r="T578" s="275"/>
      <c r="U578" s="276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77" t="s">
        <v>212</v>
      </c>
      <c r="AU578" s="277" t="s">
        <v>81</v>
      </c>
      <c r="AV578" s="15" t="s">
        <v>79</v>
      </c>
      <c r="AW578" s="15" t="s">
        <v>33</v>
      </c>
      <c r="AX578" s="15" t="s">
        <v>72</v>
      </c>
      <c r="AY578" s="277" t="s">
        <v>196</v>
      </c>
    </row>
    <row r="579" s="13" customFormat="1">
      <c r="A579" s="13"/>
      <c r="B579" s="232"/>
      <c r="C579" s="233"/>
      <c r="D579" s="234" t="s">
        <v>212</v>
      </c>
      <c r="E579" s="235" t="s">
        <v>19</v>
      </c>
      <c r="F579" s="236" t="s">
        <v>1651</v>
      </c>
      <c r="G579" s="233"/>
      <c r="H579" s="237">
        <v>822.28999999999996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1"/>
      <c r="U579" s="242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212</v>
      </c>
      <c r="AU579" s="243" t="s">
        <v>81</v>
      </c>
      <c r="AV579" s="13" t="s">
        <v>81</v>
      </c>
      <c r="AW579" s="13" t="s">
        <v>33</v>
      </c>
      <c r="AX579" s="13" t="s">
        <v>79</v>
      </c>
      <c r="AY579" s="243" t="s">
        <v>196</v>
      </c>
    </row>
    <row r="580" s="2" customFormat="1" ht="24.15" customHeight="1">
      <c r="A580" s="40"/>
      <c r="B580" s="41"/>
      <c r="C580" s="244" t="s">
        <v>1652</v>
      </c>
      <c r="D580" s="244" t="s">
        <v>214</v>
      </c>
      <c r="E580" s="245" t="s">
        <v>1653</v>
      </c>
      <c r="F580" s="246" t="s">
        <v>1654</v>
      </c>
      <c r="G580" s="247" t="s">
        <v>601</v>
      </c>
      <c r="H580" s="248">
        <v>495.84100000000001</v>
      </c>
      <c r="I580" s="249"/>
      <c r="J580" s="250">
        <f>ROUND(I580*H580,2)</f>
        <v>0</v>
      </c>
      <c r="K580" s="246" t="s">
        <v>202</v>
      </c>
      <c r="L580" s="251"/>
      <c r="M580" s="252" t="s">
        <v>19</v>
      </c>
      <c r="N580" s="253" t="s">
        <v>43</v>
      </c>
      <c r="O580" s="86"/>
      <c r="P580" s="223">
        <f>O580*H580</f>
        <v>0</v>
      </c>
      <c r="Q580" s="223">
        <v>0.001</v>
      </c>
      <c r="R580" s="223">
        <f>Q580*H580</f>
        <v>0.49584100000000003</v>
      </c>
      <c r="S580" s="223">
        <v>0</v>
      </c>
      <c r="T580" s="223">
        <f>S580*H580</f>
        <v>0</v>
      </c>
      <c r="U580" s="224" t="s">
        <v>19</v>
      </c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25" t="s">
        <v>278</v>
      </c>
      <c r="AT580" s="225" t="s">
        <v>214</v>
      </c>
      <c r="AU580" s="225" t="s">
        <v>81</v>
      </c>
      <c r="AY580" s="19" t="s">
        <v>196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9" t="s">
        <v>79</v>
      </c>
      <c r="BK580" s="226">
        <f>ROUND(I580*H580,2)</f>
        <v>0</v>
      </c>
      <c r="BL580" s="19" t="s">
        <v>266</v>
      </c>
      <c r="BM580" s="225" t="s">
        <v>1655</v>
      </c>
    </row>
    <row r="581" s="13" customFormat="1">
      <c r="A581" s="13"/>
      <c r="B581" s="232"/>
      <c r="C581" s="233"/>
      <c r="D581" s="234" t="s">
        <v>212</v>
      </c>
      <c r="E581" s="233"/>
      <c r="F581" s="236" t="s">
        <v>1656</v>
      </c>
      <c r="G581" s="233"/>
      <c r="H581" s="237">
        <v>495.84100000000001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1"/>
      <c r="U581" s="242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212</v>
      </c>
      <c r="AU581" s="243" t="s">
        <v>81</v>
      </c>
      <c r="AV581" s="13" t="s">
        <v>81</v>
      </c>
      <c r="AW581" s="13" t="s">
        <v>4</v>
      </c>
      <c r="AX581" s="13" t="s">
        <v>79</v>
      </c>
      <c r="AY581" s="243" t="s">
        <v>196</v>
      </c>
    </row>
    <row r="582" s="2" customFormat="1" ht="33" customHeight="1">
      <c r="A582" s="40"/>
      <c r="B582" s="41"/>
      <c r="C582" s="214" t="s">
        <v>1657</v>
      </c>
      <c r="D582" s="214" t="s">
        <v>198</v>
      </c>
      <c r="E582" s="215" t="s">
        <v>1658</v>
      </c>
      <c r="F582" s="216" t="s">
        <v>1659</v>
      </c>
      <c r="G582" s="217" t="s">
        <v>244</v>
      </c>
      <c r="H582" s="218">
        <v>822.28999999999996</v>
      </c>
      <c r="I582" s="219"/>
      <c r="J582" s="220">
        <f>ROUND(I582*H582,2)</f>
        <v>0</v>
      </c>
      <c r="K582" s="216" t="s">
        <v>202</v>
      </c>
      <c r="L582" s="46"/>
      <c r="M582" s="221" t="s">
        <v>19</v>
      </c>
      <c r="N582" s="222" t="s">
        <v>43</v>
      </c>
      <c r="O582" s="86"/>
      <c r="P582" s="223">
        <f>O582*H582</f>
        <v>0</v>
      </c>
      <c r="Q582" s="223">
        <v>0</v>
      </c>
      <c r="R582" s="223">
        <f>Q582*H582</f>
        <v>0</v>
      </c>
      <c r="S582" s="223">
        <v>0</v>
      </c>
      <c r="T582" s="223">
        <f>S582*H582</f>
        <v>0</v>
      </c>
      <c r="U582" s="224" t="s">
        <v>19</v>
      </c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25" t="s">
        <v>266</v>
      </c>
      <c r="AT582" s="225" t="s">
        <v>198</v>
      </c>
      <c r="AU582" s="225" t="s">
        <v>81</v>
      </c>
      <c r="AY582" s="19" t="s">
        <v>196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9" t="s">
        <v>79</v>
      </c>
      <c r="BK582" s="226">
        <f>ROUND(I582*H582,2)</f>
        <v>0</v>
      </c>
      <c r="BL582" s="19" t="s">
        <v>266</v>
      </c>
      <c r="BM582" s="225" t="s">
        <v>1660</v>
      </c>
    </row>
    <row r="583" s="2" customFormat="1">
      <c r="A583" s="40"/>
      <c r="B583" s="41"/>
      <c r="C583" s="42"/>
      <c r="D583" s="227" t="s">
        <v>205</v>
      </c>
      <c r="E583" s="42"/>
      <c r="F583" s="228" t="s">
        <v>1661</v>
      </c>
      <c r="G583" s="42"/>
      <c r="H583" s="42"/>
      <c r="I583" s="229"/>
      <c r="J583" s="42"/>
      <c r="K583" s="42"/>
      <c r="L583" s="46"/>
      <c r="M583" s="230"/>
      <c r="N583" s="231"/>
      <c r="O583" s="86"/>
      <c r="P583" s="86"/>
      <c r="Q583" s="86"/>
      <c r="R583" s="86"/>
      <c r="S583" s="86"/>
      <c r="T583" s="86"/>
      <c r="U583" s="87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205</v>
      </c>
      <c r="AU583" s="19" t="s">
        <v>81</v>
      </c>
    </row>
    <row r="584" s="15" customFormat="1">
      <c r="A584" s="15"/>
      <c r="B584" s="268"/>
      <c r="C584" s="269"/>
      <c r="D584" s="234" t="s">
        <v>212</v>
      </c>
      <c r="E584" s="270" t="s">
        <v>19</v>
      </c>
      <c r="F584" s="271" t="s">
        <v>1247</v>
      </c>
      <c r="G584" s="269"/>
      <c r="H584" s="270" t="s">
        <v>19</v>
      </c>
      <c r="I584" s="272"/>
      <c r="J584" s="269"/>
      <c r="K584" s="269"/>
      <c r="L584" s="273"/>
      <c r="M584" s="274"/>
      <c r="N584" s="275"/>
      <c r="O584" s="275"/>
      <c r="P584" s="275"/>
      <c r="Q584" s="275"/>
      <c r="R584" s="275"/>
      <c r="S584" s="275"/>
      <c r="T584" s="275"/>
      <c r="U584" s="276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77" t="s">
        <v>212</v>
      </c>
      <c r="AU584" s="277" t="s">
        <v>81</v>
      </c>
      <c r="AV584" s="15" t="s">
        <v>79</v>
      </c>
      <c r="AW584" s="15" t="s">
        <v>33</v>
      </c>
      <c r="AX584" s="15" t="s">
        <v>72</v>
      </c>
      <c r="AY584" s="277" t="s">
        <v>196</v>
      </c>
    </row>
    <row r="585" s="13" customFormat="1">
      <c r="A585" s="13"/>
      <c r="B585" s="232"/>
      <c r="C585" s="233"/>
      <c r="D585" s="234" t="s">
        <v>212</v>
      </c>
      <c r="E585" s="235" t="s">
        <v>19</v>
      </c>
      <c r="F585" s="236" t="s">
        <v>1651</v>
      </c>
      <c r="G585" s="233"/>
      <c r="H585" s="237">
        <v>822.28999999999996</v>
      </c>
      <c r="I585" s="238"/>
      <c r="J585" s="233"/>
      <c r="K585" s="233"/>
      <c r="L585" s="239"/>
      <c r="M585" s="240"/>
      <c r="N585" s="241"/>
      <c r="O585" s="241"/>
      <c r="P585" s="241"/>
      <c r="Q585" s="241"/>
      <c r="R585" s="241"/>
      <c r="S585" s="241"/>
      <c r="T585" s="241"/>
      <c r="U585" s="242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212</v>
      </c>
      <c r="AU585" s="243" t="s">
        <v>81</v>
      </c>
      <c r="AV585" s="13" t="s">
        <v>81</v>
      </c>
      <c r="AW585" s="13" t="s">
        <v>33</v>
      </c>
      <c r="AX585" s="13" t="s">
        <v>79</v>
      </c>
      <c r="AY585" s="243" t="s">
        <v>196</v>
      </c>
    </row>
    <row r="586" s="2" customFormat="1" ht="24.15" customHeight="1">
      <c r="A586" s="40"/>
      <c r="B586" s="41"/>
      <c r="C586" s="244" t="s">
        <v>1662</v>
      </c>
      <c r="D586" s="244" t="s">
        <v>214</v>
      </c>
      <c r="E586" s="245" t="s">
        <v>1663</v>
      </c>
      <c r="F586" s="246" t="s">
        <v>1664</v>
      </c>
      <c r="G586" s="247" t="s">
        <v>601</v>
      </c>
      <c r="H586" s="248">
        <v>245.86500000000001</v>
      </c>
      <c r="I586" s="249"/>
      <c r="J586" s="250">
        <f>ROUND(I586*H586,2)</f>
        <v>0</v>
      </c>
      <c r="K586" s="246" t="s">
        <v>202</v>
      </c>
      <c r="L586" s="251"/>
      <c r="M586" s="252" t="s">
        <v>19</v>
      </c>
      <c r="N586" s="253" t="s">
        <v>43</v>
      </c>
      <c r="O586" s="86"/>
      <c r="P586" s="223">
        <f>O586*H586</f>
        <v>0</v>
      </c>
      <c r="Q586" s="223">
        <v>0.001</v>
      </c>
      <c r="R586" s="223">
        <f>Q586*H586</f>
        <v>0.24586500000000003</v>
      </c>
      <c r="S586" s="223">
        <v>0</v>
      </c>
      <c r="T586" s="223">
        <f>S586*H586</f>
        <v>0</v>
      </c>
      <c r="U586" s="224" t="s">
        <v>19</v>
      </c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5" t="s">
        <v>278</v>
      </c>
      <c r="AT586" s="225" t="s">
        <v>214</v>
      </c>
      <c r="AU586" s="225" t="s">
        <v>81</v>
      </c>
      <c r="AY586" s="19" t="s">
        <v>196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9" t="s">
        <v>79</v>
      </c>
      <c r="BK586" s="226">
        <f>ROUND(I586*H586,2)</f>
        <v>0</v>
      </c>
      <c r="BL586" s="19" t="s">
        <v>266</v>
      </c>
      <c r="BM586" s="225" t="s">
        <v>1665</v>
      </c>
    </row>
    <row r="587" s="13" customFormat="1">
      <c r="A587" s="13"/>
      <c r="B587" s="232"/>
      <c r="C587" s="233"/>
      <c r="D587" s="234" t="s">
        <v>212</v>
      </c>
      <c r="E587" s="233"/>
      <c r="F587" s="236" t="s">
        <v>1666</v>
      </c>
      <c r="G587" s="233"/>
      <c r="H587" s="237">
        <v>245.86500000000001</v>
      </c>
      <c r="I587" s="238"/>
      <c r="J587" s="233"/>
      <c r="K587" s="233"/>
      <c r="L587" s="239"/>
      <c r="M587" s="288"/>
      <c r="N587" s="289"/>
      <c r="O587" s="289"/>
      <c r="P587" s="289"/>
      <c r="Q587" s="289"/>
      <c r="R587" s="289"/>
      <c r="S587" s="289"/>
      <c r="T587" s="289"/>
      <c r="U587" s="290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212</v>
      </c>
      <c r="AU587" s="243" t="s">
        <v>81</v>
      </c>
      <c r="AV587" s="13" t="s">
        <v>81</v>
      </c>
      <c r="AW587" s="13" t="s">
        <v>4</v>
      </c>
      <c r="AX587" s="13" t="s">
        <v>79</v>
      </c>
      <c r="AY587" s="243" t="s">
        <v>196</v>
      </c>
    </row>
    <row r="588" s="2" customFormat="1" ht="6.96" customHeight="1">
      <c r="A588" s="40"/>
      <c r="B588" s="61"/>
      <c r="C588" s="62"/>
      <c r="D588" s="62"/>
      <c r="E588" s="62"/>
      <c r="F588" s="62"/>
      <c r="G588" s="62"/>
      <c r="H588" s="62"/>
      <c r="I588" s="62"/>
      <c r="J588" s="62"/>
      <c r="K588" s="62"/>
      <c r="L588" s="46"/>
      <c r="M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</sheetData>
  <sheetProtection sheet="1" autoFilter="0" formatColumns="0" formatRows="0" objects="1" scenarios="1" spinCount="100000" saltValue="3nRluVDFAt/RZpmaUjMwyzPLN7TsrvF5GXhXq/XtLVsLZV+dKzNfHr2eTPtUteQ/T+yNbp3GZkPTCKoIwnK38A==" hashValue="AR/yLibulILJmCzsGh84e2CozORoC/xWCYKoME15ID4rNDdqOMvsvz2wwzrghiDZLd4C6od1WrgcObBDokvoNA==" algorithmName="SHA-512" password="CC35"/>
  <autoFilter ref="C99:K58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8:H88"/>
    <mergeCell ref="E90:H90"/>
    <mergeCell ref="E92:H92"/>
    <mergeCell ref="L2:V2"/>
  </mergeCells>
  <hyperlinks>
    <hyperlink ref="F105" r:id="rId1" display="https://podminky.urs.cz/item/CS_URS_2025_02/115101301"/>
    <hyperlink ref="F107" r:id="rId2" display="https://podminky.urs.cz/item/CS_URS_2025_02/121151103"/>
    <hyperlink ref="F110" r:id="rId3" display="https://podminky.urs.cz/item/CS_URS_2025_02/131351104"/>
    <hyperlink ref="F119" r:id="rId4" display="https://podminky.urs.cz/item/CS_URS_2025_02/132351101"/>
    <hyperlink ref="F126" r:id="rId5" display="https://podminky.urs.cz/item/CS_URS_2025_02/132351252"/>
    <hyperlink ref="F131" r:id="rId6" display="https://podminky.urs.cz/item/CS_URS_2025_02/162751137"/>
    <hyperlink ref="F133" r:id="rId7" display="https://podminky.urs.cz/item/CS_URS_2025_02/162751139"/>
    <hyperlink ref="F135" r:id="rId8" display="https://podminky.urs.cz/item/CS_URS_2025_02/167151112"/>
    <hyperlink ref="F140" r:id="rId9" display="https://podminky.urs.cz/item/CS_URS_2025_02/171201221"/>
    <hyperlink ref="F143" r:id="rId10" display="https://podminky.urs.cz/item/CS_URS_2025_02/171251201"/>
    <hyperlink ref="F145" r:id="rId11" display="https://podminky.urs.cz/item/CS_URS_2025_02/174151101"/>
    <hyperlink ref="F149" r:id="rId12" display="https://podminky.urs.cz/item/CS_URS_2025_02/181951114"/>
    <hyperlink ref="F153" r:id="rId13" display="https://podminky.urs.cz/item/CS_URS_2025_02/274321411"/>
    <hyperlink ref="F162" r:id="rId14" display="https://podminky.urs.cz/item/CS_URS_2025_02/274351121"/>
    <hyperlink ref="F171" r:id="rId15" display="https://podminky.urs.cz/item/CS_URS_2025_02/274351122"/>
    <hyperlink ref="F173" r:id="rId16" display="https://podminky.urs.cz/item/CS_URS_2025_02/275313711"/>
    <hyperlink ref="F176" r:id="rId17" display="https://podminky.urs.cz/item/CS_URS_2025_02/275321411"/>
    <hyperlink ref="F184" r:id="rId18" display="https://podminky.urs.cz/item/CS_URS_2025_02/275351121"/>
    <hyperlink ref="F193" r:id="rId19" display="https://podminky.urs.cz/item/CS_URS_2025_02/275351122"/>
    <hyperlink ref="F203" r:id="rId20" display="https://podminky.urs.cz/item/CS_URS_2025_02/278311213"/>
    <hyperlink ref="F215" r:id="rId21" display="https://podminky.urs.cz/item/CS_URS_2025_02/311321511"/>
    <hyperlink ref="F221" r:id="rId22" display="https://podminky.urs.cz/item/CS_URS_2025_02/311351121"/>
    <hyperlink ref="F227" r:id="rId23" display="https://podminky.urs.cz/item/CS_URS_2025_02/311351122"/>
    <hyperlink ref="F233" r:id="rId24" display="https://podminky.urs.cz/item/CS_URS_2025_02/945412111"/>
    <hyperlink ref="F235" r:id="rId25" display="https://podminky.urs.cz/item/CS_URS_2025_02/949101111"/>
    <hyperlink ref="F241" r:id="rId26" display="https://podminky.urs.cz/item/CS_URS_2025_02/953943211"/>
    <hyperlink ref="F244" r:id="rId27" display="https://podminky.urs.cz/item/CS_URS_2025_02/953946115"/>
    <hyperlink ref="F316" r:id="rId28" display="https://podminky.urs.cz/item/CS_URS_2025_02/953946123"/>
    <hyperlink ref="F339" r:id="rId29" display="https://podminky.urs.cz/item/CS_URS_2025_02/953946136"/>
    <hyperlink ref="F368" r:id="rId30" display="https://podminky.urs.cz/item/CS_URS_2025_02/953965122"/>
    <hyperlink ref="F371" r:id="rId31" display="https://podminky.urs.cz/item/CS_URS_2025_02/953965145"/>
    <hyperlink ref="F377" r:id="rId32" display="https://podminky.urs.cz/item/CS_URS_2025_02/998011002"/>
    <hyperlink ref="F381" r:id="rId33" display="https://podminky.urs.cz/item/CS_URS_2025_02/712311115"/>
    <hyperlink ref="F386" r:id="rId34" display="https://podminky.urs.cz/item/CS_URS_2025_02/712341559"/>
    <hyperlink ref="F391" r:id="rId35" display="https://podminky.urs.cz/item/CS_URS_2025_02/998712102"/>
    <hyperlink ref="F394" r:id="rId36" display="https://podminky.urs.cz/item/CS_URS_2025_02/762083111"/>
    <hyperlink ref="F396" r:id="rId37" display="https://podminky.urs.cz/item/CS_URS_2025_02/762713111"/>
    <hyperlink ref="F403" r:id="rId38" display="https://podminky.urs.cz/item/CS_URS_2025_02/762713121"/>
    <hyperlink ref="F410" r:id="rId39" display="https://podminky.urs.cz/item/CS_URS_2025_02/762713131"/>
    <hyperlink ref="F417" r:id="rId40" display="https://podminky.urs.cz/item/CS_URS_2025_02/762713161"/>
    <hyperlink ref="F426" r:id="rId41" display="https://podminky.urs.cz/item/CS_URS_2025_02/762795000"/>
    <hyperlink ref="F431" r:id="rId42" display="https://podminky.urs.cz/item/CS_URS_2025_02/998762102"/>
    <hyperlink ref="F434" r:id="rId43" display="https://podminky.urs.cz/item/CS_URS_2025_02/764141301"/>
    <hyperlink ref="F450" r:id="rId44" display="https://podminky.urs.cz/item/CS_URS_2025_02/998764102"/>
    <hyperlink ref="F453" r:id="rId45" display="https://podminky.urs.cz/item/CS_URS_2025_02/766422211"/>
    <hyperlink ref="F461" r:id="rId46" display="https://podminky.urs.cz/item/CS_URS_2025_02/766427112"/>
    <hyperlink ref="F506" r:id="rId47" display="https://podminky.urs.cz/item/CS_URS_2025_02/998766102"/>
    <hyperlink ref="F509" r:id="rId48" display="https://podminky.urs.cz/item/CS_URS_2025_02/783101203"/>
    <hyperlink ref="F511" r:id="rId49" display="https://podminky.urs.cz/item/CS_URS_2025_02/783101403"/>
    <hyperlink ref="F513" r:id="rId50" display="https://podminky.urs.cz/item/CS_URS_2025_02/783113111"/>
    <hyperlink ref="F515" r:id="rId51" display="https://podminky.urs.cz/item/CS_URS_2025_02/783114101"/>
    <hyperlink ref="F517" r:id="rId52" display="https://podminky.urs.cz/item/CS_URS_2025_02/783118101"/>
    <hyperlink ref="F522" r:id="rId53" display="https://podminky.urs.cz/item/CS_URS_2025_02/783201201"/>
    <hyperlink ref="F524" r:id="rId54" display="https://podminky.urs.cz/item/CS_URS_2025_02/783201401"/>
    <hyperlink ref="F526" r:id="rId55" display="https://podminky.urs.cz/item/CS_URS_2025_02/783213011"/>
    <hyperlink ref="F528" r:id="rId56" display="https://podminky.urs.cz/item/CS_URS_2025_02/783214101"/>
    <hyperlink ref="F530" r:id="rId57" display="https://podminky.urs.cz/item/CS_URS_2025_02/783217101"/>
    <hyperlink ref="F574" r:id="rId58" display="https://podminky.urs.cz/item/CS_URS_2025_02/998786102"/>
    <hyperlink ref="F577" r:id="rId59" display="https://podminky.urs.cz/item/CS_URS_2025_02/789323111"/>
    <hyperlink ref="F583" r:id="rId60" display="https://podminky.urs.cz/item/CS_URS_2025_02/789323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1094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ROUND((SUM(BE88:BE123)),  2)</f>
        <v>0</v>
      </c>
      <c r="G35" s="40"/>
      <c r="H35" s="40"/>
      <c r="I35" s="160">
        <v>0.20999999999999999</v>
      </c>
      <c r="J35" s="159">
        <f>ROUND(((SUM(BE88:BE123))*I35),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ROUND((SUM(BF88:BF123)),  2)</f>
        <v>0</v>
      </c>
      <c r="G36" s="40"/>
      <c r="H36" s="40"/>
      <c r="I36" s="160">
        <v>0.12</v>
      </c>
      <c r="J36" s="159">
        <f>ROUND(((SUM(BF88:BF123))*I36),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ROUND((SUM(BG88:BG123)),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ROUND((SUM(BH88:BH123)),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ROUND((SUM(BI88:BI123)),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1094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 xml:space="preserve">D.1.2.5 -  TPS Silnoproud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1668</v>
      </c>
      <c r="E64" s="180"/>
      <c r="F64" s="180"/>
      <c r="G64" s="180"/>
      <c r="H64" s="180"/>
      <c r="I64" s="180"/>
      <c r="J64" s="181">
        <f>J89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1669</v>
      </c>
      <c r="E65" s="180"/>
      <c r="F65" s="180"/>
      <c r="G65" s="180"/>
      <c r="H65" s="180"/>
      <c r="I65" s="180"/>
      <c r="J65" s="181">
        <f>J119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1670</v>
      </c>
      <c r="E66" s="180"/>
      <c r="F66" s="180"/>
      <c r="G66" s="180"/>
      <c r="H66" s="180"/>
      <c r="I66" s="180"/>
      <c r="J66" s="181">
        <f>J122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180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2" t="str">
        <f>E7</f>
        <v>Koncepční dořešení lokality Loděnice v parku B.Němcové</v>
      </c>
      <c r="F76" s="34"/>
      <c r="G76" s="34"/>
      <c r="H76" s="34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1" customFormat="1" ht="12" customHeight="1">
      <c r="B77" s="23"/>
      <c r="C77" s="34" t="s">
        <v>164</v>
      </c>
      <c r="D77" s="24"/>
      <c r="E77" s="24"/>
      <c r="F77" s="24"/>
      <c r="G77" s="24"/>
      <c r="H77" s="24"/>
      <c r="I77" s="24"/>
      <c r="J77" s="24"/>
      <c r="K77" s="24"/>
      <c r="L77" s="22"/>
    </row>
    <row r="78" s="2" customFormat="1" ht="16.5" customHeight="1">
      <c r="A78" s="40"/>
      <c r="B78" s="41"/>
      <c r="C78" s="42"/>
      <c r="D78" s="42"/>
      <c r="E78" s="172" t="s">
        <v>1094</v>
      </c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E11</f>
        <v xml:space="preserve">D.1.2.5 -  TPS Silnoproud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F14</f>
        <v>Karviná</v>
      </c>
      <c r="G82" s="42"/>
      <c r="H82" s="42"/>
      <c r="I82" s="34" t="s">
        <v>23</v>
      </c>
      <c r="J82" s="74" t="str">
        <f>IF(J14="","",J14)</f>
        <v>22. 1. 2026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E17</f>
        <v>Statutární město Karviná</v>
      </c>
      <c r="G84" s="42"/>
      <c r="H84" s="42"/>
      <c r="I84" s="34" t="s">
        <v>31</v>
      </c>
      <c r="J84" s="38" t="str">
        <f>E23</f>
        <v>POLYCHROME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29</v>
      </c>
      <c r="D85" s="42"/>
      <c r="E85" s="42"/>
      <c r="F85" s="29" t="str">
        <f>IF(E20="","",E20)</f>
        <v>Vyplň údaj</v>
      </c>
      <c r="G85" s="42"/>
      <c r="H85" s="42"/>
      <c r="I85" s="34" t="s">
        <v>34</v>
      </c>
      <c r="J85" s="38" t="str">
        <f>E26</f>
        <v xml:space="preserve"> 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8"/>
      <c r="B87" s="189"/>
      <c r="C87" s="190" t="s">
        <v>181</v>
      </c>
      <c r="D87" s="191" t="s">
        <v>57</v>
      </c>
      <c r="E87" s="191" t="s">
        <v>53</v>
      </c>
      <c r="F87" s="191" t="s">
        <v>54</v>
      </c>
      <c r="G87" s="191" t="s">
        <v>182</v>
      </c>
      <c r="H87" s="191" t="s">
        <v>183</v>
      </c>
      <c r="I87" s="191" t="s">
        <v>184</v>
      </c>
      <c r="J87" s="191" t="s">
        <v>171</v>
      </c>
      <c r="K87" s="192" t="s">
        <v>185</v>
      </c>
      <c r="L87" s="193"/>
      <c r="M87" s="94" t="s">
        <v>19</v>
      </c>
      <c r="N87" s="95" t="s">
        <v>42</v>
      </c>
      <c r="O87" s="95" t="s">
        <v>186</v>
      </c>
      <c r="P87" s="95" t="s">
        <v>187</v>
      </c>
      <c r="Q87" s="95" t="s">
        <v>188</v>
      </c>
      <c r="R87" s="95" t="s">
        <v>189</v>
      </c>
      <c r="S87" s="95" t="s">
        <v>190</v>
      </c>
      <c r="T87" s="95" t="s">
        <v>191</v>
      </c>
      <c r="U87" s="96" t="s">
        <v>192</v>
      </c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</row>
    <row r="88" s="2" customFormat="1" ht="22.8" customHeight="1">
      <c r="A88" s="40"/>
      <c r="B88" s="41"/>
      <c r="C88" s="101" t="s">
        <v>193</v>
      </c>
      <c r="D88" s="42"/>
      <c r="E88" s="42"/>
      <c r="F88" s="42"/>
      <c r="G88" s="42"/>
      <c r="H88" s="42"/>
      <c r="I88" s="42"/>
      <c r="J88" s="194">
        <f>BK88</f>
        <v>0</v>
      </c>
      <c r="K88" s="42"/>
      <c r="L88" s="46"/>
      <c r="M88" s="97"/>
      <c r="N88" s="195"/>
      <c r="O88" s="98"/>
      <c r="P88" s="196">
        <f>P89+P119+P122</f>
        <v>0</v>
      </c>
      <c r="Q88" s="98"/>
      <c r="R88" s="196">
        <f>R89+R119+R122</f>
        <v>0</v>
      </c>
      <c r="S88" s="98"/>
      <c r="T88" s="196">
        <f>T89+T119+T122</f>
        <v>0</v>
      </c>
      <c r="U88" s="99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172</v>
      </c>
      <c r="BK88" s="197">
        <f>BK89+BK119+BK122</f>
        <v>0</v>
      </c>
    </row>
    <row r="89" s="12" customFormat="1" ht="25.92" customHeight="1">
      <c r="A89" s="12"/>
      <c r="B89" s="198"/>
      <c r="C89" s="199"/>
      <c r="D89" s="200" t="s">
        <v>71</v>
      </c>
      <c r="E89" s="201" t="s">
        <v>985</v>
      </c>
      <c r="F89" s="201" t="s">
        <v>995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SUM(P90:P118)</f>
        <v>0</v>
      </c>
      <c r="Q89" s="206"/>
      <c r="R89" s="207">
        <f>SUM(R90:R118)</f>
        <v>0</v>
      </c>
      <c r="S89" s="206"/>
      <c r="T89" s="207">
        <f>SUM(T90:T118)</f>
        <v>0</v>
      </c>
      <c r="U89" s="208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79</v>
      </c>
      <c r="AT89" s="210" t="s">
        <v>71</v>
      </c>
      <c r="AU89" s="210" t="s">
        <v>72</v>
      </c>
      <c r="AY89" s="209" t="s">
        <v>196</v>
      </c>
      <c r="BK89" s="211">
        <f>SUM(BK90:BK118)</f>
        <v>0</v>
      </c>
    </row>
    <row r="90" s="2" customFormat="1" ht="24.15" customHeight="1">
      <c r="A90" s="40"/>
      <c r="B90" s="41"/>
      <c r="C90" s="214" t="s">
        <v>79</v>
      </c>
      <c r="D90" s="214" t="s">
        <v>198</v>
      </c>
      <c r="E90" s="215" t="s">
        <v>1671</v>
      </c>
      <c r="F90" s="216" t="s">
        <v>1672</v>
      </c>
      <c r="G90" s="217" t="s">
        <v>989</v>
      </c>
      <c r="H90" s="218">
        <v>49</v>
      </c>
      <c r="I90" s="219"/>
      <c r="J90" s="220">
        <f>ROUND(I90*H90,2)</f>
        <v>0</v>
      </c>
      <c r="K90" s="216" t="s">
        <v>19</v>
      </c>
      <c r="L90" s="46"/>
      <c r="M90" s="221" t="s">
        <v>19</v>
      </c>
      <c r="N90" s="222" t="s">
        <v>43</v>
      </c>
      <c r="O90" s="86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3">
        <f>S90*H90</f>
        <v>0</v>
      </c>
      <c r="U90" s="224" t="s">
        <v>19</v>
      </c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5" t="s">
        <v>203</v>
      </c>
      <c r="AT90" s="225" t="s">
        <v>198</v>
      </c>
      <c r="AU90" s="225" t="s">
        <v>79</v>
      </c>
      <c r="AY90" s="19" t="s">
        <v>196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9" t="s">
        <v>79</v>
      </c>
      <c r="BK90" s="226">
        <f>ROUND(I90*H90,2)</f>
        <v>0</v>
      </c>
      <c r="BL90" s="19" t="s">
        <v>203</v>
      </c>
      <c r="BM90" s="225" t="s">
        <v>81</v>
      </c>
    </row>
    <row r="91" s="2" customFormat="1" ht="24.15" customHeight="1">
      <c r="A91" s="40"/>
      <c r="B91" s="41"/>
      <c r="C91" s="214" t="s">
        <v>81</v>
      </c>
      <c r="D91" s="214" t="s">
        <v>198</v>
      </c>
      <c r="E91" s="215" t="s">
        <v>1673</v>
      </c>
      <c r="F91" s="216" t="s">
        <v>1674</v>
      </c>
      <c r="G91" s="217" t="s">
        <v>989</v>
      </c>
      <c r="H91" s="218">
        <v>33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43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3">
        <f>S91*H91</f>
        <v>0</v>
      </c>
      <c r="U91" s="224" t="s">
        <v>19</v>
      </c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203</v>
      </c>
      <c r="AT91" s="225" t="s">
        <v>198</v>
      </c>
      <c r="AU91" s="225" t="s">
        <v>79</v>
      </c>
      <c r="AY91" s="19" t="s">
        <v>196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79</v>
      </c>
      <c r="BK91" s="226">
        <f>ROUND(I91*H91,2)</f>
        <v>0</v>
      </c>
      <c r="BL91" s="19" t="s">
        <v>203</v>
      </c>
      <c r="BM91" s="225" t="s">
        <v>203</v>
      </c>
    </row>
    <row r="92" s="2" customFormat="1" ht="24.15" customHeight="1">
      <c r="A92" s="40"/>
      <c r="B92" s="41"/>
      <c r="C92" s="214" t="s">
        <v>155</v>
      </c>
      <c r="D92" s="214" t="s">
        <v>198</v>
      </c>
      <c r="E92" s="215" t="s">
        <v>1675</v>
      </c>
      <c r="F92" s="216" t="s">
        <v>1676</v>
      </c>
      <c r="G92" s="217" t="s">
        <v>989</v>
      </c>
      <c r="H92" s="218">
        <v>1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43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3">
        <f>S92*H92</f>
        <v>0</v>
      </c>
      <c r="U92" s="224" t="s">
        <v>19</v>
      </c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203</v>
      </c>
      <c r="AT92" s="225" t="s">
        <v>198</v>
      </c>
      <c r="AU92" s="225" t="s">
        <v>79</v>
      </c>
      <c r="AY92" s="19" t="s">
        <v>196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79</v>
      </c>
      <c r="BK92" s="226">
        <f>ROUND(I92*H92,2)</f>
        <v>0</v>
      </c>
      <c r="BL92" s="19" t="s">
        <v>203</v>
      </c>
      <c r="BM92" s="225" t="s">
        <v>234</v>
      </c>
    </row>
    <row r="93" s="2" customFormat="1" ht="24.15" customHeight="1">
      <c r="A93" s="40"/>
      <c r="B93" s="41"/>
      <c r="C93" s="214" t="s">
        <v>203</v>
      </c>
      <c r="D93" s="214" t="s">
        <v>198</v>
      </c>
      <c r="E93" s="215" t="s">
        <v>1677</v>
      </c>
      <c r="F93" s="216" t="s">
        <v>1678</v>
      </c>
      <c r="G93" s="217" t="s">
        <v>989</v>
      </c>
      <c r="H93" s="218">
        <v>80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79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217</v>
      </c>
    </row>
    <row r="94" s="2" customFormat="1" ht="24.15" customHeight="1">
      <c r="A94" s="40"/>
      <c r="B94" s="41"/>
      <c r="C94" s="214" t="s">
        <v>225</v>
      </c>
      <c r="D94" s="214" t="s">
        <v>198</v>
      </c>
      <c r="E94" s="215" t="s">
        <v>1679</v>
      </c>
      <c r="F94" s="216" t="s">
        <v>1680</v>
      </c>
      <c r="G94" s="217" t="s">
        <v>989</v>
      </c>
      <c r="H94" s="218">
        <v>1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43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3">
        <f>S94*H94</f>
        <v>0</v>
      </c>
      <c r="U94" s="224" t="s">
        <v>19</v>
      </c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203</v>
      </c>
      <c r="AT94" s="225" t="s">
        <v>198</v>
      </c>
      <c r="AU94" s="225" t="s">
        <v>79</v>
      </c>
      <c r="AY94" s="19" t="s">
        <v>196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79</v>
      </c>
      <c r="BK94" s="226">
        <f>ROUND(I94*H94,2)</f>
        <v>0</v>
      </c>
      <c r="BL94" s="19" t="s">
        <v>203</v>
      </c>
      <c r="BM94" s="225" t="s">
        <v>263</v>
      </c>
    </row>
    <row r="95" s="2" customFormat="1" ht="16.5" customHeight="1">
      <c r="A95" s="40"/>
      <c r="B95" s="41"/>
      <c r="C95" s="214" t="s">
        <v>234</v>
      </c>
      <c r="D95" s="214" t="s">
        <v>198</v>
      </c>
      <c r="E95" s="215" t="s">
        <v>1681</v>
      </c>
      <c r="F95" s="216" t="s">
        <v>1682</v>
      </c>
      <c r="G95" s="217" t="s">
        <v>989</v>
      </c>
      <c r="H95" s="218">
        <v>2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43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3">
        <f>S95*H95</f>
        <v>0</v>
      </c>
      <c r="U95" s="224" t="s">
        <v>19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203</v>
      </c>
      <c r="AT95" s="225" t="s">
        <v>198</v>
      </c>
      <c r="AU95" s="225" t="s">
        <v>79</v>
      </c>
      <c r="AY95" s="19" t="s">
        <v>196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79</v>
      </c>
      <c r="BK95" s="226">
        <f>ROUND(I95*H95,2)</f>
        <v>0</v>
      </c>
      <c r="BL95" s="19" t="s">
        <v>203</v>
      </c>
      <c r="BM95" s="225" t="s">
        <v>8</v>
      </c>
    </row>
    <row r="96" s="2" customFormat="1" ht="16.5" customHeight="1">
      <c r="A96" s="40"/>
      <c r="B96" s="41"/>
      <c r="C96" s="214" t="s">
        <v>241</v>
      </c>
      <c r="D96" s="214" t="s">
        <v>198</v>
      </c>
      <c r="E96" s="215" t="s">
        <v>1683</v>
      </c>
      <c r="F96" s="216" t="s">
        <v>1684</v>
      </c>
      <c r="G96" s="217" t="s">
        <v>989</v>
      </c>
      <c r="H96" s="218">
        <v>4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79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288</v>
      </c>
    </row>
    <row r="97" s="2" customFormat="1" ht="24.15" customHeight="1">
      <c r="A97" s="40"/>
      <c r="B97" s="41"/>
      <c r="C97" s="214" t="s">
        <v>217</v>
      </c>
      <c r="D97" s="214" t="s">
        <v>198</v>
      </c>
      <c r="E97" s="215" t="s">
        <v>1685</v>
      </c>
      <c r="F97" s="216" t="s">
        <v>1686</v>
      </c>
      <c r="G97" s="217" t="s">
        <v>989</v>
      </c>
      <c r="H97" s="218">
        <v>2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43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3">
        <f>S97*H97</f>
        <v>0</v>
      </c>
      <c r="U97" s="224" t="s">
        <v>19</v>
      </c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203</v>
      </c>
      <c r="AT97" s="225" t="s">
        <v>198</v>
      </c>
      <c r="AU97" s="225" t="s">
        <v>79</v>
      </c>
      <c r="AY97" s="19" t="s">
        <v>196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79</v>
      </c>
      <c r="BK97" s="226">
        <f>ROUND(I97*H97,2)</f>
        <v>0</v>
      </c>
      <c r="BL97" s="19" t="s">
        <v>203</v>
      </c>
      <c r="BM97" s="225" t="s">
        <v>266</v>
      </c>
    </row>
    <row r="98" s="2" customFormat="1" ht="24.15" customHeight="1">
      <c r="A98" s="40"/>
      <c r="B98" s="41"/>
      <c r="C98" s="214" t="s">
        <v>254</v>
      </c>
      <c r="D98" s="214" t="s">
        <v>198</v>
      </c>
      <c r="E98" s="215" t="s">
        <v>1687</v>
      </c>
      <c r="F98" s="216" t="s">
        <v>1688</v>
      </c>
      <c r="G98" s="217" t="s">
        <v>209</v>
      </c>
      <c r="H98" s="218">
        <v>190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43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3">
        <f>S98*H98</f>
        <v>0</v>
      </c>
      <c r="U98" s="224" t="s">
        <v>19</v>
      </c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203</v>
      </c>
      <c r="AT98" s="225" t="s">
        <v>198</v>
      </c>
      <c r="AU98" s="225" t="s">
        <v>79</v>
      </c>
      <c r="AY98" s="19" t="s">
        <v>196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79</v>
      </c>
      <c r="BK98" s="226">
        <f>ROUND(I98*H98,2)</f>
        <v>0</v>
      </c>
      <c r="BL98" s="19" t="s">
        <v>203</v>
      </c>
      <c r="BM98" s="225" t="s">
        <v>313</v>
      </c>
    </row>
    <row r="99" s="2" customFormat="1" ht="24.15" customHeight="1">
      <c r="A99" s="40"/>
      <c r="B99" s="41"/>
      <c r="C99" s="214" t="s">
        <v>263</v>
      </c>
      <c r="D99" s="214" t="s">
        <v>198</v>
      </c>
      <c r="E99" s="215" t="s">
        <v>1689</v>
      </c>
      <c r="F99" s="216" t="s">
        <v>1690</v>
      </c>
      <c r="G99" s="217" t="s">
        <v>209</v>
      </c>
      <c r="H99" s="218">
        <v>50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79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325</v>
      </c>
    </row>
    <row r="100" s="2" customFormat="1" ht="24.15" customHeight="1">
      <c r="A100" s="40"/>
      <c r="B100" s="41"/>
      <c r="C100" s="214" t="s">
        <v>269</v>
      </c>
      <c r="D100" s="214" t="s">
        <v>198</v>
      </c>
      <c r="E100" s="215" t="s">
        <v>1691</v>
      </c>
      <c r="F100" s="216" t="s">
        <v>1692</v>
      </c>
      <c r="G100" s="217" t="s">
        <v>209</v>
      </c>
      <c r="H100" s="218">
        <v>275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43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3">
        <f>S100*H100</f>
        <v>0</v>
      </c>
      <c r="U100" s="224" t="s">
        <v>19</v>
      </c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203</v>
      </c>
      <c r="AT100" s="225" t="s">
        <v>198</v>
      </c>
      <c r="AU100" s="225" t="s">
        <v>79</v>
      </c>
      <c r="AY100" s="19" t="s">
        <v>196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79</v>
      </c>
      <c r="BK100" s="226">
        <f>ROUND(I100*H100,2)</f>
        <v>0</v>
      </c>
      <c r="BL100" s="19" t="s">
        <v>203</v>
      </c>
      <c r="BM100" s="225" t="s">
        <v>334</v>
      </c>
    </row>
    <row r="101" s="2" customFormat="1" ht="24.15" customHeight="1">
      <c r="A101" s="40"/>
      <c r="B101" s="41"/>
      <c r="C101" s="214" t="s">
        <v>8</v>
      </c>
      <c r="D101" s="214" t="s">
        <v>198</v>
      </c>
      <c r="E101" s="215" t="s">
        <v>1693</v>
      </c>
      <c r="F101" s="216" t="s">
        <v>1694</v>
      </c>
      <c r="G101" s="217" t="s">
        <v>209</v>
      </c>
      <c r="H101" s="218">
        <v>360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43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3">
        <f>S101*H101</f>
        <v>0</v>
      </c>
      <c r="U101" s="224" t="s">
        <v>19</v>
      </c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203</v>
      </c>
      <c r="AT101" s="225" t="s">
        <v>198</v>
      </c>
      <c r="AU101" s="225" t="s">
        <v>79</v>
      </c>
      <c r="AY101" s="19" t="s">
        <v>196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79</v>
      </c>
      <c r="BK101" s="226">
        <f>ROUND(I101*H101,2)</f>
        <v>0</v>
      </c>
      <c r="BL101" s="19" t="s">
        <v>203</v>
      </c>
      <c r="BM101" s="225" t="s">
        <v>475</v>
      </c>
    </row>
    <row r="102" s="2" customFormat="1" ht="16.5" customHeight="1">
      <c r="A102" s="40"/>
      <c r="B102" s="41"/>
      <c r="C102" s="214" t="s">
        <v>282</v>
      </c>
      <c r="D102" s="214" t="s">
        <v>198</v>
      </c>
      <c r="E102" s="215" t="s">
        <v>1008</v>
      </c>
      <c r="F102" s="216" t="s">
        <v>1009</v>
      </c>
      <c r="G102" s="217" t="s">
        <v>989</v>
      </c>
      <c r="H102" s="218">
        <v>180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79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487</v>
      </c>
    </row>
    <row r="103" s="2" customFormat="1" ht="24.15" customHeight="1">
      <c r="A103" s="40"/>
      <c r="B103" s="41"/>
      <c r="C103" s="214" t="s">
        <v>288</v>
      </c>
      <c r="D103" s="214" t="s">
        <v>198</v>
      </c>
      <c r="E103" s="215" t="s">
        <v>1695</v>
      </c>
      <c r="F103" s="216" t="s">
        <v>1696</v>
      </c>
      <c r="G103" s="217" t="s">
        <v>209</v>
      </c>
      <c r="H103" s="218">
        <v>125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43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3">
        <f>S103*H103</f>
        <v>0</v>
      </c>
      <c r="U103" s="224" t="s">
        <v>19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203</v>
      </c>
      <c r="AT103" s="225" t="s">
        <v>198</v>
      </c>
      <c r="AU103" s="225" t="s">
        <v>79</v>
      </c>
      <c r="AY103" s="19" t="s">
        <v>196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79</v>
      </c>
      <c r="BK103" s="226">
        <f>ROUND(I103*H103,2)</f>
        <v>0</v>
      </c>
      <c r="BL103" s="19" t="s">
        <v>203</v>
      </c>
      <c r="BM103" s="225" t="s">
        <v>497</v>
      </c>
    </row>
    <row r="104" s="2" customFormat="1" ht="24.15" customHeight="1">
      <c r="A104" s="40"/>
      <c r="B104" s="41"/>
      <c r="C104" s="214" t="s">
        <v>294</v>
      </c>
      <c r="D104" s="214" t="s">
        <v>198</v>
      </c>
      <c r="E104" s="215" t="s">
        <v>1697</v>
      </c>
      <c r="F104" s="216" t="s">
        <v>1698</v>
      </c>
      <c r="G104" s="217" t="s">
        <v>209</v>
      </c>
      <c r="H104" s="218">
        <v>30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43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3">
        <f>S104*H104</f>
        <v>0</v>
      </c>
      <c r="U104" s="224" t="s">
        <v>19</v>
      </c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203</v>
      </c>
      <c r="AT104" s="225" t="s">
        <v>198</v>
      </c>
      <c r="AU104" s="225" t="s">
        <v>79</v>
      </c>
      <c r="AY104" s="19" t="s">
        <v>196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79</v>
      </c>
      <c r="BK104" s="226">
        <f>ROUND(I104*H104,2)</f>
        <v>0</v>
      </c>
      <c r="BL104" s="19" t="s">
        <v>203</v>
      </c>
      <c r="BM104" s="225" t="s">
        <v>508</v>
      </c>
    </row>
    <row r="105" s="2" customFormat="1" ht="16.5" customHeight="1">
      <c r="A105" s="40"/>
      <c r="B105" s="41"/>
      <c r="C105" s="214" t="s">
        <v>266</v>
      </c>
      <c r="D105" s="214" t="s">
        <v>198</v>
      </c>
      <c r="E105" s="215" t="s">
        <v>1699</v>
      </c>
      <c r="F105" s="216" t="s">
        <v>1700</v>
      </c>
      <c r="G105" s="217" t="s">
        <v>989</v>
      </c>
      <c r="H105" s="218">
        <v>120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79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278</v>
      </c>
    </row>
    <row r="106" s="2" customFormat="1" ht="16.5" customHeight="1">
      <c r="A106" s="40"/>
      <c r="B106" s="41"/>
      <c r="C106" s="214" t="s">
        <v>307</v>
      </c>
      <c r="D106" s="214" t="s">
        <v>198</v>
      </c>
      <c r="E106" s="215" t="s">
        <v>1701</v>
      </c>
      <c r="F106" s="216" t="s">
        <v>1702</v>
      </c>
      <c r="G106" s="217" t="s">
        <v>989</v>
      </c>
      <c r="H106" s="218">
        <v>8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79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530</v>
      </c>
    </row>
    <row r="107" s="2" customFormat="1" ht="16.5" customHeight="1">
      <c r="A107" s="40"/>
      <c r="B107" s="41"/>
      <c r="C107" s="214" t="s">
        <v>313</v>
      </c>
      <c r="D107" s="214" t="s">
        <v>198</v>
      </c>
      <c r="E107" s="215" t="s">
        <v>1703</v>
      </c>
      <c r="F107" s="216" t="s">
        <v>1704</v>
      </c>
      <c r="G107" s="217" t="s">
        <v>989</v>
      </c>
      <c r="H107" s="218">
        <v>8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79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540</v>
      </c>
    </row>
    <row r="108" s="2" customFormat="1" ht="16.5" customHeight="1">
      <c r="A108" s="40"/>
      <c r="B108" s="41"/>
      <c r="C108" s="214" t="s">
        <v>320</v>
      </c>
      <c r="D108" s="214" t="s">
        <v>198</v>
      </c>
      <c r="E108" s="215" t="s">
        <v>1705</v>
      </c>
      <c r="F108" s="216" t="s">
        <v>1706</v>
      </c>
      <c r="G108" s="217" t="s">
        <v>209</v>
      </c>
      <c r="H108" s="218">
        <v>150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79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552</v>
      </c>
    </row>
    <row r="109" s="2" customFormat="1">
      <c r="A109" s="40"/>
      <c r="B109" s="41"/>
      <c r="C109" s="42"/>
      <c r="D109" s="234" t="s">
        <v>910</v>
      </c>
      <c r="E109" s="42"/>
      <c r="F109" s="278" t="s">
        <v>1707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910</v>
      </c>
      <c r="AU109" s="19" t="s">
        <v>79</v>
      </c>
    </row>
    <row r="110" s="2" customFormat="1" ht="16.5" customHeight="1">
      <c r="A110" s="40"/>
      <c r="B110" s="41"/>
      <c r="C110" s="214" t="s">
        <v>325</v>
      </c>
      <c r="D110" s="214" t="s">
        <v>198</v>
      </c>
      <c r="E110" s="215" t="s">
        <v>1708</v>
      </c>
      <c r="F110" s="216" t="s">
        <v>1709</v>
      </c>
      <c r="G110" s="217" t="s">
        <v>989</v>
      </c>
      <c r="H110" s="218">
        <v>10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43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3">
        <f>S110*H110</f>
        <v>0</v>
      </c>
      <c r="U110" s="224" t="s">
        <v>19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203</v>
      </c>
      <c r="AT110" s="225" t="s">
        <v>198</v>
      </c>
      <c r="AU110" s="225" t="s">
        <v>79</v>
      </c>
      <c r="AY110" s="19" t="s">
        <v>196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79</v>
      </c>
      <c r="BK110" s="226">
        <f>ROUND(I110*H110,2)</f>
        <v>0</v>
      </c>
      <c r="BL110" s="19" t="s">
        <v>203</v>
      </c>
      <c r="BM110" s="225" t="s">
        <v>562</v>
      </c>
    </row>
    <row r="111" s="2" customFormat="1" ht="16.5" customHeight="1">
      <c r="A111" s="40"/>
      <c r="B111" s="41"/>
      <c r="C111" s="214" t="s">
        <v>7</v>
      </c>
      <c r="D111" s="214" t="s">
        <v>198</v>
      </c>
      <c r="E111" s="215" t="s">
        <v>1710</v>
      </c>
      <c r="F111" s="216" t="s">
        <v>1711</v>
      </c>
      <c r="G111" s="217" t="s">
        <v>989</v>
      </c>
      <c r="H111" s="218">
        <v>4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79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571</v>
      </c>
    </row>
    <row r="112" s="2" customFormat="1" ht="16.5" customHeight="1">
      <c r="A112" s="40"/>
      <c r="B112" s="41"/>
      <c r="C112" s="214" t="s">
        <v>334</v>
      </c>
      <c r="D112" s="214" t="s">
        <v>198</v>
      </c>
      <c r="E112" s="215" t="s">
        <v>1712</v>
      </c>
      <c r="F112" s="216" t="s">
        <v>1713</v>
      </c>
      <c r="G112" s="217" t="s">
        <v>989</v>
      </c>
      <c r="H112" s="218">
        <v>10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79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582</v>
      </c>
    </row>
    <row r="113" s="2" customFormat="1" ht="16.5" customHeight="1">
      <c r="A113" s="40"/>
      <c r="B113" s="41"/>
      <c r="C113" s="214" t="s">
        <v>339</v>
      </c>
      <c r="D113" s="214" t="s">
        <v>198</v>
      </c>
      <c r="E113" s="215" t="s">
        <v>1714</v>
      </c>
      <c r="F113" s="216" t="s">
        <v>1715</v>
      </c>
      <c r="G113" s="217" t="s">
        <v>989</v>
      </c>
      <c r="H113" s="218">
        <v>5</v>
      </c>
      <c r="I113" s="219"/>
      <c r="J113" s="220">
        <f>ROUND(I113*H113,2)</f>
        <v>0</v>
      </c>
      <c r="K113" s="216" t="s">
        <v>19</v>
      </c>
      <c r="L113" s="46"/>
      <c r="M113" s="221" t="s">
        <v>19</v>
      </c>
      <c r="N113" s="222" t="s">
        <v>43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203</v>
      </c>
      <c r="AT113" s="225" t="s">
        <v>198</v>
      </c>
      <c r="AU113" s="225" t="s">
        <v>79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592</v>
      </c>
    </row>
    <row r="114" s="2" customFormat="1" ht="24.15" customHeight="1">
      <c r="A114" s="40"/>
      <c r="B114" s="41"/>
      <c r="C114" s="214" t="s">
        <v>475</v>
      </c>
      <c r="D114" s="214" t="s">
        <v>198</v>
      </c>
      <c r="E114" s="215" t="s">
        <v>1716</v>
      </c>
      <c r="F114" s="216" t="s">
        <v>1717</v>
      </c>
      <c r="G114" s="217" t="s">
        <v>989</v>
      </c>
      <c r="H114" s="218">
        <v>5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43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3">
        <f>S114*H114</f>
        <v>0</v>
      </c>
      <c r="U114" s="224" t="s">
        <v>19</v>
      </c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203</v>
      </c>
      <c r="AT114" s="225" t="s">
        <v>198</v>
      </c>
      <c r="AU114" s="225" t="s">
        <v>79</v>
      </c>
      <c r="AY114" s="19" t="s">
        <v>196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79</v>
      </c>
      <c r="BK114" s="226">
        <f>ROUND(I114*H114,2)</f>
        <v>0</v>
      </c>
      <c r="BL114" s="19" t="s">
        <v>203</v>
      </c>
      <c r="BM114" s="225" t="s">
        <v>604</v>
      </c>
    </row>
    <row r="115" s="2" customFormat="1" ht="16.5" customHeight="1">
      <c r="A115" s="40"/>
      <c r="B115" s="41"/>
      <c r="C115" s="214" t="s">
        <v>482</v>
      </c>
      <c r="D115" s="214" t="s">
        <v>198</v>
      </c>
      <c r="E115" s="215" t="s">
        <v>1718</v>
      </c>
      <c r="F115" s="216" t="s">
        <v>1719</v>
      </c>
      <c r="G115" s="217" t="s">
        <v>989</v>
      </c>
      <c r="H115" s="218">
        <v>10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79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612</v>
      </c>
    </row>
    <row r="116" s="2" customFormat="1" ht="16.5" customHeight="1">
      <c r="A116" s="40"/>
      <c r="B116" s="41"/>
      <c r="C116" s="214" t="s">
        <v>487</v>
      </c>
      <c r="D116" s="214" t="s">
        <v>198</v>
      </c>
      <c r="E116" s="215" t="s">
        <v>1720</v>
      </c>
      <c r="F116" s="216" t="s">
        <v>1721</v>
      </c>
      <c r="G116" s="217" t="s">
        <v>989</v>
      </c>
      <c r="H116" s="218">
        <v>80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79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623</v>
      </c>
    </row>
    <row r="117" s="2" customFormat="1" ht="16.5" customHeight="1">
      <c r="A117" s="40"/>
      <c r="B117" s="41"/>
      <c r="C117" s="214" t="s">
        <v>493</v>
      </c>
      <c r="D117" s="214" t="s">
        <v>198</v>
      </c>
      <c r="E117" s="215" t="s">
        <v>1722</v>
      </c>
      <c r="F117" s="216" t="s">
        <v>1723</v>
      </c>
      <c r="G117" s="217" t="s">
        <v>989</v>
      </c>
      <c r="H117" s="218">
        <v>5</v>
      </c>
      <c r="I117" s="219"/>
      <c r="J117" s="220">
        <f>ROUND(I117*H117,2)</f>
        <v>0</v>
      </c>
      <c r="K117" s="216" t="s">
        <v>19</v>
      </c>
      <c r="L117" s="46"/>
      <c r="M117" s="221" t="s">
        <v>19</v>
      </c>
      <c r="N117" s="222" t="s">
        <v>43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3">
        <f>S117*H117</f>
        <v>0</v>
      </c>
      <c r="U117" s="224" t="s">
        <v>19</v>
      </c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203</v>
      </c>
      <c r="AT117" s="225" t="s">
        <v>198</v>
      </c>
      <c r="AU117" s="225" t="s">
        <v>79</v>
      </c>
      <c r="AY117" s="19" t="s">
        <v>196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79</v>
      </c>
      <c r="BK117" s="226">
        <f>ROUND(I117*H117,2)</f>
        <v>0</v>
      </c>
      <c r="BL117" s="19" t="s">
        <v>203</v>
      </c>
      <c r="BM117" s="225" t="s">
        <v>632</v>
      </c>
    </row>
    <row r="118" s="2" customFormat="1" ht="16.5" customHeight="1">
      <c r="A118" s="40"/>
      <c r="B118" s="41"/>
      <c r="C118" s="214" t="s">
        <v>497</v>
      </c>
      <c r="D118" s="214" t="s">
        <v>198</v>
      </c>
      <c r="E118" s="215" t="s">
        <v>1724</v>
      </c>
      <c r="F118" s="216" t="s">
        <v>1019</v>
      </c>
      <c r="G118" s="217" t="s">
        <v>989</v>
      </c>
      <c r="H118" s="218">
        <v>1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79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639</v>
      </c>
    </row>
    <row r="119" s="12" customFormat="1" ht="25.92" customHeight="1">
      <c r="A119" s="12"/>
      <c r="B119" s="198"/>
      <c r="C119" s="199"/>
      <c r="D119" s="200" t="s">
        <v>71</v>
      </c>
      <c r="E119" s="201" t="s">
        <v>994</v>
      </c>
      <c r="F119" s="201" t="s">
        <v>1021</v>
      </c>
      <c r="G119" s="199"/>
      <c r="H119" s="199"/>
      <c r="I119" s="202"/>
      <c r="J119" s="203">
        <f>BK119</f>
        <v>0</v>
      </c>
      <c r="K119" s="199"/>
      <c r="L119" s="204"/>
      <c r="M119" s="205"/>
      <c r="N119" s="206"/>
      <c r="O119" s="206"/>
      <c r="P119" s="207">
        <f>SUM(P120:P121)</f>
        <v>0</v>
      </c>
      <c r="Q119" s="206"/>
      <c r="R119" s="207">
        <f>SUM(R120:R121)</f>
        <v>0</v>
      </c>
      <c r="S119" s="206"/>
      <c r="T119" s="207">
        <f>SUM(T120:T121)</f>
        <v>0</v>
      </c>
      <c r="U119" s="208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9" t="s">
        <v>79</v>
      </c>
      <c r="AT119" s="210" t="s">
        <v>71</v>
      </c>
      <c r="AU119" s="210" t="s">
        <v>72</v>
      </c>
      <c r="AY119" s="209" t="s">
        <v>196</v>
      </c>
      <c r="BK119" s="211">
        <f>SUM(BK120:BK121)</f>
        <v>0</v>
      </c>
    </row>
    <row r="120" s="2" customFormat="1" ht="24.15" customHeight="1">
      <c r="A120" s="40"/>
      <c r="B120" s="41"/>
      <c r="C120" s="214" t="s">
        <v>503</v>
      </c>
      <c r="D120" s="214" t="s">
        <v>198</v>
      </c>
      <c r="E120" s="215" t="s">
        <v>1725</v>
      </c>
      <c r="F120" s="216" t="s">
        <v>1726</v>
      </c>
      <c r="G120" s="217" t="s">
        <v>989</v>
      </c>
      <c r="H120" s="218">
        <v>1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79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648</v>
      </c>
    </row>
    <row r="121" s="2" customFormat="1" ht="44.25" customHeight="1">
      <c r="A121" s="40"/>
      <c r="B121" s="41"/>
      <c r="C121" s="214" t="s">
        <v>508</v>
      </c>
      <c r="D121" s="214" t="s">
        <v>198</v>
      </c>
      <c r="E121" s="215" t="s">
        <v>1727</v>
      </c>
      <c r="F121" s="216" t="s">
        <v>1023</v>
      </c>
      <c r="G121" s="217" t="s">
        <v>989</v>
      </c>
      <c r="H121" s="218">
        <v>1</v>
      </c>
      <c r="I121" s="219"/>
      <c r="J121" s="220">
        <f>ROUND(I121*H121,2)</f>
        <v>0</v>
      </c>
      <c r="K121" s="216" t="s">
        <v>19</v>
      </c>
      <c r="L121" s="46"/>
      <c r="M121" s="221" t="s">
        <v>19</v>
      </c>
      <c r="N121" s="222" t="s">
        <v>43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3">
        <f>S121*H121</f>
        <v>0</v>
      </c>
      <c r="U121" s="224" t="s">
        <v>19</v>
      </c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203</v>
      </c>
      <c r="AT121" s="225" t="s">
        <v>198</v>
      </c>
      <c r="AU121" s="225" t="s">
        <v>79</v>
      </c>
      <c r="AY121" s="19" t="s">
        <v>196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79</v>
      </c>
      <c r="BK121" s="226">
        <f>ROUND(I121*H121,2)</f>
        <v>0</v>
      </c>
      <c r="BL121" s="19" t="s">
        <v>203</v>
      </c>
      <c r="BM121" s="225" t="s">
        <v>661</v>
      </c>
    </row>
    <row r="122" s="12" customFormat="1" ht="25.92" customHeight="1">
      <c r="A122" s="12"/>
      <c r="B122" s="198"/>
      <c r="C122" s="199"/>
      <c r="D122" s="200" t="s">
        <v>71</v>
      </c>
      <c r="E122" s="201" t="s">
        <v>1020</v>
      </c>
      <c r="F122" s="201" t="s">
        <v>1025</v>
      </c>
      <c r="G122" s="199"/>
      <c r="H122" s="199"/>
      <c r="I122" s="202"/>
      <c r="J122" s="203">
        <f>BK122</f>
        <v>0</v>
      </c>
      <c r="K122" s="199"/>
      <c r="L122" s="204"/>
      <c r="M122" s="205"/>
      <c r="N122" s="206"/>
      <c r="O122" s="206"/>
      <c r="P122" s="207">
        <f>P123</f>
        <v>0</v>
      </c>
      <c r="Q122" s="206"/>
      <c r="R122" s="207">
        <f>R123</f>
        <v>0</v>
      </c>
      <c r="S122" s="206"/>
      <c r="T122" s="207">
        <f>T123</f>
        <v>0</v>
      </c>
      <c r="U122" s="208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79</v>
      </c>
      <c r="AT122" s="210" t="s">
        <v>71</v>
      </c>
      <c r="AU122" s="210" t="s">
        <v>72</v>
      </c>
      <c r="AY122" s="209" t="s">
        <v>196</v>
      </c>
      <c r="BK122" s="211">
        <f>BK123</f>
        <v>0</v>
      </c>
    </row>
    <row r="123" s="2" customFormat="1" ht="16.5" customHeight="1">
      <c r="A123" s="40"/>
      <c r="B123" s="41"/>
      <c r="C123" s="214" t="s">
        <v>515</v>
      </c>
      <c r="D123" s="214" t="s">
        <v>198</v>
      </c>
      <c r="E123" s="215" t="s">
        <v>1728</v>
      </c>
      <c r="F123" s="216" t="s">
        <v>1027</v>
      </c>
      <c r="G123" s="217" t="s">
        <v>364</v>
      </c>
      <c r="H123" s="218">
        <v>1</v>
      </c>
      <c r="I123" s="219"/>
      <c r="J123" s="220">
        <f>ROUND(I123*H123,2)</f>
        <v>0</v>
      </c>
      <c r="K123" s="216" t="s">
        <v>19</v>
      </c>
      <c r="L123" s="46"/>
      <c r="M123" s="279" t="s">
        <v>19</v>
      </c>
      <c r="N123" s="280" t="s">
        <v>43</v>
      </c>
      <c r="O123" s="281"/>
      <c r="P123" s="282">
        <f>O123*H123</f>
        <v>0</v>
      </c>
      <c r="Q123" s="282">
        <v>0</v>
      </c>
      <c r="R123" s="282">
        <f>Q123*H123</f>
        <v>0</v>
      </c>
      <c r="S123" s="282">
        <v>0</v>
      </c>
      <c r="T123" s="282">
        <f>S123*H123</f>
        <v>0</v>
      </c>
      <c r="U123" s="283" t="s">
        <v>19</v>
      </c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203</v>
      </c>
      <c r="AT123" s="225" t="s">
        <v>198</v>
      </c>
      <c r="AU123" s="225" t="s">
        <v>79</v>
      </c>
      <c r="AY123" s="19" t="s">
        <v>196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79</v>
      </c>
      <c r="BK123" s="226">
        <f>ROUND(I123*H123,2)</f>
        <v>0</v>
      </c>
      <c r="BL123" s="19" t="s">
        <v>203</v>
      </c>
      <c r="BM123" s="225" t="s">
        <v>672</v>
      </c>
    </row>
    <row r="124" s="2" customFormat="1" ht="6.96" customHeight="1">
      <c r="A124" s="40"/>
      <c r="B124" s="61"/>
      <c r="C124" s="62"/>
      <c r="D124" s="62"/>
      <c r="E124" s="62"/>
      <c r="F124" s="62"/>
      <c r="G124" s="62"/>
      <c r="H124" s="62"/>
      <c r="I124" s="62"/>
      <c r="J124" s="62"/>
      <c r="K124" s="62"/>
      <c r="L124" s="46"/>
      <c r="M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</sheetData>
  <sheetProtection sheet="1" autoFilter="0" formatColumns="0" formatRows="0" objects="1" scenarios="1" spinCount="100000" saltValue="6IwSbpfno1sSyGGAB1g2D29QYyWKNztjn83Xszd+ertukXhi/KQXwiY84KQXlb63WdaPpXOBgklUPmmmscHeEw==" hashValue="3ix9acrhfQt1XsI2yMk3TqR0edOE+r8B2P2t/kEkCDGn/t5f1GW+zScRSyEtEn/tjrwtxG1RpC3Q40ov+Fgpww==" algorithmName="SHA-512" password="CC35"/>
  <autoFilter ref="C87:K12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1094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1028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1029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1030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ROUND((SUM(BE90:BE133)),  2)</f>
        <v>0</v>
      </c>
      <c r="G35" s="40"/>
      <c r="H35" s="40"/>
      <c r="I35" s="160">
        <v>0.20999999999999999</v>
      </c>
      <c r="J35" s="159">
        <f>ROUND(((SUM(BE90:BE133))*I35),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ROUND((SUM(BF90:BF133)),  2)</f>
        <v>0</v>
      </c>
      <c r="G36" s="40"/>
      <c r="H36" s="40"/>
      <c r="I36" s="160">
        <v>0.12</v>
      </c>
      <c r="J36" s="159">
        <f>ROUND(((SUM(BF90:BF133))*I36),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ROUND((SUM(BG90:BG133)),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ROUND((SUM(BH90:BH133)),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ROUND((SUM(BI90:BI133)),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1094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ZTI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Ing.Jan Řehoř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J92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176</v>
      </c>
      <c r="E66" s="185"/>
      <c r="F66" s="185"/>
      <c r="G66" s="185"/>
      <c r="H66" s="185"/>
      <c r="I66" s="185"/>
      <c r="J66" s="186">
        <f>J115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7"/>
      <c r="C67" s="178"/>
      <c r="D67" s="179" t="s">
        <v>177</v>
      </c>
      <c r="E67" s="180"/>
      <c r="F67" s="180"/>
      <c r="G67" s="180"/>
      <c r="H67" s="180"/>
      <c r="I67" s="180"/>
      <c r="J67" s="181">
        <f>J118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3"/>
      <c r="C68" s="127"/>
      <c r="D68" s="184" t="s">
        <v>1031</v>
      </c>
      <c r="E68" s="185"/>
      <c r="F68" s="185"/>
      <c r="G68" s="185"/>
      <c r="H68" s="185"/>
      <c r="I68" s="185"/>
      <c r="J68" s="186">
        <f>J119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180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Koncepční dořešení lokality Loděnice v parku B.Němcové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164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1094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D.1.4.1 - ZTI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>Karviná</v>
      </c>
      <c r="G84" s="42"/>
      <c r="H84" s="42"/>
      <c r="I84" s="34" t="s">
        <v>23</v>
      </c>
      <c r="J84" s="74" t="str">
        <f>IF(J14="","",J14)</f>
        <v>22. 1. 2026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25</v>
      </c>
      <c r="D86" s="42"/>
      <c r="E86" s="42"/>
      <c r="F86" s="29" t="str">
        <f>E17</f>
        <v>Statutární město Karviná</v>
      </c>
      <c r="G86" s="42"/>
      <c r="H86" s="42"/>
      <c r="I86" s="34" t="s">
        <v>31</v>
      </c>
      <c r="J86" s="38" t="str">
        <f>E23</f>
        <v>POLYCHROME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29</v>
      </c>
      <c r="D87" s="42"/>
      <c r="E87" s="42"/>
      <c r="F87" s="29" t="str">
        <f>IF(E20="","",E20)</f>
        <v>Vyplň údaj</v>
      </c>
      <c r="G87" s="42"/>
      <c r="H87" s="42"/>
      <c r="I87" s="34" t="s">
        <v>34</v>
      </c>
      <c r="J87" s="38" t="str">
        <f>E26</f>
        <v>Ing.Jan Řehoř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181</v>
      </c>
      <c r="D89" s="191" t="s">
        <v>57</v>
      </c>
      <c r="E89" s="191" t="s">
        <v>53</v>
      </c>
      <c r="F89" s="191" t="s">
        <v>54</v>
      </c>
      <c r="G89" s="191" t="s">
        <v>182</v>
      </c>
      <c r="H89" s="191" t="s">
        <v>183</v>
      </c>
      <c r="I89" s="191" t="s">
        <v>184</v>
      </c>
      <c r="J89" s="191" t="s">
        <v>171</v>
      </c>
      <c r="K89" s="192" t="s">
        <v>185</v>
      </c>
      <c r="L89" s="193"/>
      <c r="M89" s="94" t="s">
        <v>19</v>
      </c>
      <c r="N89" s="95" t="s">
        <v>42</v>
      </c>
      <c r="O89" s="95" t="s">
        <v>186</v>
      </c>
      <c r="P89" s="95" t="s">
        <v>187</v>
      </c>
      <c r="Q89" s="95" t="s">
        <v>188</v>
      </c>
      <c r="R89" s="95" t="s">
        <v>189</v>
      </c>
      <c r="S89" s="95" t="s">
        <v>190</v>
      </c>
      <c r="T89" s="95" t="s">
        <v>191</v>
      </c>
      <c r="U89" s="96" t="s">
        <v>192</v>
      </c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193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P91+P118</f>
        <v>0</v>
      </c>
      <c r="Q90" s="98"/>
      <c r="R90" s="196">
        <f>R91+R118</f>
        <v>0.67851000000000006</v>
      </c>
      <c r="S90" s="98"/>
      <c r="T90" s="196">
        <f>T91+T118</f>
        <v>0</v>
      </c>
      <c r="U90" s="99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71</v>
      </c>
      <c r="AU90" s="19" t="s">
        <v>172</v>
      </c>
      <c r="BK90" s="197">
        <f>BK91+BK118</f>
        <v>0</v>
      </c>
    </row>
    <row r="91" s="12" customFormat="1" ht="25.92" customHeight="1">
      <c r="A91" s="12"/>
      <c r="B91" s="198"/>
      <c r="C91" s="199"/>
      <c r="D91" s="200" t="s">
        <v>71</v>
      </c>
      <c r="E91" s="201" t="s">
        <v>194</v>
      </c>
      <c r="F91" s="201" t="s">
        <v>195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P92+P115</f>
        <v>0</v>
      </c>
      <c r="Q91" s="206"/>
      <c r="R91" s="207">
        <f>R92+R115</f>
        <v>0.64000000000000001</v>
      </c>
      <c r="S91" s="206"/>
      <c r="T91" s="207">
        <f>T92+T115</f>
        <v>0</v>
      </c>
      <c r="U91" s="208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79</v>
      </c>
      <c r="AT91" s="210" t="s">
        <v>71</v>
      </c>
      <c r="AU91" s="210" t="s">
        <v>72</v>
      </c>
      <c r="AY91" s="209" t="s">
        <v>196</v>
      </c>
      <c r="BK91" s="211">
        <f>BK92+BK115</f>
        <v>0</v>
      </c>
    </row>
    <row r="92" s="12" customFormat="1" ht="22.8" customHeight="1">
      <c r="A92" s="12"/>
      <c r="B92" s="198"/>
      <c r="C92" s="199"/>
      <c r="D92" s="200" t="s">
        <v>71</v>
      </c>
      <c r="E92" s="212" t="s">
        <v>79</v>
      </c>
      <c r="F92" s="212" t="s">
        <v>361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SUM(P93:P114)</f>
        <v>0</v>
      </c>
      <c r="Q92" s="206"/>
      <c r="R92" s="207">
        <f>SUM(R93:R114)</f>
        <v>0.64000000000000001</v>
      </c>
      <c r="S92" s="206"/>
      <c r="T92" s="207">
        <f>SUM(T93:T114)</f>
        <v>0</v>
      </c>
      <c r="U92" s="208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79</v>
      </c>
      <c r="AT92" s="210" t="s">
        <v>71</v>
      </c>
      <c r="AU92" s="210" t="s">
        <v>79</v>
      </c>
      <c r="AY92" s="209" t="s">
        <v>196</v>
      </c>
      <c r="BK92" s="211">
        <f>SUM(BK93:BK114)</f>
        <v>0</v>
      </c>
    </row>
    <row r="93" s="2" customFormat="1" ht="44.25" customHeight="1">
      <c r="A93" s="40"/>
      <c r="B93" s="41"/>
      <c r="C93" s="214" t="s">
        <v>79</v>
      </c>
      <c r="D93" s="214" t="s">
        <v>198</v>
      </c>
      <c r="E93" s="215" t="s">
        <v>1032</v>
      </c>
      <c r="F93" s="216" t="s">
        <v>1033</v>
      </c>
      <c r="G93" s="217" t="s">
        <v>201</v>
      </c>
      <c r="H93" s="218">
        <v>1.5600000000000001</v>
      </c>
      <c r="I93" s="219"/>
      <c r="J93" s="220">
        <f>ROUND(I93*H93,2)</f>
        <v>0</v>
      </c>
      <c r="K93" s="216" t="s">
        <v>202</v>
      </c>
      <c r="L93" s="46"/>
      <c r="M93" s="221" t="s">
        <v>19</v>
      </c>
      <c r="N93" s="222" t="s">
        <v>43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3">
        <f>S93*H93</f>
        <v>0</v>
      </c>
      <c r="U93" s="224" t="s">
        <v>19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203</v>
      </c>
      <c r="AT93" s="225" t="s">
        <v>198</v>
      </c>
      <c r="AU93" s="225" t="s">
        <v>81</v>
      </c>
      <c r="AY93" s="19" t="s">
        <v>196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79</v>
      </c>
      <c r="BK93" s="226">
        <f>ROUND(I93*H93,2)</f>
        <v>0</v>
      </c>
      <c r="BL93" s="19" t="s">
        <v>203</v>
      </c>
      <c r="BM93" s="225" t="s">
        <v>1729</v>
      </c>
    </row>
    <row r="94" s="2" customFormat="1">
      <c r="A94" s="40"/>
      <c r="B94" s="41"/>
      <c r="C94" s="42"/>
      <c r="D94" s="227" t="s">
        <v>205</v>
      </c>
      <c r="E94" s="42"/>
      <c r="F94" s="228" t="s">
        <v>1035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6"/>
      <c r="U94" s="8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205</v>
      </c>
      <c r="AU94" s="19" t="s">
        <v>81</v>
      </c>
    </row>
    <row r="95" s="13" customFormat="1">
      <c r="A95" s="13"/>
      <c r="B95" s="232"/>
      <c r="C95" s="233"/>
      <c r="D95" s="234" t="s">
        <v>212</v>
      </c>
      <c r="E95" s="235" t="s">
        <v>19</v>
      </c>
      <c r="F95" s="236" t="s">
        <v>1730</v>
      </c>
      <c r="G95" s="233"/>
      <c r="H95" s="237">
        <v>1.5600000000000001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1"/>
      <c r="U95" s="242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212</v>
      </c>
      <c r="AU95" s="243" t="s">
        <v>81</v>
      </c>
      <c r="AV95" s="13" t="s">
        <v>81</v>
      </c>
      <c r="AW95" s="13" t="s">
        <v>33</v>
      </c>
      <c r="AX95" s="13" t="s">
        <v>79</v>
      </c>
      <c r="AY95" s="243" t="s">
        <v>196</v>
      </c>
    </row>
    <row r="96" s="2" customFormat="1" ht="55.5" customHeight="1">
      <c r="A96" s="40"/>
      <c r="B96" s="41"/>
      <c r="C96" s="214" t="s">
        <v>81</v>
      </c>
      <c r="D96" s="214" t="s">
        <v>198</v>
      </c>
      <c r="E96" s="215" t="s">
        <v>1037</v>
      </c>
      <c r="F96" s="216" t="s">
        <v>1038</v>
      </c>
      <c r="G96" s="217" t="s">
        <v>201</v>
      </c>
      <c r="H96" s="218">
        <v>1.5600000000000001</v>
      </c>
      <c r="I96" s="219"/>
      <c r="J96" s="220">
        <f>ROUND(I96*H96,2)</f>
        <v>0</v>
      </c>
      <c r="K96" s="216" t="s">
        <v>202</v>
      </c>
      <c r="L96" s="46"/>
      <c r="M96" s="221" t="s">
        <v>19</v>
      </c>
      <c r="N96" s="222" t="s">
        <v>43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3">
        <f>S96*H96</f>
        <v>0</v>
      </c>
      <c r="U96" s="224" t="s">
        <v>19</v>
      </c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203</v>
      </c>
      <c r="AT96" s="225" t="s">
        <v>198</v>
      </c>
      <c r="AU96" s="225" t="s">
        <v>81</v>
      </c>
      <c r="AY96" s="19" t="s">
        <v>196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79</v>
      </c>
      <c r="BK96" s="226">
        <f>ROUND(I96*H96,2)</f>
        <v>0</v>
      </c>
      <c r="BL96" s="19" t="s">
        <v>203</v>
      </c>
      <c r="BM96" s="225" t="s">
        <v>1731</v>
      </c>
    </row>
    <row r="97" s="2" customFormat="1">
      <c r="A97" s="40"/>
      <c r="B97" s="41"/>
      <c r="C97" s="42"/>
      <c r="D97" s="227" t="s">
        <v>205</v>
      </c>
      <c r="E97" s="42"/>
      <c r="F97" s="228" t="s">
        <v>1040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6"/>
      <c r="U97" s="87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205</v>
      </c>
      <c r="AU97" s="19" t="s">
        <v>81</v>
      </c>
    </row>
    <row r="98" s="13" customFormat="1">
      <c r="A98" s="13"/>
      <c r="B98" s="232"/>
      <c r="C98" s="233"/>
      <c r="D98" s="234" t="s">
        <v>212</v>
      </c>
      <c r="E98" s="235" t="s">
        <v>19</v>
      </c>
      <c r="F98" s="236" t="s">
        <v>1732</v>
      </c>
      <c r="G98" s="233"/>
      <c r="H98" s="237">
        <v>1.5600000000000001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1"/>
      <c r="U98" s="242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212</v>
      </c>
      <c r="AU98" s="243" t="s">
        <v>81</v>
      </c>
      <c r="AV98" s="13" t="s">
        <v>81</v>
      </c>
      <c r="AW98" s="13" t="s">
        <v>33</v>
      </c>
      <c r="AX98" s="13" t="s">
        <v>79</v>
      </c>
      <c r="AY98" s="243" t="s">
        <v>196</v>
      </c>
    </row>
    <row r="99" s="2" customFormat="1" ht="55.5" customHeight="1">
      <c r="A99" s="40"/>
      <c r="B99" s="41"/>
      <c r="C99" s="214" t="s">
        <v>155</v>
      </c>
      <c r="D99" s="214" t="s">
        <v>198</v>
      </c>
      <c r="E99" s="215" t="s">
        <v>1042</v>
      </c>
      <c r="F99" s="216" t="s">
        <v>1043</v>
      </c>
      <c r="G99" s="217" t="s">
        <v>201</v>
      </c>
      <c r="H99" s="218">
        <v>1.5600000000000001</v>
      </c>
      <c r="I99" s="219"/>
      <c r="J99" s="220">
        <f>ROUND(I99*H99,2)</f>
        <v>0</v>
      </c>
      <c r="K99" s="216" t="s">
        <v>202</v>
      </c>
      <c r="L99" s="46"/>
      <c r="M99" s="221" t="s">
        <v>19</v>
      </c>
      <c r="N99" s="222" t="s">
        <v>43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3">
        <f>S99*H99</f>
        <v>0</v>
      </c>
      <c r="U99" s="224" t="s">
        <v>19</v>
      </c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203</v>
      </c>
      <c r="AT99" s="225" t="s">
        <v>198</v>
      </c>
      <c r="AU99" s="225" t="s">
        <v>81</v>
      </c>
      <c r="AY99" s="19" t="s">
        <v>196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79</v>
      </c>
      <c r="BK99" s="226">
        <f>ROUND(I99*H99,2)</f>
        <v>0</v>
      </c>
      <c r="BL99" s="19" t="s">
        <v>203</v>
      </c>
      <c r="BM99" s="225" t="s">
        <v>1733</v>
      </c>
    </row>
    <row r="100" s="2" customFormat="1">
      <c r="A100" s="40"/>
      <c r="B100" s="41"/>
      <c r="C100" s="42"/>
      <c r="D100" s="227" t="s">
        <v>205</v>
      </c>
      <c r="E100" s="42"/>
      <c r="F100" s="228" t="s">
        <v>1045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6"/>
      <c r="U100" s="87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205</v>
      </c>
      <c r="AU100" s="19" t="s">
        <v>81</v>
      </c>
    </row>
    <row r="101" s="13" customFormat="1">
      <c r="A101" s="13"/>
      <c r="B101" s="232"/>
      <c r="C101" s="233"/>
      <c r="D101" s="234" t="s">
        <v>212</v>
      </c>
      <c r="E101" s="235" t="s">
        <v>19</v>
      </c>
      <c r="F101" s="236" t="s">
        <v>1732</v>
      </c>
      <c r="G101" s="233"/>
      <c r="H101" s="237">
        <v>1.5600000000000001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1"/>
      <c r="U101" s="242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212</v>
      </c>
      <c r="AU101" s="243" t="s">
        <v>81</v>
      </c>
      <c r="AV101" s="13" t="s">
        <v>81</v>
      </c>
      <c r="AW101" s="13" t="s">
        <v>33</v>
      </c>
      <c r="AX101" s="13" t="s">
        <v>79</v>
      </c>
      <c r="AY101" s="243" t="s">
        <v>196</v>
      </c>
    </row>
    <row r="102" s="2" customFormat="1" ht="62.7" customHeight="1">
      <c r="A102" s="40"/>
      <c r="B102" s="41"/>
      <c r="C102" s="214" t="s">
        <v>203</v>
      </c>
      <c r="D102" s="214" t="s">
        <v>198</v>
      </c>
      <c r="E102" s="215" t="s">
        <v>386</v>
      </c>
      <c r="F102" s="216" t="s">
        <v>387</v>
      </c>
      <c r="G102" s="217" t="s">
        <v>201</v>
      </c>
      <c r="H102" s="218">
        <v>0.32000000000000001</v>
      </c>
      <c r="I102" s="219"/>
      <c r="J102" s="220">
        <f>ROUND(I102*H102,2)</f>
        <v>0</v>
      </c>
      <c r="K102" s="216" t="s">
        <v>202</v>
      </c>
      <c r="L102" s="46"/>
      <c r="M102" s="221" t="s">
        <v>19</v>
      </c>
      <c r="N102" s="222" t="s">
        <v>43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3">
        <f>S102*H102</f>
        <v>0</v>
      </c>
      <c r="U102" s="224" t="s">
        <v>19</v>
      </c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203</v>
      </c>
      <c r="AT102" s="225" t="s">
        <v>198</v>
      </c>
      <c r="AU102" s="225" t="s">
        <v>81</v>
      </c>
      <c r="AY102" s="19" t="s">
        <v>196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79</v>
      </c>
      <c r="BK102" s="226">
        <f>ROUND(I102*H102,2)</f>
        <v>0</v>
      </c>
      <c r="BL102" s="19" t="s">
        <v>203</v>
      </c>
      <c r="BM102" s="225" t="s">
        <v>1734</v>
      </c>
    </row>
    <row r="103" s="2" customFormat="1">
      <c r="A103" s="40"/>
      <c r="B103" s="41"/>
      <c r="C103" s="42"/>
      <c r="D103" s="227" t="s">
        <v>205</v>
      </c>
      <c r="E103" s="42"/>
      <c r="F103" s="228" t="s">
        <v>389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6"/>
      <c r="U103" s="87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81</v>
      </c>
    </row>
    <row r="104" s="13" customFormat="1">
      <c r="A104" s="13"/>
      <c r="B104" s="232"/>
      <c r="C104" s="233"/>
      <c r="D104" s="234" t="s">
        <v>212</v>
      </c>
      <c r="E104" s="235" t="s">
        <v>19</v>
      </c>
      <c r="F104" s="236" t="s">
        <v>1047</v>
      </c>
      <c r="G104" s="233"/>
      <c r="H104" s="237">
        <v>0.32000000000000001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1"/>
      <c r="U104" s="242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212</v>
      </c>
      <c r="AU104" s="243" t="s">
        <v>81</v>
      </c>
      <c r="AV104" s="13" t="s">
        <v>81</v>
      </c>
      <c r="AW104" s="13" t="s">
        <v>33</v>
      </c>
      <c r="AX104" s="13" t="s">
        <v>79</v>
      </c>
      <c r="AY104" s="243" t="s">
        <v>196</v>
      </c>
    </row>
    <row r="105" s="2" customFormat="1" ht="37.8" customHeight="1">
      <c r="A105" s="40"/>
      <c r="B105" s="41"/>
      <c r="C105" s="214" t="s">
        <v>225</v>
      </c>
      <c r="D105" s="214" t="s">
        <v>198</v>
      </c>
      <c r="E105" s="215" t="s">
        <v>1048</v>
      </c>
      <c r="F105" s="216" t="s">
        <v>1049</v>
      </c>
      <c r="G105" s="217" t="s">
        <v>201</v>
      </c>
      <c r="H105" s="218">
        <v>0.32000000000000001</v>
      </c>
      <c r="I105" s="219"/>
      <c r="J105" s="220">
        <f>ROUND(I105*H105,2)</f>
        <v>0</v>
      </c>
      <c r="K105" s="216" t="s">
        <v>202</v>
      </c>
      <c r="L105" s="46"/>
      <c r="M105" s="221" t="s">
        <v>19</v>
      </c>
      <c r="N105" s="222" t="s">
        <v>43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3">
        <f>S105*H105</f>
        <v>0</v>
      </c>
      <c r="U105" s="224" t="s">
        <v>19</v>
      </c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203</v>
      </c>
      <c r="AT105" s="225" t="s">
        <v>198</v>
      </c>
      <c r="AU105" s="225" t="s">
        <v>81</v>
      </c>
      <c r="AY105" s="19" t="s">
        <v>196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79</v>
      </c>
      <c r="BK105" s="226">
        <f>ROUND(I105*H105,2)</f>
        <v>0</v>
      </c>
      <c r="BL105" s="19" t="s">
        <v>203</v>
      </c>
      <c r="BM105" s="225" t="s">
        <v>1735</v>
      </c>
    </row>
    <row r="106" s="2" customFormat="1">
      <c r="A106" s="40"/>
      <c r="B106" s="41"/>
      <c r="C106" s="42"/>
      <c r="D106" s="227" t="s">
        <v>205</v>
      </c>
      <c r="E106" s="42"/>
      <c r="F106" s="228" t="s">
        <v>1051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6"/>
      <c r="U106" s="87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205</v>
      </c>
      <c r="AU106" s="19" t="s">
        <v>81</v>
      </c>
    </row>
    <row r="107" s="13" customFormat="1">
      <c r="A107" s="13"/>
      <c r="B107" s="232"/>
      <c r="C107" s="233"/>
      <c r="D107" s="234" t="s">
        <v>212</v>
      </c>
      <c r="E107" s="235" t="s">
        <v>19</v>
      </c>
      <c r="F107" s="236" t="s">
        <v>1052</v>
      </c>
      <c r="G107" s="233"/>
      <c r="H107" s="237">
        <v>0.32000000000000001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1"/>
      <c r="U107" s="242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212</v>
      </c>
      <c r="AU107" s="243" t="s">
        <v>81</v>
      </c>
      <c r="AV107" s="13" t="s">
        <v>81</v>
      </c>
      <c r="AW107" s="13" t="s">
        <v>33</v>
      </c>
      <c r="AX107" s="13" t="s">
        <v>79</v>
      </c>
      <c r="AY107" s="243" t="s">
        <v>196</v>
      </c>
    </row>
    <row r="108" s="2" customFormat="1" ht="44.25" customHeight="1">
      <c r="A108" s="40"/>
      <c r="B108" s="41"/>
      <c r="C108" s="214" t="s">
        <v>234</v>
      </c>
      <c r="D108" s="214" t="s">
        <v>198</v>
      </c>
      <c r="E108" s="215" t="s">
        <v>1053</v>
      </c>
      <c r="F108" s="216" t="s">
        <v>1054</v>
      </c>
      <c r="G108" s="217" t="s">
        <v>237</v>
      </c>
      <c r="H108" s="218">
        <v>0.64000000000000001</v>
      </c>
      <c r="I108" s="219"/>
      <c r="J108" s="220">
        <f>ROUND(I108*H108,2)</f>
        <v>0</v>
      </c>
      <c r="K108" s="216" t="s">
        <v>202</v>
      </c>
      <c r="L108" s="46"/>
      <c r="M108" s="221" t="s">
        <v>19</v>
      </c>
      <c r="N108" s="222" t="s">
        <v>43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3">
        <f>S108*H108</f>
        <v>0</v>
      </c>
      <c r="U108" s="224" t="s">
        <v>19</v>
      </c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203</v>
      </c>
      <c r="AT108" s="225" t="s">
        <v>198</v>
      </c>
      <c r="AU108" s="225" t="s">
        <v>81</v>
      </c>
      <c r="AY108" s="19" t="s">
        <v>196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79</v>
      </c>
      <c r="BK108" s="226">
        <f>ROUND(I108*H108,2)</f>
        <v>0</v>
      </c>
      <c r="BL108" s="19" t="s">
        <v>203</v>
      </c>
      <c r="BM108" s="225" t="s">
        <v>1736</v>
      </c>
    </row>
    <row r="109" s="2" customFormat="1">
      <c r="A109" s="40"/>
      <c r="B109" s="41"/>
      <c r="C109" s="42"/>
      <c r="D109" s="227" t="s">
        <v>205</v>
      </c>
      <c r="E109" s="42"/>
      <c r="F109" s="228" t="s">
        <v>1056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6"/>
      <c r="U109" s="87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205</v>
      </c>
      <c r="AU109" s="19" t="s">
        <v>81</v>
      </c>
    </row>
    <row r="110" s="13" customFormat="1">
      <c r="A110" s="13"/>
      <c r="B110" s="232"/>
      <c r="C110" s="233"/>
      <c r="D110" s="234" t="s">
        <v>212</v>
      </c>
      <c r="E110" s="235" t="s">
        <v>19</v>
      </c>
      <c r="F110" s="236" t="s">
        <v>1057</v>
      </c>
      <c r="G110" s="233"/>
      <c r="H110" s="237">
        <v>0.64000000000000001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1"/>
      <c r="U110" s="242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212</v>
      </c>
      <c r="AU110" s="243" t="s">
        <v>81</v>
      </c>
      <c r="AV110" s="13" t="s">
        <v>81</v>
      </c>
      <c r="AW110" s="13" t="s">
        <v>33</v>
      </c>
      <c r="AX110" s="13" t="s">
        <v>79</v>
      </c>
      <c r="AY110" s="243" t="s">
        <v>196</v>
      </c>
    </row>
    <row r="111" s="2" customFormat="1" ht="66.75" customHeight="1">
      <c r="A111" s="40"/>
      <c r="B111" s="41"/>
      <c r="C111" s="214" t="s">
        <v>241</v>
      </c>
      <c r="D111" s="214" t="s">
        <v>198</v>
      </c>
      <c r="E111" s="215" t="s">
        <v>1058</v>
      </c>
      <c r="F111" s="216" t="s">
        <v>1059</v>
      </c>
      <c r="G111" s="217" t="s">
        <v>201</v>
      </c>
      <c r="H111" s="218">
        <v>0.32000000000000001</v>
      </c>
      <c r="I111" s="219"/>
      <c r="J111" s="220">
        <f>ROUND(I111*H111,2)</f>
        <v>0</v>
      </c>
      <c r="K111" s="216" t="s">
        <v>202</v>
      </c>
      <c r="L111" s="46"/>
      <c r="M111" s="221" t="s">
        <v>19</v>
      </c>
      <c r="N111" s="222" t="s">
        <v>43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3">
        <f>S111*H111</f>
        <v>0</v>
      </c>
      <c r="U111" s="224" t="s">
        <v>19</v>
      </c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203</v>
      </c>
      <c r="AT111" s="225" t="s">
        <v>198</v>
      </c>
      <c r="AU111" s="225" t="s">
        <v>81</v>
      </c>
      <c r="AY111" s="19" t="s">
        <v>196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79</v>
      </c>
      <c r="BK111" s="226">
        <f>ROUND(I111*H111,2)</f>
        <v>0</v>
      </c>
      <c r="BL111" s="19" t="s">
        <v>203</v>
      </c>
      <c r="BM111" s="225" t="s">
        <v>1737</v>
      </c>
    </row>
    <row r="112" s="2" customFormat="1">
      <c r="A112" s="40"/>
      <c r="B112" s="41"/>
      <c r="C112" s="42"/>
      <c r="D112" s="227" t="s">
        <v>205</v>
      </c>
      <c r="E112" s="42"/>
      <c r="F112" s="228" t="s">
        <v>1061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6"/>
      <c r="U112" s="87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205</v>
      </c>
      <c r="AU112" s="19" t="s">
        <v>81</v>
      </c>
    </row>
    <row r="113" s="2" customFormat="1" ht="16.5" customHeight="1">
      <c r="A113" s="40"/>
      <c r="B113" s="41"/>
      <c r="C113" s="244" t="s">
        <v>217</v>
      </c>
      <c r="D113" s="244" t="s">
        <v>214</v>
      </c>
      <c r="E113" s="245" t="s">
        <v>1062</v>
      </c>
      <c r="F113" s="246" t="s">
        <v>1063</v>
      </c>
      <c r="G113" s="247" t="s">
        <v>237</v>
      </c>
      <c r="H113" s="248">
        <v>0.64000000000000001</v>
      </c>
      <c r="I113" s="249"/>
      <c r="J113" s="250">
        <f>ROUND(I113*H113,2)</f>
        <v>0</v>
      </c>
      <c r="K113" s="246" t="s">
        <v>202</v>
      </c>
      <c r="L113" s="251"/>
      <c r="M113" s="252" t="s">
        <v>19</v>
      </c>
      <c r="N113" s="253" t="s">
        <v>43</v>
      </c>
      <c r="O113" s="86"/>
      <c r="P113" s="223">
        <f>O113*H113</f>
        <v>0</v>
      </c>
      <c r="Q113" s="223">
        <v>1</v>
      </c>
      <c r="R113" s="223">
        <f>Q113*H113</f>
        <v>0.64000000000000001</v>
      </c>
      <c r="S113" s="223">
        <v>0</v>
      </c>
      <c r="T113" s="223">
        <f>S113*H113</f>
        <v>0</v>
      </c>
      <c r="U113" s="224" t="s">
        <v>19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217</v>
      </c>
      <c r="AT113" s="225" t="s">
        <v>214</v>
      </c>
      <c r="AU113" s="225" t="s">
        <v>81</v>
      </c>
      <c r="AY113" s="19" t="s">
        <v>196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79</v>
      </c>
      <c r="BK113" s="226">
        <f>ROUND(I113*H113,2)</f>
        <v>0</v>
      </c>
      <c r="BL113" s="19" t="s">
        <v>203</v>
      </c>
      <c r="BM113" s="225" t="s">
        <v>1738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1065</v>
      </c>
      <c r="G114" s="233"/>
      <c r="H114" s="237">
        <v>0.64000000000000001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12" customFormat="1" ht="22.8" customHeight="1">
      <c r="A115" s="12"/>
      <c r="B115" s="198"/>
      <c r="C115" s="199"/>
      <c r="D115" s="200" t="s">
        <v>71</v>
      </c>
      <c r="E115" s="212" t="s">
        <v>252</v>
      </c>
      <c r="F115" s="212" t="s">
        <v>253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SUM(P116:P117)</f>
        <v>0</v>
      </c>
      <c r="Q115" s="206"/>
      <c r="R115" s="207">
        <f>SUM(R116:R117)</f>
        <v>0</v>
      </c>
      <c r="S115" s="206"/>
      <c r="T115" s="207">
        <f>SUM(T116:T117)</f>
        <v>0</v>
      </c>
      <c r="U115" s="208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79</v>
      </c>
      <c r="AT115" s="210" t="s">
        <v>71</v>
      </c>
      <c r="AU115" s="210" t="s">
        <v>79</v>
      </c>
      <c r="AY115" s="209" t="s">
        <v>196</v>
      </c>
      <c r="BK115" s="211">
        <f>SUM(BK116:BK117)</f>
        <v>0</v>
      </c>
    </row>
    <row r="116" s="2" customFormat="1" ht="66.75" customHeight="1">
      <c r="A116" s="40"/>
      <c r="B116" s="41"/>
      <c r="C116" s="214" t="s">
        <v>254</v>
      </c>
      <c r="D116" s="214" t="s">
        <v>198</v>
      </c>
      <c r="E116" s="215" t="s">
        <v>1066</v>
      </c>
      <c r="F116" s="216" t="s">
        <v>1067</v>
      </c>
      <c r="G116" s="217" t="s">
        <v>237</v>
      </c>
      <c r="H116" s="218">
        <v>0.64000000000000001</v>
      </c>
      <c r="I116" s="219"/>
      <c r="J116" s="220">
        <f>ROUND(I116*H116,2)</f>
        <v>0</v>
      </c>
      <c r="K116" s="216" t="s">
        <v>202</v>
      </c>
      <c r="L116" s="46"/>
      <c r="M116" s="221" t="s">
        <v>19</v>
      </c>
      <c r="N116" s="222" t="s">
        <v>43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3">
        <f>S116*H116</f>
        <v>0</v>
      </c>
      <c r="U116" s="224" t="s">
        <v>19</v>
      </c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203</v>
      </c>
      <c r="AT116" s="225" t="s">
        <v>198</v>
      </c>
      <c r="AU116" s="225" t="s">
        <v>81</v>
      </c>
      <c r="AY116" s="19" t="s">
        <v>196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79</v>
      </c>
      <c r="BK116" s="226">
        <f>ROUND(I116*H116,2)</f>
        <v>0</v>
      </c>
      <c r="BL116" s="19" t="s">
        <v>203</v>
      </c>
      <c r="BM116" s="225" t="s">
        <v>1739</v>
      </c>
    </row>
    <row r="117" s="2" customFormat="1">
      <c r="A117" s="40"/>
      <c r="B117" s="41"/>
      <c r="C117" s="42"/>
      <c r="D117" s="227" t="s">
        <v>205</v>
      </c>
      <c r="E117" s="42"/>
      <c r="F117" s="228" t="s">
        <v>1069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6"/>
      <c r="U117" s="87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81</v>
      </c>
    </row>
    <row r="118" s="12" customFormat="1" ht="25.92" customHeight="1">
      <c r="A118" s="12"/>
      <c r="B118" s="198"/>
      <c r="C118" s="199"/>
      <c r="D118" s="200" t="s">
        <v>71</v>
      </c>
      <c r="E118" s="201" t="s">
        <v>259</v>
      </c>
      <c r="F118" s="201" t="s">
        <v>260</v>
      </c>
      <c r="G118" s="199"/>
      <c r="H118" s="199"/>
      <c r="I118" s="202"/>
      <c r="J118" s="203">
        <f>BK118</f>
        <v>0</v>
      </c>
      <c r="K118" s="199"/>
      <c r="L118" s="204"/>
      <c r="M118" s="205"/>
      <c r="N118" s="206"/>
      <c r="O118" s="206"/>
      <c r="P118" s="207">
        <f>P119</f>
        <v>0</v>
      </c>
      <c r="Q118" s="206"/>
      <c r="R118" s="207">
        <f>R119</f>
        <v>0.038509999999999996</v>
      </c>
      <c r="S118" s="206"/>
      <c r="T118" s="207">
        <f>T119</f>
        <v>0</v>
      </c>
      <c r="U118" s="208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81</v>
      </c>
      <c r="AT118" s="210" t="s">
        <v>71</v>
      </c>
      <c r="AU118" s="210" t="s">
        <v>72</v>
      </c>
      <c r="AY118" s="209" t="s">
        <v>196</v>
      </c>
      <c r="BK118" s="211">
        <f>BK119</f>
        <v>0</v>
      </c>
    </row>
    <row r="119" s="12" customFormat="1" ht="22.8" customHeight="1">
      <c r="A119" s="12"/>
      <c r="B119" s="198"/>
      <c r="C119" s="199"/>
      <c r="D119" s="200" t="s">
        <v>71</v>
      </c>
      <c r="E119" s="212" t="s">
        <v>1070</v>
      </c>
      <c r="F119" s="212" t="s">
        <v>1071</v>
      </c>
      <c r="G119" s="199"/>
      <c r="H119" s="199"/>
      <c r="I119" s="202"/>
      <c r="J119" s="213">
        <f>BK119</f>
        <v>0</v>
      </c>
      <c r="K119" s="199"/>
      <c r="L119" s="204"/>
      <c r="M119" s="205"/>
      <c r="N119" s="206"/>
      <c r="O119" s="206"/>
      <c r="P119" s="207">
        <f>SUM(P120:P133)</f>
        <v>0</v>
      </c>
      <c r="Q119" s="206"/>
      <c r="R119" s="207">
        <f>SUM(R120:R133)</f>
        <v>0.038509999999999996</v>
      </c>
      <c r="S119" s="206"/>
      <c r="T119" s="207">
        <f>SUM(T120:T133)</f>
        <v>0</v>
      </c>
      <c r="U119" s="208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9" t="s">
        <v>81</v>
      </c>
      <c r="AT119" s="210" t="s">
        <v>71</v>
      </c>
      <c r="AU119" s="210" t="s">
        <v>79</v>
      </c>
      <c r="AY119" s="209" t="s">
        <v>196</v>
      </c>
      <c r="BK119" s="211">
        <f>SUM(BK120:BK133)</f>
        <v>0</v>
      </c>
    </row>
    <row r="120" s="2" customFormat="1" ht="16.5" customHeight="1">
      <c r="A120" s="40"/>
      <c r="B120" s="41"/>
      <c r="C120" s="214" t="s">
        <v>263</v>
      </c>
      <c r="D120" s="214" t="s">
        <v>198</v>
      </c>
      <c r="E120" s="215" t="s">
        <v>1740</v>
      </c>
      <c r="F120" s="216" t="s">
        <v>1741</v>
      </c>
      <c r="G120" s="217" t="s">
        <v>209</v>
      </c>
      <c r="H120" s="218">
        <v>0.5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0.0030799999999999998</v>
      </c>
      <c r="R120" s="223">
        <f>Q120*H120</f>
        <v>0.0015399999999999999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266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266</v>
      </c>
      <c r="BM120" s="225" t="s">
        <v>1742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1743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21.75" customHeight="1">
      <c r="A122" s="40"/>
      <c r="B122" s="41"/>
      <c r="C122" s="214" t="s">
        <v>269</v>
      </c>
      <c r="D122" s="214" t="s">
        <v>198</v>
      </c>
      <c r="E122" s="215" t="s">
        <v>1744</v>
      </c>
      <c r="F122" s="216" t="s">
        <v>1745</v>
      </c>
      <c r="G122" s="217" t="s">
        <v>209</v>
      </c>
      <c r="H122" s="218">
        <v>3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0.0049199999999999999</v>
      </c>
      <c r="R122" s="223">
        <f>Q122*H122</f>
        <v>0.014759999999999999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266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266</v>
      </c>
      <c r="BM122" s="225" t="s">
        <v>1746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1747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2" customFormat="1" ht="21.75" customHeight="1">
      <c r="A124" s="40"/>
      <c r="B124" s="41"/>
      <c r="C124" s="214" t="s">
        <v>8</v>
      </c>
      <c r="D124" s="214" t="s">
        <v>198</v>
      </c>
      <c r="E124" s="215" t="s">
        <v>1748</v>
      </c>
      <c r="F124" s="216" t="s">
        <v>1749</v>
      </c>
      <c r="G124" s="217" t="s">
        <v>209</v>
      </c>
      <c r="H124" s="218">
        <v>2</v>
      </c>
      <c r="I124" s="219"/>
      <c r="J124" s="220">
        <f>ROUND(I124*H124,2)</f>
        <v>0</v>
      </c>
      <c r="K124" s="216" t="s">
        <v>202</v>
      </c>
      <c r="L124" s="46"/>
      <c r="M124" s="221" t="s">
        <v>19</v>
      </c>
      <c r="N124" s="222" t="s">
        <v>43</v>
      </c>
      <c r="O124" s="86"/>
      <c r="P124" s="223">
        <f>O124*H124</f>
        <v>0</v>
      </c>
      <c r="Q124" s="223">
        <v>0.0084799999999999997</v>
      </c>
      <c r="R124" s="223">
        <f>Q124*H124</f>
        <v>0.016959999999999999</v>
      </c>
      <c r="S124" s="223">
        <v>0</v>
      </c>
      <c r="T124" s="223">
        <f>S124*H124</f>
        <v>0</v>
      </c>
      <c r="U124" s="224" t="s">
        <v>19</v>
      </c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266</v>
      </c>
      <c r="AT124" s="225" t="s">
        <v>198</v>
      </c>
      <c r="AU124" s="225" t="s">
        <v>81</v>
      </c>
      <c r="AY124" s="19" t="s">
        <v>196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79</v>
      </c>
      <c r="BK124" s="226">
        <f>ROUND(I124*H124,2)</f>
        <v>0</v>
      </c>
      <c r="BL124" s="19" t="s">
        <v>266</v>
      </c>
      <c r="BM124" s="225" t="s">
        <v>1750</v>
      </c>
    </row>
    <row r="125" s="2" customFormat="1">
      <c r="A125" s="40"/>
      <c r="B125" s="41"/>
      <c r="C125" s="42"/>
      <c r="D125" s="227" t="s">
        <v>205</v>
      </c>
      <c r="E125" s="42"/>
      <c r="F125" s="228" t="s">
        <v>1751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6"/>
      <c r="U125" s="87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205</v>
      </c>
      <c r="AU125" s="19" t="s">
        <v>81</v>
      </c>
    </row>
    <row r="126" s="2" customFormat="1" ht="37.8" customHeight="1">
      <c r="A126" s="40"/>
      <c r="B126" s="41"/>
      <c r="C126" s="214" t="s">
        <v>282</v>
      </c>
      <c r="D126" s="214" t="s">
        <v>198</v>
      </c>
      <c r="E126" s="215" t="s">
        <v>1752</v>
      </c>
      <c r="F126" s="216" t="s">
        <v>1753</v>
      </c>
      <c r="G126" s="217" t="s">
        <v>222</v>
      </c>
      <c r="H126" s="218">
        <v>1</v>
      </c>
      <c r="I126" s="219"/>
      <c r="J126" s="220">
        <f>ROUND(I126*H126,2)</f>
        <v>0</v>
      </c>
      <c r="K126" s="216" t="s">
        <v>202</v>
      </c>
      <c r="L126" s="46"/>
      <c r="M126" s="221" t="s">
        <v>19</v>
      </c>
      <c r="N126" s="222" t="s">
        <v>43</v>
      </c>
      <c r="O126" s="86"/>
      <c r="P126" s="223">
        <f>O126*H126</f>
        <v>0</v>
      </c>
      <c r="Q126" s="223">
        <v>0.0052500000000000003</v>
      </c>
      <c r="R126" s="223">
        <f>Q126*H126</f>
        <v>0.0052500000000000003</v>
      </c>
      <c r="S126" s="223">
        <v>0</v>
      </c>
      <c r="T126" s="223">
        <f>S126*H126</f>
        <v>0</v>
      </c>
      <c r="U126" s="224" t="s">
        <v>19</v>
      </c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266</v>
      </c>
      <c r="AT126" s="225" t="s">
        <v>198</v>
      </c>
      <c r="AU126" s="225" t="s">
        <v>81</v>
      </c>
      <c r="AY126" s="19" t="s">
        <v>196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79</v>
      </c>
      <c r="BK126" s="226">
        <f>ROUND(I126*H126,2)</f>
        <v>0</v>
      </c>
      <c r="BL126" s="19" t="s">
        <v>266</v>
      </c>
      <c r="BM126" s="225" t="s">
        <v>1754</v>
      </c>
    </row>
    <row r="127" s="2" customFormat="1">
      <c r="A127" s="40"/>
      <c r="B127" s="41"/>
      <c r="C127" s="42"/>
      <c r="D127" s="227" t="s">
        <v>205</v>
      </c>
      <c r="E127" s="42"/>
      <c r="F127" s="228" t="s">
        <v>1755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6"/>
      <c r="U127" s="87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205</v>
      </c>
      <c r="AU127" s="19" t="s">
        <v>81</v>
      </c>
    </row>
    <row r="128" s="2" customFormat="1" ht="24.15" customHeight="1">
      <c r="A128" s="40"/>
      <c r="B128" s="41"/>
      <c r="C128" s="214" t="s">
        <v>288</v>
      </c>
      <c r="D128" s="214" t="s">
        <v>198</v>
      </c>
      <c r="E128" s="215" t="s">
        <v>1756</v>
      </c>
      <c r="F128" s="216" t="s">
        <v>1757</v>
      </c>
      <c r="G128" s="217" t="s">
        <v>209</v>
      </c>
      <c r="H128" s="218">
        <v>3.5</v>
      </c>
      <c r="I128" s="219"/>
      <c r="J128" s="220">
        <f>ROUND(I128*H128,2)</f>
        <v>0</v>
      </c>
      <c r="K128" s="216" t="s">
        <v>202</v>
      </c>
      <c r="L128" s="46"/>
      <c r="M128" s="221" t="s">
        <v>19</v>
      </c>
      <c r="N128" s="222" t="s">
        <v>43</v>
      </c>
      <c r="O128" s="86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3">
        <f>S128*H128</f>
        <v>0</v>
      </c>
      <c r="U128" s="224" t="s">
        <v>19</v>
      </c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266</v>
      </c>
      <c r="AT128" s="225" t="s">
        <v>198</v>
      </c>
      <c r="AU128" s="225" t="s">
        <v>81</v>
      </c>
      <c r="AY128" s="19" t="s">
        <v>196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79</v>
      </c>
      <c r="BK128" s="226">
        <f>ROUND(I128*H128,2)</f>
        <v>0</v>
      </c>
      <c r="BL128" s="19" t="s">
        <v>266</v>
      </c>
      <c r="BM128" s="225" t="s">
        <v>1758</v>
      </c>
    </row>
    <row r="129" s="2" customFormat="1">
      <c r="A129" s="40"/>
      <c r="B129" s="41"/>
      <c r="C129" s="42"/>
      <c r="D129" s="227" t="s">
        <v>205</v>
      </c>
      <c r="E129" s="42"/>
      <c r="F129" s="228" t="s">
        <v>1759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6"/>
      <c r="U129" s="87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205</v>
      </c>
      <c r="AU129" s="19" t="s">
        <v>81</v>
      </c>
    </row>
    <row r="130" s="2" customFormat="1" ht="24.15" customHeight="1">
      <c r="A130" s="40"/>
      <c r="B130" s="41"/>
      <c r="C130" s="214" t="s">
        <v>294</v>
      </c>
      <c r="D130" s="214" t="s">
        <v>198</v>
      </c>
      <c r="E130" s="215" t="s">
        <v>1760</v>
      </c>
      <c r="F130" s="216" t="s">
        <v>1761</v>
      </c>
      <c r="G130" s="217" t="s">
        <v>209</v>
      </c>
      <c r="H130" s="218">
        <v>2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266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266</v>
      </c>
      <c r="BM130" s="225" t="s">
        <v>1762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1763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44.25" customHeight="1">
      <c r="A132" s="40"/>
      <c r="B132" s="41"/>
      <c r="C132" s="214" t="s">
        <v>266</v>
      </c>
      <c r="D132" s="214" t="s">
        <v>198</v>
      </c>
      <c r="E132" s="215" t="s">
        <v>1089</v>
      </c>
      <c r="F132" s="216" t="s">
        <v>1090</v>
      </c>
      <c r="G132" s="217" t="s">
        <v>1091</v>
      </c>
      <c r="H132" s="284"/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266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266</v>
      </c>
      <c r="BM132" s="225" t="s">
        <v>1764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1093</v>
      </c>
      <c r="G133" s="42"/>
      <c r="H133" s="42"/>
      <c r="I133" s="229"/>
      <c r="J133" s="42"/>
      <c r="K133" s="42"/>
      <c r="L133" s="46"/>
      <c r="M133" s="285"/>
      <c r="N133" s="286"/>
      <c r="O133" s="281"/>
      <c r="P133" s="281"/>
      <c r="Q133" s="281"/>
      <c r="R133" s="281"/>
      <c r="S133" s="281"/>
      <c r="T133" s="281"/>
      <c r="U133" s="2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2" customFormat="1" ht="6.96" customHeight="1">
      <c r="A134" s="40"/>
      <c r="B134" s="61"/>
      <c r="C134" s="62"/>
      <c r="D134" s="62"/>
      <c r="E134" s="62"/>
      <c r="F134" s="62"/>
      <c r="G134" s="62"/>
      <c r="H134" s="62"/>
      <c r="I134" s="62"/>
      <c r="J134" s="62"/>
      <c r="K134" s="62"/>
      <c r="L134" s="46"/>
      <c r="M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</sheetData>
  <sheetProtection sheet="1" autoFilter="0" formatColumns="0" formatRows="0" objects="1" scenarios="1" spinCount="100000" saltValue="ZSn89cdzZUBCEYC9zBi8duQW1AwQmqCzno+uX8eJLjl6JsIrlDIEq5d9ZvPKdh0/OHs3U1NIn/SehyOXccLGrw==" hashValue="TD5sJn3AxsAT2yLKZ9oNkDc/wofwcp9VhXnYEIyLDYF/4wFVRIcwVh4emVxq43v87DrbdeTXXCA+Gl9nAJnDpg==" algorithmName="SHA-512" password="CC35"/>
  <autoFilter ref="C89:K13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5_02/132312131"/>
    <hyperlink ref="F97" r:id="rId2" display="https://podminky.urs.cz/item/CS_URS_2025_02/162211211"/>
    <hyperlink ref="F100" r:id="rId3" display="https://podminky.urs.cz/item/CS_URS_2025_02/162211219"/>
    <hyperlink ref="F103" r:id="rId4" display="https://podminky.urs.cz/item/CS_URS_2025_02/162751137"/>
    <hyperlink ref="F106" r:id="rId5" display="https://podminky.urs.cz/item/CS_URS_2025_02/167111102"/>
    <hyperlink ref="F109" r:id="rId6" display="https://podminky.urs.cz/item/CS_URS_2025_02/171201231"/>
    <hyperlink ref="F112" r:id="rId7" display="https://podminky.urs.cz/item/CS_URS_2025_02/175111101"/>
    <hyperlink ref="F117" r:id="rId8" display="https://podminky.urs.cz/item/CS_URS_2025_02/998011010"/>
    <hyperlink ref="F121" r:id="rId9" display="https://podminky.urs.cz/item/CS_URS_2025_02/721173317"/>
    <hyperlink ref="F123" r:id="rId10" display="https://podminky.urs.cz/item/CS_URS_2025_02/721173404"/>
    <hyperlink ref="F125" r:id="rId11" display="https://podminky.urs.cz/item/CS_URS_2025_02/721173405"/>
    <hyperlink ref="F127" r:id="rId12" display="https://podminky.urs.cz/item/CS_URS_2025_02/721233144"/>
    <hyperlink ref="F129" r:id="rId13" display="https://podminky.urs.cz/item/CS_URS_2025_02/721290112"/>
    <hyperlink ref="F131" r:id="rId14" display="https://podminky.urs.cz/item/CS_URS_2025_02/721290113"/>
    <hyperlink ref="F133" r:id="rId15" display="https://podminky.urs.cz/item/CS_URS_2025_02/99872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163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Koncepční dořešení lokality Loděnice v parku B.Němcové</v>
      </c>
      <c r="F7" s="145"/>
      <c r="G7" s="145"/>
      <c r="H7" s="145"/>
      <c r="L7" s="22"/>
    </row>
    <row r="8" s="1" customFormat="1" ht="12" customHeight="1">
      <c r="B8" s="22"/>
      <c r="D8" s="145" t="s">
        <v>164</v>
      </c>
      <c r="L8" s="22"/>
    </row>
    <row r="9" s="2" customFormat="1" ht="16.5" customHeight="1">
      <c r="A9" s="40"/>
      <c r="B9" s="46"/>
      <c r="C9" s="40"/>
      <c r="D9" s="40"/>
      <c r="E9" s="146" t="s">
        <v>1765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166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167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22. 1. 2026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91.25" customHeight="1">
      <c r="A29" s="150"/>
      <c r="B29" s="151"/>
      <c r="C29" s="150"/>
      <c r="D29" s="150"/>
      <c r="E29" s="152" t="s">
        <v>168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ROUND((SUM(BE103:BE540)),  2)</f>
        <v>0</v>
      </c>
      <c r="G35" s="40"/>
      <c r="H35" s="40"/>
      <c r="I35" s="160">
        <v>0.20999999999999999</v>
      </c>
      <c r="J35" s="159">
        <f>ROUND(((SUM(BE103:BE540))*I35),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ROUND((SUM(BF103:BF540)),  2)</f>
        <v>0</v>
      </c>
      <c r="G36" s="40"/>
      <c r="H36" s="40"/>
      <c r="I36" s="160">
        <v>0.12</v>
      </c>
      <c r="J36" s="159">
        <f>ROUND(((SUM(BF103:BF540))*I36),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ROUND((SUM(BG103:BG540)),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ROUND((SUM(BH103:BH540)),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ROUND((SUM(BI103:BI540)),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169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Koncepční dořešení lokality Loděnice v parku B.Němcové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164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1765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166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D.1.1 - Stavební část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Karviná</v>
      </c>
      <c r="G56" s="42"/>
      <c r="H56" s="42"/>
      <c r="I56" s="34" t="s">
        <v>23</v>
      </c>
      <c r="J56" s="74" t="str">
        <f>IF(J14="","",J14)</f>
        <v>22. 1. 2026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Statutární město Karviná</v>
      </c>
      <c r="G58" s="42"/>
      <c r="H58" s="42"/>
      <c r="I58" s="34" t="s">
        <v>31</v>
      </c>
      <c r="J58" s="38" t="str">
        <f>E23</f>
        <v>POLYCHROME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170</v>
      </c>
      <c r="D61" s="174"/>
      <c r="E61" s="174"/>
      <c r="F61" s="174"/>
      <c r="G61" s="174"/>
      <c r="H61" s="174"/>
      <c r="I61" s="174"/>
      <c r="J61" s="175" t="s">
        <v>171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172</v>
      </c>
    </row>
    <row r="64" s="9" customFormat="1" ht="24.96" customHeight="1">
      <c r="A64" s="9"/>
      <c r="B64" s="177"/>
      <c r="C64" s="178"/>
      <c r="D64" s="179" t="s">
        <v>173</v>
      </c>
      <c r="E64" s="180"/>
      <c r="F64" s="180"/>
      <c r="G64" s="180"/>
      <c r="H64" s="180"/>
      <c r="I64" s="180"/>
      <c r="J64" s="181">
        <f>J104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349</v>
      </c>
      <c r="E65" s="185"/>
      <c r="F65" s="185"/>
      <c r="G65" s="185"/>
      <c r="H65" s="185"/>
      <c r="I65" s="185"/>
      <c r="J65" s="186">
        <f>J105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174</v>
      </c>
      <c r="E66" s="185"/>
      <c r="F66" s="185"/>
      <c r="G66" s="185"/>
      <c r="H66" s="185"/>
      <c r="I66" s="185"/>
      <c r="J66" s="186">
        <f>J139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350</v>
      </c>
      <c r="E67" s="185"/>
      <c r="F67" s="185"/>
      <c r="G67" s="185"/>
      <c r="H67" s="185"/>
      <c r="I67" s="185"/>
      <c r="J67" s="186">
        <f>J164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351</v>
      </c>
      <c r="E68" s="185"/>
      <c r="F68" s="185"/>
      <c r="G68" s="185"/>
      <c r="H68" s="185"/>
      <c r="I68" s="185"/>
      <c r="J68" s="186">
        <f>J176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352</v>
      </c>
      <c r="E69" s="185"/>
      <c r="F69" s="185"/>
      <c r="G69" s="185"/>
      <c r="H69" s="185"/>
      <c r="I69" s="185"/>
      <c r="J69" s="186">
        <f>J199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176</v>
      </c>
      <c r="E70" s="185"/>
      <c r="F70" s="185"/>
      <c r="G70" s="185"/>
      <c r="H70" s="185"/>
      <c r="I70" s="185"/>
      <c r="J70" s="186">
        <f>J212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177</v>
      </c>
      <c r="E71" s="180"/>
      <c r="F71" s="180"/>
      <c r="G71" s="180"/>
      <c r="H71" s="180"/>
      <c r="I71" s="180"/>
      <c r="J71" s="181">
        <f>J215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353</v>
      </c>
      <c r="E72" s="185"/>
      <c r="F72" s="185"/>
      <c r="G72" s="185"/>
      <c r="H72" s="185"/>
      <c r="I72" s="185"/>
      <c r="J72" s="186">
        <f>J216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354</v>
      </c>
      <c r="E73" s="185"/>
      <c r="F73" s="185"/>
      <c r="G73" s="185"/>
      <c r="H73" s="185"/>
      <c r="I73" s="185"/>
      <c r="J73" s="186">
        <f>J237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355</v>
      </c>
      <c r="E74" s="185"/>
      <c r="F74" s="185"/>
      <c r="G74" s="185"/>
      <c r="H74" s="185"/>
      <c r="I74" s="185"/>
      <c r="J74" s="186">
        <f>J270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178</v>
      </c>
      <c r="E75" s="185"/>
      <c r="F75" s="185"/>
      <c r="G75" s="185"/>
      <c r="H75" s="185"/>
      <c r="I75" s="185"/>
      <c r="J75" s="186">
        <f>J297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356</v>
      </c>
      <c r="E76" s="185"/>
      <c r="F76" s="185"/>
      <c r="G76" s="185"/>
      <c r="H76" s="185"/>
      <c r="I76" s="185"/>
      <c r="J76" s="186">
        <f>J381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357</v>
      </c>
      <c r="E77" s="185"/>
      <c r="F77" s="185"/>
      <c r="G77" s="185"/>
      <c r="H77" s="185"/>
      <c r="I77" s="185"/>
      <c r="J77" s="186">
        <f>J392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358</v>
      </c>
      <c r="E78" s="185"/>
      <c r="F78" s="185"/>
      <c r="G78" s="185"/>
      <c r="H78" s="185"/>
      <c r="I78" s="185"/>
      <c r="J78" s="186">
        <f>J406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359</v>
      </c>
      <c r="E79" s="185"/>
      <c r="F79" s="185"/>
      <c r="G79" s="185"/>
      <c r="H79" s="185"/>
      <c r="I79" s="185"/>
      <c r="J79" s="186">
        <f>J452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360</v>
      </c>
      <c r="E80" s="185"/>
      <c r="F80" s="185"/>
      <c r="G80" s="185"/>
      <c r="H80" s="185"/>
      <c r="I80" s="185"/>
      <c r="J80" s="186">
        <f>J496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179</v>
      </c>
      <c r="E81" s="185"/>
      <c r="F81" s="185"/>
      <c r="G81" s="185"/>
      <c r="H81" s="185"/>
      <c r="I81" s="185"/>
      <c r="J81" s="186">
        <f>J508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180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Koncepční dořešení lokality Loděnice v parku B.Němcové</v>
      </c>
      <c r="F91" s="34"/>
      <c r="G91" s="34"/>
      <c r="H91" s="34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164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2" t="s">
        <v>1765</v>
      </c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166</v>
      </c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E11</f>
        <v>D.1.1 - Stavební část</v>
      </c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F14</f>
        <v>Karviná</v>
      </c>
      <c r="G97" s="42"/>
      <c r="H97" s="42"/>
      <c r="I97" s="34" t="s">
        <v>23</v>
      </c>
      <c r="J97" s="74" t="str">
        <f>IF(J14="","",J14)</f>
        <v>22. 1. 2026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25</v>
      </c>
      <c r="D99" s="42"/>
      <c r="E99" s="42"/>
      <c r="F99" s="29" t="str">
        <f>E17</f>
        <v>Statutární město Karviná</v>
      </c>
      <c r="G99" s="42"/>
      <c r="H99" s="42"/>
      <c r="I99" s="34" t="s">
        <v>31</v>
      </c>
      <c r="J99" s="38" t="str">
        <f>E23</f>
        <v>POLYCHROME</v>
      </c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IF(E20="","",E20)</f>
        <v>Vyplň údaj</v>
      </c>
      <c r="G100" s="42"/>
      <c r="H100" s="42"/>
      <c r="I100" s="34" t="s">
        <v>34</v>
      </c>
      <c r="J100" s="38" t="str">
        <f>E26</f>
        <v xml:space="preserve"> 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8"/>
      <c r="B102" s="189"/>
      <c r="C102" s="190" t="s">
        <v>181</v>
      </c>
      <c r="D102" s="191" t="s">
        <v>57</v>
      </c>
      <c r="E102" s="191" t="s">
        <v>53</v>
      </c>
      <c r="F102" s="191" t="s">
        <v>54</v>
      </c>
      <c r="G102" s="191" t="s">
        <v>182</v>
      </c>
      <c r="H102" s="191" t="s">
        <v>183</v>
      </c>
      <c r="I102" s="191" t="s">
        <v>184</v>
      </c>
      <c r="J102" s="191" t="s">
        <v>171</v>
      </c>
      <c r="K102" s="192" t="s">
        <v>185</v>
      </c>
      <c r="L102" s="193"/>
      <c r="M102" s="94" t="s">
        <v>19</v>
      </c>
      <c r="N102" s="95" t="s">
        <v>42</v>
      </c>
      <c r="O102" s="95" t="s">
        <v>186</v>
      </c>
      <c r="P102" s="95" t="s">
        <v>187</v>
      </c>
      <c r="Q102" s="95" t="s">
        <v>188</v>
      </c>
      <c r="R102" s="95" t="s">
        <v>189</v>
      </c>
      <c r="S102" s="95" t="s">
        <v>190</v>
      </c>
      <c r="T102" s="95" t="s">
        <v>191</v>
      </c>
      <c r="U102" s="96" t="s">
        <v>192</v>
      </c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</row>
    <row r="103" s="2" customFormat="1" ht="22.8" customHeight="1">
      <c r="A103" s="40"/>
      <c r="B103" s="41"/>
      <c r="C103" s="101" t="s">
        <v>193</v>
      </c>
      <c r="D103" s="42"/>
      <c r="E103" s="42"/>
      <c r="F103" s="42"/>
      <c r="G103" s="42"/>
      <c r="H103" s="42"/>
      <c r="I103" s="42"/>
      <c r="J103" s="194">
        <f>BK103</f>
        <v>0</v>
      </c>
      <c r="K103" s="42"/>
      <c r="L103" s="46"/>
      <c r="M103" s="97"/>
      <c r="N103" s="195"/>
      <c r="O103" s="98"/>
      <c r="P103" s="196">
        <f>P104+P215</f>
        <v>0</v>
      </c>
      <c r="Q103" s="98"/>
      <c r="R103" s="196">
        <f>R104+R215</f>
        <v>30.446049549999998</v>
      </c>
      <c r="S103" s="98"/>
      <c r="T103" s="196">
        <f>T104+T215</f>
        <v>0</v>
      </c>
      <c r="U103" s="99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172</v>
      </c>
      <c r="BK103" s="197">
        <f>BK104+BK215</f>
        <v>0</v>
      </c>
    </row>
    <row r="104" s="12" customFormat="1" ht="25.92" customHeight="1">
      <c r="A104" s="12"/>
      <c r="B104" s="198"/>
      <c r="C104" s="199"/>
      <c r="D104" s="200" t="s">
        <v>71</v>
      </c>
      <c r="E104" s="201" t="s">
        <v>194</v>
      </c>
      <c r="F104" s="201" t="s">
        <v>195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P105+P139+P164+P176+P199+P212</f>
        <v>0</v>
      </c>
      <c r="Q104" s="206"/>
      <c r="R104" s="207">
        <f>R105+R139+R164+R176+R199+R212</f>
        <v>25.642306239999996</v>
      </c>
      <c r="S104" s="206"/>
      <c r="T104" s="207">
        <f>T105+T139+T164+T176+T199+T212</f>
        <v>0</v>
      </c>
      <c r="U104" s="208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79</v>
      </c>
      <c r="AT104" s="210" t="s">
        <v>71</v>
      </c>
      <c r="AU104" s="210" t="s">
        <v>72</v>
      </c>
      <c r="AY104" s="209" t="s">
        <v>196</v>
      </c>
      <c r="BK104" s="211">
        <f>BK105+BK139+BK164+BK176+BK199+BK212</f>
        <v>0</v>
      </c>
    </row>
    <row r="105" s="12" customFormat="1" ht="22.8" customHeight="1">
      <c r="A105" s="12"/>
      <c r="B105" s="198"/>
      <c r="C105" s="199"/>
      <c r="D105" s="200" t="s">
        <v>71</v>
      </c>
      <c r="E105" s="212" t="s">
        <v>79</v>
      </c>
      <c r="F105" s="212" t="s">
        <v>361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SUM(P106:P138)</f>
        <v>0</v>
      </c>
      <c r="Q105" s="206"/>
      <c r="R105" s="207">
        <f>SUM(R106:R138)</f>
        <v>3.0000000000000001E-05</v>
      </c>
      <c r="S105" s="206"/>
      <c r="T105" s="207">
        <f>SUM(T106:T138)</f>
        <v>0</v>
      </c>
      <c r="U105" s="208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79</v>
      </c>
      <c r="AT105" s="210" t="s">
        <v>71</v>
      </c>
      <c r="AU105" s="210" t="s">
        <v>79</v>
      </c>
      <c r="AY105" s="209" t="s">
        <v>196</v>
      </c>
      <c r="BK105" s="211">
        <f>SUM(BK106:BK138)</f>
        <v>0</v>
      </c>
    </row>
    <row r="106" s="2" customFormat="1" ht="24.15" customHeight="1">
      <c r="A106" s="40"/>
      <c r="B106" s="41"/>
      <c r="C106" s="214" t="s">
        <v>79</v>
      </c>
      <c r="D106" s="214" t="s">
        <v>198</v>
      </c>
      <c r="E106" s="215" t="s">
        <v>362</v>
      </c>
      <c r="F106" s="216" t="s">
        <v>363</v>
      </c>
      <c r="G106" s="217" t="s">
        <v>364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43</v>
      </c>
      <c r="O106" s="86"/>
      <c r="P106" s="223">
        <f>O106*H106</f>
        <v>0</v>
      </c>
      <c r="Q106" s="223">
        <v>3.0000000000000001E-05</v>
      </c>
      <c r="R106" s="223">
        <f>Q106*H106</f>
        <v>3.0000000000000001E-05</v>
      </c>
      <c r="S106" s="223">
        <v>0</v>
      </c>
      <c r="T106" s="223">
        <f>S106*H106</f>
        <v>0</v>
      </c>
      <c r="U106" s="224" t="s">
        <v>19</v>
      </c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203</v>
      </c>
      <c r="AT106" s="225" t="s">
        <v>198</v>
      </c>
      <c r="AU106" s="225" t="s">
        <v>81</v>
      </c>
      <c r="AY106" s="19" t="s">
        <v>196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79</v>
      </c>
      <c r="BK106" s="226">
        <f>ROUND(I106*H106,2)</f>
        <v>0</v>
      </c>
      <c r="BL106" s="19" t="s">
        <v>203</v>
      </c>
      <c r="BM106" s="225" t="s">
        <v>1766</v>
      </c>
    </row>
    <row r="107" s="2" customFormat="1" ht="37.8" customHeight="1">
      <c r="A107" s="40"/>
      <c r="B107" s="41"/>
      <c r="C107" s="214" t="s">
        <v>81</v>
      </c>
      <c r="D107" s="214" t="s">
        <v>198</v>
      </c>
      <c r="E107" s="215" t="s">
        <v>366</v>
      </c>
      <c r="F107" s="216" t="s">
        <v>367</v>
      </c>
      <c r="G107" s="217" t="s">
        <v>368</v>
      </c>
      <c r="H107" s="218">
        <v>5</v>
      </c>
      <c r="I107" s="219"/>
      <c r="J107" s="220">
        <f>ROUND(I107*H107,2)</f>
        <v>0</v>
      </c>
      <c r="K107" s="216" t="s">
        <v>202</v>
      </c>
      <c r="L107" s="46"/>
      <c r="M107" s="221" t="s">
        <v>19</v>
      </c>
      <c r="N107" s="222" t="s">
        <v>43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3">
        <f>S107*H107</f>
        <v>0</v>
      </c>
      <c r="U107" s="224" t="s">
        <v>19</v>
      </c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203</v>
      </c>
      <c r="AT107" s="225" t="s">
        <v>198</v>
      </c>
      <c r="AU107" s="225" t="s">
        <v>81</v>
      </c>
      <c r="AY107" s="19" t="s">
        <v>196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79</v>
      </c>
      <c r="BK107" s="226">
        <f>ROUND(I107*H107,2)</f>
        <v>0</v>
      </c>
      <c r="BL107" s="19" t="s">
        <v>203</v>
      </c>
      <c r="BM107" s="225" t="s">
        <v>1767</v>
      </c>
    </row>
    <row r="108" s="2" customFormat="1">
      <c r="A108" s="40"/>
      <c r="B108" s="41"/>
      <c r="C108" s="42"/>
      <c r="D108" s="227" t="s">
        <v>205</v>
      </c>
      <c r="E108" s="42"/>
      <c r="F108" s="228" t="s">
        <v>370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6"/>
      <c r="U108" s="87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81</v>
      </c>
    </row>
    <row r="109" s="2" customFormat="1" ht="24.15" customHeight="1">
      <c r="A109" s="40"/>
      <c r="B109" s="41"/>
      <c r="C109" s="214" t="s">
        <v>155</v>
      </c>
      <c r="D109" s="214" t="s">
        <v>198</v>
      </c>
      <c r="E109" s="215" t="s">
        <v>371</v>
      </c>
      <c r="F109" s="216" t="s">
        <v>372</v>
      </c>
      <c r="G109" s="217" t="s">
        <v>244</v>
      </c>
      <c r="H109" s="218">
        <v>38.314</v>
      </c>
      <c r="I109" s="219"/>
      <c r="J109" s="220">
        <f>ROUND(I109*H109,2)</f>
        <v>0</v>
      </c>
      <c r="K109" s="216" t="s">
        <v>202</v>
      </c>
      <c r="L109" s="46"/>
      <c r="M109" s="221" t="s">
        <v>19</v>
      </c>
      <c r="N109" s="222" t="s">
        <v>43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3">
        <f>S109*H109</f>
        <v>0</v>
      </c>
      <c r="U109" s="224" t="s">
        <v>19</v>
      </c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203</v>
      </c>
      <c r="AT109" s="225" t="s">
        <v>198</v>
      </c>
      <c r="AU109" s="225" t="s">
        <v>81</v>
      </c>
      <c r="AY109" s="19" t="s">
        <v>196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79</v>
      </c>
      <c r="BK109" s="226">
        <f>ROUND(I109*H109,2)</f>
        <v>0</v>
      </c>
      <c r="BL109" s="19" t="s">
        <v>203</v>
      </c>
      <c r="BM109" s="225" t="s">
        <v>1768</v>
      </c>
    </row>
    <row r="110" s="2" customFormat="1">
      <c r="A110" s="40"/>
      <c r="B110" s="41"/>
      <c r="C110" s="42"/>
      <c r="D110" s="227" t="s">
        <v>205</v>
      </c>
      <c r="E110" s="42"/>
      <c r="F110" s="228" t="s">
        <v>374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6"/>
      <c r="U110" s="87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81</v>
      </c>
    </row>
    <row r="111" s="13" customFormat="1">
      <c r="A111" s="13"/>
      <c r="B111" s="232"/>
      <c r="C111" s="233"/>
      <c r="D111" s="234" t="s">
        <v>212</v>
      </c>
      <c r="E111" s="235" t="s">
        <v>19</v>
      </c>
      <c r="F111" s="236" t="s">
        <v>1769</v>
      </c>
      <c r="G111" s="233"/>
      <c r="H111" s="237">
        <v>38.314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1"/>
      <c r="U111" s="242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212</v>
      </c>
      <c r="AU111" s="243" t="s">
        <v>81</v>
      </c>
      <c r="AV111" s="13" t="s">
        <v>81</v>
      </c>
      <c r="AW111" s="13" t="s">
        <v>33</v>
      </c>
      <c r="AX111" s="13" t="s">
        <v>79</v>
      </c>
      <c r="AY111" s="243" t="s">
        <v>196</v>
      </c>
    </row>
    <row r="112" s="2" customFormat="1" ht="44.25" customHeight="1">
      <c r="A112" s="40"/>
      <c r="B112" s="41"/>
      <c r="C112" s="214" t="s">
        <v>203</v>
      </c>
      <c r="D112" s="214" t="s">
        <v>198</v>
      </c>
      <c r="E112" s="215" t="s">
        <v>376</v>
      </c>
      <c r="F112" s="216" t="s">
        <v>377</v>
      </c>
      <c r="G112" s="217" t="s">
        <v>201</v>
      </c>
      <c r="H112" s="218">
        <v>5.242</v>
      </c>
      <c r="I112" s="219"/>
      <c r="J112" s="220">
        <f>ROUND(I112*H112,2)</f>
        <v>0</v>
      </c>
      <c r="K112" s="216" t="s">
        <v>202</v>
      </c>
      <c r="L112" s="46"/>
      <c r="M112" s="221" t="s">
        <v>19</v>
      </c>
      <c r="N112" s="222" t="s">
        <v>43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3">
        <f>S112*H112</f>
        <v>0</v>
      </c>
      <c r="U112" s="224" t="s">
        <v>19</v>
      </c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203</v>
      </c>
      <c r="AT112" s="225" t="s">
        <v>198</v>
      </c>
      <c r="AU112" s="225" t="s">
        <v>81</v>
      </c>
      <c r="AY112" s="19" t="s">
        <v>196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79</v>
      </c>
      <c r="BK112" s="226">
        <f>ROUND(I112*H112,2)</f>
        <v>0</v>
      </c>
      <c r="BL112" s="19" t="s">
        <v>203</v>
      </c>
      <c r="BM112" s="225" t="s">
        <v>1770</v>
      </c>
    </row>
    <row r="113" s="2" customFormat="1">
      <c r="A113" s="40"/>
      <c r="B113" s="41"/>
      <c r="C113" s="42"/>
      <c r="D113" s="227" t="s">
        <v>205</v>
      </c>
      <c r="E113" s="42"/>
      <c r="F113" s="228" t="s">
        <v>379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6"/>
      <c r="U113" s="87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81</v>
      </c>
    </row>
    <row r="114" s="13" customFormat="1">
      <c r="A114" s="13"/>
      <c r="B114" s="232"/>
      <c r="C114" s="233"/>
      <c r="D114" s="234" t="s">
        <v>212</v>
      </c>
      <c r="E114" s="235" t="s">
        <v>19</v>
      </c>
      <c r="F114" s="236" t="s">
        <v>1771</v>
      </c>
      <c r="G114" s="233"/>
      <c r="H114" s="237">
        <v>5.242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1"/>
      <c r="U114" s="242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212</v>
      </c>
      <c r="AU114" s="243" t="s">
        <v>81</v>
      </c>
      <c r="AV114" s="13" t="s">
        <v>81</v>
      </c>
      <c r="AW114" s="13" t="s">
        <v>33</v>
      </c>
      <c r="AX114" s="13" t="s">
        <v>79</v>
      </c>
      <c r="AY114" s="243" t="s">
        <v>196</v>
      </c>
    </row>
    <row r="115" s="2" customFormat="1" ht="44.25" customHeight="1">
      <c r="A115" s="40"/>
      <c r="B115" s="41"/>
      <c r="C115" s="214" t="s">
        <v>225</v>
      </c>
      <c r="D115" s="214" t="s">
        <v>198</v>
      </c>
      <c r="E115" s="215" t="s">
        <v>381</v>
      </c>
      <c r="F115" s="216" t="s">
        <v>382</v>
      </c>
      <c r="G115" s="217" t="s">
        <v>201</v>
      </c>
      <c r="H115" s="218">
        <v>4.2300000000000004</v>
      </c>
      <c r="I115" s="219"/>
      <c r="J115" s="220">
        <f>ROUND(I115*H115,2)</f>
        <v>0</v>
      </c>
      <c r="K115" s="216" t="s">
        <v>202</v>
      </c>
      <c r="L115" s="46"/>
      <c r="M115" s="221" t="s">
        <v>19</v>
      </c>
      <c r="N115" s="222" t="s">
        <v>43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3">
        <f>S115*H115</f>
        <v>0</v>
      </c>
      <c r="U115" s="224" t="s">
        <v>19</v>
      </c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203</v>
      </c>
      <c r="AT115" s="225" t="s">
        <v>198</v>
      </c>
      <c r="AU115" s="225" t="s">
        <v>81</v>
      </c>
      <c r="AY115" s="19" t="s">
        <v>196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79</v>
      </c>
      <c r="BK115" s="226">
        <f>ROUND(I115*H115,2)</f>
        <v>0</v>
      </c>
      <c r="BL115" s="19" t="s">
        <v>203</v>
      </c>
      <c r="BM115" s="225" t="s">
        <v>1772</v>
      </c>
    </row>
    <row r="116" s="2" customFormat="1">
      <c r="A116" s="40"/>
      <c r="B116" s="41"/>
      <c r="C116" s="42"/>
      <c r="D116" s="227" t="s">
        <v>205</v>
      </c>
      <c r="E116" s="42"/>
      <c r="F116" s="228" t="s">
        <v>384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6"/>
      <c r="U116" s="87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205</v>
      </c>
      <c r="AU116" s="19" t="s">
        <v>81</v>
      </c>
    </row>
    <row r="117" s="13" customFormat="1">
      <c r="A117" s="13"/>
      <c r="B117" s="232"/>
      <c r="C117" s="233"/>
      <c r="D117" s="234" t="s">
        <v>212</v>
      </c>
      <c r="E117" s="235" t="s">
        <v>19</v>
      </c>
      <c r="F117" s="236" t="s">
        <v>1773</v>
      </c>
      <c r="G117" s="233"/>
      <c r="H117" s="237">
        <v>4.2300000000000004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1"/>
      <c r="U117" s="242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212</v>
      </c>
      <c r="AU117" s="243" t="s">
        <v>81</v>
      </c>
      <c r="AV117" s="13" t="s">
        <v>81</v>
      </c>
      <c r="AW117" s="13" t="s">
        <v>33</v>
      </c>
      <c r="AX117" s="13" t="s">
        <v>79</v>
      </c>
      <c r="AY117" s="243" t="s">
        <v>196</v>
      </c>
    </row>
    <row r="118" s="2" customFormat="1" ht="62.7" customHeight="1">
      <c r="A118" s="40"/>
      <c r="B118" s="41"/>
      <c r="C118" s="214" t="s">
        <v>234</v>
      </c>
      <c r="D118" s="214" t="s">
        <v>198</v>
      </c>
      <c r="E118" s="215" t="s">
        <v>386</v>
      </c>
      <c r="F118" s="216" t="s">
        <v>387</v>
      </c>
      <c r="G118" s="217" t="s">
        <v>201</v>
      </c>
      <c r="H118" s="218">
        <v>16.187999999999999</v>
      </c>
      <c r="I118" s="219"/>
      <c r="J118" s="220">
        <f>ROUND(I118*H118,2)</f>
        <v>0</v>
      </c>
      <c r="K118" s="216" t="s">
        <v>202</v>
      </c>
      <c r="L118" s="46"/>
      <c r="M118" s="221" t="s">
        <v>19</v>
      </c>
      <c r="N118" s="222" t="s">
        <v>43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3">
        <f>S118*H118</f>
        <v>0</v>
      </c>
      <c r="U118" s="224" t="s">
        <v>19</v>
      </c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203</v>
      </c>
      <c r="AT118" s="225" t="s">
        <v>198</v>
      </c>
      <c r="AU118" s="225" t="s">
        <v>81</v>
      </c>
      <c r="AY118" s="19" t="s">
        <v>196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79</v>
      </c>
      <c r="BK118" s="226">
        <f>ROUND(I118*H118,2)</f>
        <v>0</v>
      </c>
      <c r="BL118" s="19" t="s">
        <v>203</v>
      </c>
      <c r="BM118" s="225" t="s">
        <v>1774</v>
      </c>
    </row>
    <row r="119" s="2" customFormat="1">
      <c r="A119" s="40"/>
      <c r="B119" s="41"/>
      <c r="C119" s="42"/>
      <c r="D119" s="227" t="s">
        <v>205</v>
      </c>
      <c r="E119" s="42"/>
      <c r="F119" s="228" t="s">
        <v>389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6"/>
      <c r="U119" s="87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205</v>
      </c>
      <c r="AU119" s="19" t="s">
        <v>81</v>
      </c>
    </row>
    <row r="120" s="2" customFormat="1" ht="66.75" customHeight="1">
      <c r="A120" s="40"/>
      <c r="B120" s="41"/>
      <c r="C120" s="214" t="s">
        <v>241</v>
      </c>
      <c r="D120" s="214" t="s">
        <v>198</v>
      </c>
      <c r="E120" s="215" t="s">
        <v>390</v>
      </c>
      <c r="F120" s="216" t="s">
        <v>391</v>
      </c>
      <c r="G120" s="217" t="s">
        <v>201</v>
      </c>
      <c r="H120" s="218">
        <v>16.187999999999999</v>
      </c>
      <c r="I120" s="219"/>
      <c r="J120" s="220">
        <f>ROUND(I120*H120,2)</f>
        <v>0</v>
      </c>
      <c r="K120" s="216" t="s">
        <v>202</v>
      </c>
      <c r="L120" s="46"/>
      <c r="M120" s="221" t="s">
        <v>19</v>
      </c>
      <c r="N120" s="222" t="s">
        <v>43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3">
        <f>S120*H120</f>
        <v>0</v>
      </c>
      <c r="U120" s="224" t="s">
        <v>19</v>
      </c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203</v>
      </c>
      <c r="AT120" s="225" t="s">
        <v>198</v>
      </c>
      <c r="AU120" s="225" t="s">
        <v>81</v>
      </c>
      <c r="AY120" s="19" t="s">
        <v>196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79</v>
      </c>
      <c r="BK120" s="226">
        <f>ROUND(I120*H120,2)</f>
        <v>0</v>
      </c>
      <c r="BL120" s="19" t="s">
        <v>203</v>
      </c>
      <c r="BM120" s="225" t="s">
        <v>1775</v>
      </c>
    </row>
    <row r="121" s="2" customFormat="1">
      <c r="A121" s="40"/>
      <c r="B121" s="41"/>
      <c r="C121" s="42"/>
      <c r="D121" s="227" t="s">
        <v>205</v>
      </c>
      <c r="E121" s="42"/>
      <c r="F121" s="228" t="s">
        <v>393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6"/>
      <c r="U121" s="87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205</v>
      </c>
      <c r="AU121" s="19" t="s">
        <v>81</v>
      </c>
    </row>
    <row r="122" s="2" customFormat="1" ht="44.25" customHeight="1">
      <c r="A122" s="40"/>
      <c r="B122" s="41"/>
      <c r="C122" s="214" t="s">
        <v>217</v>
      </c>
      <c r="D122" s="214" t="s">
        <v>198</v>
      </c>
      <c r="E122" s="215" t="s">
        <v>394</v>
      </c>
      <c r="F122" s="216" t="s">
        <v>395</v>
      </c>
      <c r="G122" s="217" t="s">
        <v>201</v>
      </c>
      <c r="H122" s="218">
        <v>16.187999999999999</v>
      </c>
      <c r="I122" s="219"/>
      <c r="J122" s="220">
        <f>ROUND(I122*H122,2)</f>
        <v>0</v>
      </c>
      <c r="K122" s="216" t="s">
        <v>202</v>
      </c>
      <c r="L122" s="46"/>
      <c r="M122" s="221" t="s">
        <v>19</v>
      </c>
      <c r="N122" s="222" t="s">
        <v>43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3">
        <f>S122*H122</f>
        <v>0</v>
      </c>
      <c r="U122" s="224" t="s">
        <v>19</v>
      </c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203</v>
      </c>
      <c r="AT122" s="225" t="s">
        <v>198</v>
      </c>
      <c r="AU122" s="225" t="s">
        <v>81</v>
      </c>
      <c r="AY122" s="19" t="s">
        <v>196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79</v>
      </c>
      <c r="BK122" s="226">
        <f>ROUND(I122*H122,2)</f>
        <v>0</v>
      </c>
      <c r="BL122" s="19" t="s">
        <v>203</v>
      </c>
      <c r="BM122" s="225" t="s">
        <v>1776</v>
      </c>
    </row>
    <row r="123" s="2" customFormat="1">
      <c r="A123" s="40"/>
      <c r="B123" s="41"/>
      <c r="C123" s="42"/>
      <c r="D123" s="227" t="s">
        <v>205</v>
      </c>
      <c r="E123" s="42"/>
      <c r="F123" s="228" t="s">
        <v>397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6"/>
      <c r="U123" s="87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205</v>
      </c>
      <c r="AU123" s="19" t="s">
        <v>81</v>
      </c>
    </row>
    <row r="124" s="13" customFormat="1">
      <c r="A124" s="13"/>
      <c r="B124" s="232"/>
      <c r="C124" s="233"/>
      <c r="D124" s="234" t="s">
        <v>212</v>
      </c>
      <c r="E124" s="235" t="s">
        <v>19</v>
      </c>
      <c r="F124" s="236" t="s">
        <v>1777</v>
      </c>
      <c r="G124" s="233"/>
      <c r="H124" s="237">
        <v>7.6630000000000003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1"/>
      <c r="U124" s="242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212</v>
      </c>
      <c r="AU124" s="243" t="s">
        <v>81</v>
      </c>
      <c r="AV124" s="13" t="s">
        <v>81</v>
      </c>
      <c r="AW124" s="13" t="s">
        <v>33</v>
      </c>
      <c r="AX124" s="13" t="s">
        <v>72</v>
      </c>
      <c r="AY124" s="243" t="s">
        <v>196</v>
      </c>
    </row>
    <row r="125" s="13" customFormat="1">
      <c r="A125" s="13"/>
      <c r="B125" s="232"/>
      <c r="C125" s="233"/>
      <c r="D125" s="234" t="s">
        <v>212</v>
      </c>
      <c r="E125" s="235" t="s">
        <v>19</v>
      </c>
      <c r="F125" s="236" t="s">
        <v>1778</v>
      </c>
      <c r="G125" s="233"/>
      <c r="H125" s="237">
        <v>8.5250000000000004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1"/>
      <c r="U125" s="242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212</v>
      </c>
      <c r="AU125" s="243" t="s">
        <v>81</v>
      </c>
      <c r="AV125" s="13" t="s">
        <v>81</v>
      </c>
      <c r="AW125" s="13" t="s">
        <v>33</v>
      </c>
      <c r="AX125" s="13" t="s">
        <v>72</v>
      </c>
      <c r="AY125" s="243" t="s">
        <v>196</v>
      </c>
    </row>
    <row r="126" s="14" customFormat="1">
      <c r="A126" s="14"/>
      <c r="B126" s="254"/>
      <c r="C126" s="255"/>
      <c r="D126" s="234" t="s">
        <v>212</v>
      </c>
      <c r="E126" s="256" t="s">
        <v>19</v>
      </c>
      <c r="F126" s="257" t="s">
        <v>233</v>
      </c>
      <c r="G126" s="255"/>
      <c r="H126" s="258">
        <v>16.188000000000002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2"/>
      <c r="U126" s="263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4" t="s">
        <v>212</v>
      </c>
      <c r="AU126" s="264" t="s">
        <v>81</v>
      </c>
      <c r="AV126" s="14" t="s">
        <v>203</v>
      </c>
      <c r="AW126" s="14" t="s">
        <v>33</v>
      </c>
      <c r="AX126" s="14" t="s">
        <v>79</v>
      </c>
      <c r="AY126" s="264" t="s">
        <v>196</v>
      </c>
    </row>
    <row r="127" s="2" customFormat="1" ht="44.25" customHeight="1">
      <c r="A127" s="40"/>
      <c r="B127" s="41"/>
      <c r="C127" s="214" t="s">
        <v>254</v>
      </c>
      <c r="D127" s="214" t="s">
        <v>198</v>
      </c>
      <c r="E127" s="215" t="s">
        <v>400</v>
      </c>
      <c r="F127" s="216" t="s">
        <v>401</v>
      </c>
      <c r="G127" s="217" t="s">
        <v>237</v>
      </c>
      <c r="H127" s="218">
        <v>27.52</v>
      </c>
      <c r="I127" s="219"/>
      <c r="J127" s="220">
        <f>ROUND(I127*H127,2)</f>
        <v>0</v>
      </c>
      <c r="K127" s="216" t="s">
        <v>202</v>
      </c>
      <c r="L127" s="46"/>
      <c r="M127" s="221" t="s">
        <v>19</v>
      </c>
      <c r="N127" s="222" t="s">
        <v>43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3">
        <f>S127*H127</f>
        <v>0</v>
      </c>
      <c r="U127" s="224" t="s">
        <v>19</v>
      </c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203</v>
      </c>
      <c r="AT127" s="225" t="s">
        <v>198</v>
      </c>
      <c r="AU127" s="225" t="s">
        <v>81</v>
      </c>
      <c r="AY127" s="19" t="s">
        <v>196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79</v>
      </c>
      <c r="BK127" s="226">
        <f>ROUND(I127*H127,2)</f>
        <v>0</v>
      </c>
      <c r="BL127" s="19" t="s">
        <v>203</v>
      </c>
      <c r="BM127" s="225" t="s">
        <v>1779</v>
      </c>
    </row>
    <row r="128" s="2" customFormat="1">
      <c r="A128" s="40"/>
      <c r="B128" s="41"/>
      <c r="C128" s="42"/>
      <c r="D128" s="227" t="s">
        <v>205</v>
      </c>
      <c r="E128" s="42"/>
      <c r="F128" s="228" t="s">
        <v>403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6"/>
      <c r="U128" s="87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81</v>
      </c>
    </row>
    <row r="129" s="13" customFormat="1">
      <c r="A129" s="13"/>
      <c r="B129" s="232"/>
      <c r="C129" s="233"/>
      <c r="D129" s="234" t="s">
        <v>212</v>
      </c>
      <c r="E129" s="233"/>
      <c r="F129" s="236" t="s">
        <v>1780</v>
      </c>
      <c r="G129" s="233"/>
      <c r="H129" s="237">
        <v>27.52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1"/>
      <c r="U129" s="242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212</v>
      </c>
      <c r="AU129" s="243" t="s">
        <v>81</v>
      </c>
      <c r="AV129" s="13" t="s">
        <v>81</v>
      </c>
      <c r="AW129" s="13" t="s">
        <v>4</v>
      </c>
      <c r="AX129" s="13" t="s">
        <v>79</v>
      </c>
      <c r="AY129" s="243" t="s">
        <v>196</v>
      </c>
    </row>
    <row r="130" s="2" customFormat="1" ht="37.8" customHeight="1">
      <c r="A130" s="40"/>
      <c r="B130" s="41"/>
      <c r="C130" s="214" t="s">
        <v>263</v>
      </c>
      <c r="D130" s="214" t="s">
        <v>198</v>
      </c>
      <c r="E130" s="215" t="s">
        <v>405</v>
      </c>
      <c r="F130" s="216" t="s">
        <v>406</v>
      </c>
      <c r="G130" s="217" t="s">
        <v>201</v>
      </c>
      <c r="H130" s="218">
        <v>16.187999999999999</v>
      </c>
      <c r="I130" s="219"/>
      <c r="J130" s="220">
        <f>ROUND(I130*H130,2)</f>
        <v>0</v>
      </c>
      <c r="K130" s="216" t="s">
        <v>202</v>
      </c>
      <c r="L130" s="46"/>
      <c r="M130" s="221" t="s">
        <v>19</v>
      </c>
      <c r="N130" s="222" t="s">
        <v>43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3">
        <f>S130*H130</f>
        <v>0</v>
      </c>
      <c r="U130" s="224" t="s">
        <v>19</v>
      </c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203</v>
      </c>
      <c r="AT130" s="225" t="s">
        <v>198</v>
      </c>
      <c r="AU130" s="225" t="s">
        <v>81</v>
      </c>
      <c r="AY130" s="19" t="s">
        <v>196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79</v>
      </c>
      <c r="BK130" s="226">
        <f>ROUND(I130*H130,2)</f>
        <v>0</v>
      </c>
      <c r="BL130" s="19" t="s">
        <v>203</v>
      </c>
      <c r="BM130" s="225" t="s">
        <v>1781</v>
      </c>
    </row>
    <row r="131" s="2" customFormat="1">
      <c r="A131" s="40"/>
      <c r="B131" s="41"/>
      <c r="C131" s="42"/>
      <c r="D131" s="227" t="s">
        <v>205</v>
      </c>
      <c r="E131" s="42"/>
      <c r="F131" s="228" t="s">
        <v>408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6"/>
      <c r="U131" s="87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81</v>
      </c>
    </row>
    <row r="132" s="2" customFormat="1" ht="44.25" customHeight="1">
      <c r="A132" s="40"/>
      <c r="B132" s="41"/>
      <c r="C132" s="214" t="s">
        <v>269</v>
      </c>
      <c r="D132" s="214" t="s">
        <v>198</v>
      </c>
      <c r="E132" s="215" t="s">
        <v>409</v>
      </c>
      <c r="F132" s="216" t="s">
        <v>410</v>
      </c>
      <c r="G132" s="217" t="s">
        <v>201</v>
      </c>
      <c r="H132" s="218">
        <v>0.94699999999999995</v>
      </c>
      <c r="I132" s="219"/>
      <c r="J132" s="220">
        <f>ROUND(I132*H132,2)</f>
        <v>0</v>
      </c>
      <c r="K132" s="216" t="s">
        <v>202</v>
      </c>
      <c r="L132" s="46"/>
      <c r="M132" s="221" t="s">
        <v>19</v>
      </c>
      <c r="N132" s="222" t="s">
        <v>43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3">
        <f>S132*H132</f>
        <v>0</v>
      </c>
      <c r="U132" s="224" t="s">
        <v>19</v>
      </c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203</v>
      </c>
      <c r="AT132" s="225" t="s">
        <v>198</v>
      </c>
      <c r="AU132" s="225" t="s">
        <v>81</v>
      </c>
      <c r="AY132" s="19" t="s">
        <v>196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79</v>
      </c>
      <c r="BK132" s="226">
        <f>ROUND(I132*H132,2)</f>
        <v>0</v>
      </c>
      <c r="BL132" s="19" t="s">
        <v>203</v>
      </c>
      <c r="BM132" s="225" t="s">
        <v>1782</v>
      </c>
    </row>
    <row r="133" s="2" customFormat="1">
      <c r="A133" s="40"/>
      <c r="B133" s="41"/>
      <c r="C133" s="42"/>
      <c r="D133" s="227" t="s">
        <v>205</v>
      </c>
      <c r="E133" s="42"/>
      <c r="F133" s="228" t="s">
        <v>412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6"/>
      <c r="U133" s="87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81</v>
      </c>
    </row>
    <row r="134" s="15" customFormat="1">
      <c r="A134" s="15"/>
      <c r="B134" s="268"/>
      <c r="C134" s="269"/>
      <c r="D134" s="234" t="s">
        <v>212</v>
      </c>
      <c r="E134" s="270" t="s">
        <v>19</v>
      </c>
      <c r="F134" s="271" t="s">
        <v>413</v>
      </c>
      <c r="G134" s="269"/>
      <c r="H134" s="270" t="s">
        <v>19</v>
      </c>
      <c r="I134" s="272"/>
      <c r="J134" s="269"/>
      <c r="K134" s="269"/>
      <c r="L134" s="273"/>
      <c r="M134" s="274"/>
      <c r="N134" s="275"/>
      <c r="O134" s="275"/>
      <c r="P134" s="275"/>
      <c r="Q134" s="275"/>
      <c r="R134" s="275"/>
      <c r="S134" s="275"/>
      <c r="T134" s="275"/>
      <c r="U134" s="276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212</v>
      </c>
      <c r="AU134" s="277" t="s">
        <v>81</v>
      </c>
      <c r="AV134" s="15" t="s">
        <v>79</v>
      </c>
      <c r="AW134" s="15" t="s">
        <v>33</v>
      </c>
      <c r="AX134" s="15" t="s">
        <v>72</v>
      </c>
      <c r="AY134" s="277" t="s">
        <v>196</v>
      </c>
    </row>
    <row r="135" s="13" customFormat="1">
      <c r="A135" s="13"/>
      <c r="B135" s="232"/>
      <c r="C135" s="233"/>
      <c r="D135" s="234" t="s">
        <v>212</v>
      </c>
      <c r="E135" s="235" t="s">
        <v>19</v>
      </c>
      <c r="F135" s="236" t="s">
        <v>1783</v>
      </c>
      <c r="G135" s="233"/>
      <c r="H135" s="237">
        <v>0.94699999999999995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1"/>
      <c r="U135" s="242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212</v>
      </c>
      <c r="AU135" s="243" t="s">
        <v>81</v>
      </c>
      <c r="AV135" s="13" t="s">
        <v>81</v>
      </c>
      <c r="AW135" s="13" t="s">
        <v>33</v>
      </c>
      <c r="AX135" s="13" t="s">
        <v>79</v>
      </c>
      <c r="AY135" s="243" t="s">
        <v>196</v>
      </c>
    </row>
    <row r="136" s="2" customFormat="1" ht="33" customHeight="1">
      <c r="A136" s="40"/>
      <c r="B136" s="41"/>
      <c r="C136" s="214" t="s">
        <v>8</v>
      </c>
      <c r="D136" s="214" t="s">
        <v>198</v>
      </c>
      <c r="E136" s="215" t="s">
        <v>415</v>
      </c>
      <c r="F136" s="216" t="s">
        <v>416</v>
      </c>
      <c r="G136" s="217" t="s">
        <v>244</v>
      </c>
      <c r="H136" s="218">
        <v>17.474</v>
      </c>
      <c r="I136" s="219"/>
      <c r="J136" s="220">
        <f>ROUND(I136*H136,2)</f>
        <v>0</v>
      </c>
      <c r="K136" s="216" t="s">
        <v>202</v>
      </c>
      <c r="L136" s="46"/>
      <c r="M136" s="221" t="s">
        <v>19</v>
      </c>
      <c r="N136" s="222" t="s">
        <v>43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3">
        <f>S136*H136</f>
        <v>0</v>
      </c>
      <c r="U136" s="224" t="s">
        <v>19</v>
      </c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203</v>
      </c>
      <c r="AT136" s="225" t="s">
        <v>198</v>
      </c>
      <c r="AU136" s="225" t="s">
        <v>81</v>
      </c>
      <c r="AY136" s="19" t="s">
        <v>196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79</v>
      </c>
      <c r="BK136" s="226">
        <f>ROUND(I136*H136,2)</f>
        <v>0</v>
      </c>
      <c r="BL136" s="19" t="s">
        <v>203</v>
      </c>
      <c r="BM136" s="225" t="s">
        <v>1784</v>
      </c>
    </row>
    <row r="137" s="2" customFormat="1">
      <c r="A137" s="40"/>
      <c r="B137" s="41"/>
      <c r="C137" s="42"/>
      <c r="D137" s="227" t="s">
        <v>205</v>
      </c>
      <c r="E137" s="42"/>
      <c r="F137" s="228" t="s">
        <v>418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6"/>
      <c r="U137" s="87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205</v>
      </c>
      <c r="AU137" s="19" t="s">
        <v>81</v>
      </c>
    </row>
    <row r="138" s="13" customFormat="1">
      <c r="A138" s="13"/>
      <c r="B138" s="232"/>
      <c r="C138" s="233"/>
      <c r="D138" s="234" t="s">
        <v>212</v>
      </c>
      <c r="E138" s="235" t="s">
        <v>19</v>
      </c>
      <c r="F138" s="236" t="s">
        <v>1785</v>
      </c>
      <c r="G138" s="233"/>
      <c r="H138" s="237">
        <v>17.474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1"/>
      <c r="U138" s="242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212</v>
      </c>
      <c r="AU138" s="243" t="s">
        <v>81</v>
      </c>
      <c r="AV138" s="13" t="s">
        <v>81</v>
      </c>
      <c r="AW138" s="13" t="s">
        <v>33</v>
      </c>
      <c r="AX138" s="13" t="s">
        <v>79</v>
      </c>
      <c r="AY138" s="243" t="s">
        <v>196</v>
      </c>
    </row>
    <row r="139" s="12" customFormat="1" ht="22.8" customHeight="1">
      <c r="A139" s="12"/>
      <c r="B139" s="198"/>
      <c r="C139" s="199"/>
      <c r="D139" s="200" t="s">
        <v>71</v>
      </c>
      <c r="E139" s="212" t="s">
        <v>81</v>
      </c>
      <c r="F139" s="212" t="s">
        <v>197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SUM(P140:P163)</f>
        <v>0</v>
      </c>
      <c r="Q139" s="206"/>
      <c r="R139" s="207">
        <f>SUM(R140:R163)</f>
        <v>21.757349499999997</v>
      </c>
      <c r="S139" s="206"/>
      <c r="T139" s="207">
        <f>SUM(T140:T163)</f>
        <v>0</v>
      </c>
      <c r="U139" s="208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79</v>
      </c>
      <c r="AT139" s="210" t="s">
        <v>71</v>
      </c>
      <c r="AU139" s="210" t="s">
        <v>79</v>
      </c>
      <c r="AY139" s="209" t="s">
        <v>196</v>
      </c>
      <c r="BK139" s="211">
        <f>SUM(BK140:BK163)</f>
        <v>0</v>
      </c>
    </row>
    <row r="140" s="2" customFormat="1" ht="37.8" customHeight="1">
      <c r="A140" s="40"/>
      <c r="B140" s="41"/>
      <c r="C140" s="214" t="s">
        <v>282</v>
      </c>
      <c r="D140" s="214" t="s">
        <v>198</v>
      </c>
      <c r="E140" s="215" t="s">
        <v>420</v>
      </c>
      <c r="F140" s="216" t="s">
        <v>421</v>
      </c>
      <c r="G140" s="217" t="s">
        <v>201</v>
      </c>
      <c r="H140" s="218">
        <v>2.9649999999999999</v>
      </c>
      <c r="I140" s="219"/>
      <c r="J140" s="220">
        <f>ROUND(I140*H140,2)</f>
        <v>0</v>
      </c>
      <c r="K140" s="216" t="s">
        <v>202</v>
      </c>
      <c r="L140" s="46"/>
      <c r="M140" s="221" t="s">
        <v>19</v>
      </c>
      <c r="N140" s="222" t="s">
        <v>43</v>
      </c>
      <c r="O140" s="86"/>
      <c r="P140" s="223">
        <f>O140*H140</f>
        <v>0</v>
      </c>
      <c r="Q140" s="223">
        <v>2.1600000000000001</v>
      </c>
      <c r="R140" s="223">
        <f>Q140*H140</f>
        <v>6.4043999999999999</v>
      </c>
      <c r="S140" s="223">
        <v>0</v>
      </c>
      <c r="T140" s="223">
        <f>S140*H140</f>
        <v>0</v>
      </c>
      <c r="U140" s="224" t="s">
        <v>19</v>
      </c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203</v>
      </c>
      <c r="AT140" s="225" t="s">
        <v>198</v>
      </c>
      <c r="AU140" s="225" t="s">
        <v>81</v>
      </c>
      <c r="AY140" s="19" t="s">
        <v>196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79</v>
      </c>
      <c r="BK140" s="226">
        <f>ROUND(I140*H140,2)</f>
        <v>0</v>
      </c>
      <c r="BL140" s="19" t="s">
        <v>203</v>
      </c>
      <c r="BM140" s="225" t="s">
        <v>1786</v>
      </c>
    </row>
    <row r="141" s="2" customFormat="1">
      <c r="A141" s="40"/>
      <c r="B141" s="41"/>
      <c r="C141" s="42"/>
      <c r="D141" s="227" t="s">
        <v>205</v>
      </c>
      <c r="E141" s="42"/>
      <c r="F141" s="228" t="s">
        <v>423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6"/>
      <c r="U141" s="87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81</v>
      </c>
    </row>
    <row r="142" s="13" customFormat="1">
      <c r="A142" s="13"/>
      <c r="B142" s="232"/>
      <c r="C142" s="233"/>
      <c r="D142" s="234" t="s">
        <v>212</v>
      </c>
      <c r="E142" s="235" t="s">
        <v>19</v>
      </c>
      <c r="F142" s="236" t="s">
        <v>1787</v>
      </c>
      <c r="G142" s="233"/>
      <c r="H142" s="237">
        <v>2.9649999999999999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1"/>
      <c r="U142" s="242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212</v>
      </c>
      <c r="AU142" s="243" t="s">
        <v>81</v>
      </c>
      <c r="AV142" s="13" t="s">
        <v>81</v>
      </c>
      <c r="AW142" s="13" t="s">
        <v>33</v>
      </c>
      <c r="AX142" s="13" t="s">
        <v>79</v>
      </c>
      <c r="AY142" s="243" t="s">
        <v>196</v>
      </c>
    </row>
    <row r="143" s="2" customFormat="1" ht="33" customHeight="1">
      <c r="A143" s="40"/>
      <c r="B143" s="41"/>
      <c r="C143" s="214" t="s">
        <v>288</v>
      </c>
      <c r="D143" s="214" t="s">
        <v>198</v>
      </c>
      <c r="E143" s="215" t="s">
        <v>425</v>
      </c>
      <c r="F143" s="216" t="s">
        <v>426</v>
      </c>
      <c r="G143" s="217" t="s">
        <v>201</v>
      </c>
      <c r="H143" s="218">
        <v>2.4460000000000002</v>
      </c>
      <c r="I143" s="219"/>
      <c r="J143" s="220">
        <f>ROUND(I143*H143,2)</f>
        <v>0</v>
      </c>
      <c r="K143" s="216" t="s">
        <v>202</v>
      </c>
      <c r="L143" s="46"/>
      <c r="M143" s="221" t="s">
        <v>19</v>
      </c>
      <c r="N143" s="222" t="s">
        <v>43</v>
      </c>
      <c r="O143" s="86"/>
      <c r="P143" s="223">
        <f>O143*H143</f>
        <v>0</v>
      </c>
      <c r="Q143" s="223">
        <v>2.5018699999999998</v>
      </c>
      <c r="R143" s="223">
        <f>Q143*H143</f>
        <v>6.1195740199999999</v>
      </c>
      <c r="S143" s="223">
        <v>0</v>
      </c>
      <c r="T143" s="223">
        <f>S143*H143</f>
        <v>0</v>
      </c>
      <c r="U143" s="224" t="s">
        <v>19</v>
      </c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203</v>
      </c>
      <c r="AT143" s="225" t="s">
        <v>198</v>
      </c>
      <c r="AU143" s="225" t="s">
        <v>81</v>
      </c>
      <c r="AY143" s="19" t="s">
        <v>196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79</v>
      </c>
      <c r="BK143" s="226">
        <f>ROUND(I143*H143,2)</f>
        <v>0</v>
      </c>
      <c r="BL143" s="19" t="s">
        <v>203</v>
      </c>
      <c r="BM143" s="225" t="s">
        <v>1788</v>
      </c>
    </row>
    <row r="144" s="2" customFormat="1">
      <c r="A144" s="40"/>
      <c r="B144" s="41"/>
      <c r="C144" s="42"/>
      <c r="D144" s="227" t="s">
        <v>205</v>
      </c>
      <c r="E144" s="42"/>
      <c r="F144" s="228" t="s">
        <v>428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6"/>
      <c r="U144" s="87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205</v>
      </c>
      <c r="AU144" s="19" t="s">
        <v>81</v>
      </c>
    </row>
    <row r="145" s="13" customFormat="1">
      <c r="A145" s="13"/>
      <c r="B145" s="232"/>
      <c r="C145" s="233"/>
      <c r="D145" s="234" t="s">
        <v>212</v>
      </c>
      <c r="E145" s="235" t="s">
        <v>19</v>
      </c>
      <c r="F145" s="236" t="s">
        <v>1789</v>
      </c>
      <c r="G145" s="233"/>
      <c r="H145" s="237">
        <v>2.4460000000000002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1"/>
      <c r="U145" s="242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212</v>
      </c>
      <c r="AU145" s="243" t="s">
        <v>81</v>
      </c>
      <c r="AV145" s="13" t="s">
        <v>81</v>
      </c>
      <c r="AW145" s="13" t="s">
        <v>33</v>
      </c>
      <c r="AX145" s="13" t="s">
        <v>79</v>
      </c>
      <c r="AY145" s="243" t="s">
        <v>196</v>
      </c>
    </row>
    <row r="146" s="2" customFormat="1" ht="16.5" customHeight="1">
      <c r="A146" s="40"/>
      <c r="B146" s="41"/>
      <c r="C146" s="214" t="s">
        <v>294</v>
      </c>
      <c r="D146" s="214" t="s">
        <v>198</v>
      </c>
      <c r="E146" s="215" t="s">
        <v>430</v>
      </c>
      <c r="F146" s="216" t="s">
        <v>431</v>
      </c>
      <c r="G146" s="217" t="s">
        <v>244</v>
      </c>
      <c r="H146" s="218">
        <v>2.4420000000000002</v>
      </c>
      <c r="I146" s="219"/>
      <c r="J146" s="220">
        <f>ROUND(I146*H146,2)</f>
        <v>0</v>
      </c>
      <c r="K146" s="216" t="s">
        <v>202</v>
      </c>
      <c r="L146" s="46"/>
      <c r="M146" s="221" t="s">
        <v>19</v>
      </c>
      <c r="N146" s="222" t="s">
        <v>43</v>
      </c>
      <c r="O146" s="86"/>
      <c r="P146" s="223">
        <f>O146*H146</f>
        <v>0</v>
      </c>
      <c r="Q146" s="223">
        <v>0.0029399999999999999</v>
      </c>
      <c r="R146" s="223">
        <f>Q146*H146</f>
        <v>0.0071794800000000002</v>
      </c>
      <c r="S146" s="223">
        <v>0</v>
      </c>
      <c r="T146" s="223">
        <f>S146*H146</f>
        <v>0</v>
      </c>
      <c r="U146" s="224" t="s">
        <v>19</v>
      </c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203</v>
      </c>
      <c r="AT146" s="225" t="s">
        <v>198</v>
      </c>
      <c r="AU146" s="225" t="s">
        <v>81</v>
      </c>
      <c r="AY146" s="19" t="s">
        <v>196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79</v>
      </c>
      <c r="BK146" s="226">
        <f>ROUND(I146*H146,2)</f>
        <v>0</v>
      </c>
      <c r="BL146" s="19" t="s">
        <v>203</v>
      </c>
      <c r="BM146" s="225" t="s">
        <v>1790</v>
      </c>
    </row>
    <row r="147" s="2" customFormat="1">
      <c r="A147" s="40"/>
      <c r="B147" s="41"/>
      <c r="C147" s="42"/>
      <c r="D147" s="227" t="s">
        <v>205</v>
      </c>
      <c r="E147" s="42"/>
      <c r="F147" s="228" t="s">
        <v>433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6"/>
      <c r="U147" s="87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81</v>
      </c>
    </row>
    <row r="148" s="13" customFormat="1">
      <c r="A148" s="13"/>
      <c r="B148" s="232"/>
      <c r="C148" s="233"/>
      <c r="D148" s="234" t="s">
        <v>212</v>
      </c>
      <c r="E148" s="235" t="s">
        <v>19</v>
      </c>
      <c r="F148" s="236" t="s">
        <v>1791</v>
      </c>
      <c r="G148" s="233"/>
      <c r="H148" s="237">
        <v>2.4420000000000002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1"/>
      <c r="U148" s="242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212</v>
      </c>
      <c r="AU148" s="243" t="s">
        <v>81</v>
      </c>
      <c r="AV148" s="13" t="s">
        <v>81</v>
      </c>
      <c r="AW148" s="13" t="s">
        <v>33</v>
      </c>
      <c r="AX148" s="13" t="s">
        <v>79</v>
      </c>
      <c r="AY148" s="243" t="s">
        <v>196</v>
      </c>
    </row>
    <row r="149" s="2" customFormat="1" ht="16.5" customHeight="1">
      <c r="A149" s="40"/>
      <c r="B149" s="41"/>
      <c r="C149" s="214" t="s">
        <v>266</v>
      </c>
      <c r="D149" s="214" t="s">
        <v>198</v>
      </c>
      <c r="E149" s="215" t="s">
        <v>435</v>
      </c>
      <c r="F149" s="216" t="s">
        <v>436</v>
      </c>
      <c r="G149" s="217" t="s">
        <v>244</v>
      </c>
      <c r="H149" s="218">
        <v>2.4420000000000002</v>
      </c>
      <c r="I149" s="219"/>
      <c r="J149" s="220">
        <f>ROUND(I149*H149,2)</f>
        <v>0</v>
      </c>
      <c r="K149" s="216" t="s">
        <v>202</v>
      </c>
      <c r="L149" s="46"/>
      <c r="M149" s="221" t="s">
        <v>19</v>
      </c>
      <c r="N149" s="222" t="s">
        <v>43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3">
        <f>S149*H149</f>
        <v>0</v>
      </c>
      <c r="U149" s="224" t="s">
        <v>19</v>
      </c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203</v>
      </c>
      <c r="AT149" s="225" t="s">
        <v>198</v>
      </c>
      <c r="AU149" s="225" t="s">
        <v>81</v>
      </c>
      <c r="AY149" s="19" t="s">
        <v>196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79</v>
      </c>
      <c r="BK149" s="226">
        <f>ROUND(I149*H149,2)</f>
        <v>0</v>
      </c>
      <c r="BL149" s="19" t="s">
        <v>203</v>
      </c>
      <c r="BM149" s="225" t="s">
        <v>1792</v>
      </c>
    </row>
    <row r="150" s="2" customFormat="1">
      <c r="A150" s="40"/>
      <c r="B150" s="41"/>
      <c r="C150" s="42"/>
      <c r="D150" s="227" t="s">
        <v>205</v>
      </c>
      <c r="E150" s="42"/>
      <c r="F150" s="228" t="s">
        <v>438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6"/>
      <c r="U150" s="87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205</v>
      </c>
      <c r="AU150" s="19" t="s">
        <v>81</v>
      </c>
    </row>
    <row r="151" s="2" customFormat="1" ht="24.15" customHeight="1">
      <c r="A151" s="40"/>
      <c r="B151" s="41"/>
      <c r="C151" s="214" t="s">
        <v>307</v>
      </c>
      <c r="D151" s="214" t="s">
        <v>198</v>
      </c>
      <c r="E151" s="215" t="s">
        <v>439</v>
      </c>
      <c r="F151" s="216" t="s">
        <v>440</v>
      </c>
      <c r="G151" s="217" t="s">
        <v>237</v>
      </c>
      <c r="H151" s="218">
        <v>0.076999999999999999</v>
      </c>
      <c r="I151" s="219"/>
      <c r="J151" s="220">
        <f>ROUND(I151*H151,2)</f>
        <v>0</v>
      </c>
      <c r="K151" s="216" t="s">
        <v>202</v>
      </c>
      <c r="L151" s="46"/>
      <c r="M151" s="221" t="s">
        <v>19</v>
      </c>
      <c r="N151" s="222" t="s">
        <v>43</v>
      </c>
      <c r="O151" s="86"/>
      <c r="P151" s="223">
        <f>O151*H151</f>
        <v>0</v>
      </c>
      <c r="Q151" s="223">
        <v>1.06277</v>
      </c>
      <c r="R151" s="223">
        <f>Q151*H151</f>
        <v>0.081833290000000003</v>
      </c>
      <c r="S151" s="223">
        <v>0</v>
      </c>
      <c r="T151" s="223">
        <f>S151*H151</f>
        <v>0</v>
      </c>
      <c r="U151" s="224" t="s">
        <v>19</v>
      </c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203</v>
      </c>
      <c r="AT151" s="225" t="s">
        <v>198</v>
      </c>
      <c r="AU151" s="225" t="s">
        <v>81</v>
      </c>
      <c r="AY151" s="19" t="s">
        <v>196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79</v>
      </c>
      <c r="BK151" s="226">
        <f>ROUND(I151*H151,2)</f>
        <v>0</v>
      </c>
      <c r="BL151" s="19" t="s">
        <v>203</v>
      </c>
      <c r="BM151" s="225" t="s">
        <v>1793</v>
      </c>
    </row>
    <row r="152" s="2" customFormat="1">
      <c r="A152" s="40"/>
      <c r="B152" s="41"/>
      <c r="C152" s="42"/>
      <c r="D152" s="227" t="s">
        <v>205</v>
      </c>
      <c r="E152" s="42"/>
      <c r="F152" s="228" t="s">
        <v>442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6"/>
      <c r="U152" s="87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81</v>
      </c>
    </row>
    <row r="153" s="15" customFormat="1">
      <c r="A153" s="15"/>
      <c r="B153" s="268"/>
      <c r="C153" s="269"/>
      <c r="D153" s="234" t="s">
        <v>212</v>
      </c>
      <c r="E153" s="270" t="s">
        <v>19</v>
      </c>
      <c r="F153" s="271" t="s">
        <v>443</v>
      </c>
      <c r="G153" s="269"/>
      <c r="H153" s="270" t="s">
        <v>19</v>
      </c>
      <c r="I153" s="272"/>
      <c r="J153" s="269"/>
      <c r="K153" s="269"/>
      <c r="L153" s="273"/>
      <c r="M153" s="274"/>
      <c r="N153" s="275"/>
      <c r="O153" s="275"/>
      <c r="P153" s="275"/>
      <c r="Q153" s="275"/>
      <c r="R153" s="275"/>
      <c r="S153" s="275"/>
      <c r="T153" s="275"/>
      <c r="U153" s="276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7" t="s">
        <v>212</v>
      </c>
      <c r="AU153" s="277" t="s">
        <v>81</v>
      </c>
      <c r="AV153" s="15" t="s">
        <v>79</v>
      </c>
      <c r="AW153" s="15" t="s">
        <v>33</v>
      </c>
      <c r="AX153" s="15" t="s">
        <v>72</v>
      </c>
      <c r="AY153" s="277" t="s">
        <v>196</v>
      </c>
    </row>
    <row r="154" s="13" customFormat="1">
      <c r="A154" s="13"/>
      <c r="B154" s="232"/>
      <c r="C154" s="233"/>
      <c r="D154" s="234" t="s">
        <v>212</v>
      </c>
      <c r="E154" s="235" t="s">
        <v>19</v>
      </c>
      <c r="F154" s="236" t="s">
        <v>1794</v>
      </c>
      <c r="G154" s="233"/>
      <c r="H154" s="237">
        <v>0.064000000000000001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1"/>
      <c r="U154" s="242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212</v>
      </c>
      <c r="AU154" s="243" t="s">
        <v>81</v>
      </c>
      <c r="AV154" s="13" t="s">
        <v>81</v>
      </c>
      <c r="AW154" s="13" t="s">
        <v>33</v>
      </c>
      <c r="AX154" s="13" t="s">
        <v>79</v>
      </c>
      <c r="AY154" s="243" t="s">
        <v>196</v>
      </c>
    </row>
    <row r="155" s="13" customFormat="1">
      <c r="A155" s="13"/>
      <c r="B155" s="232"/>
      <c r="C155" s="233"/>
      <c r="D155" s="234" t="s">
        <v>212</v>
      </c>
      <c r="E155" s="233"/>
      <c r="F155" s="236" t="s">
        <v>1795</v>
      </c>
      <c r="G155" s="233"/>
      <c r="H155" s="237">
        <v>0.076999999999999999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1"/>
      <c r="U155" s="242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212</v>
      </c>
      <c r="AU155" s="243" t="s">
        <v>81</v>
      </c>
      <c r="AV155" s="13" t="s">
        <v>81</v>
      </c>
      <c r="AW155" s="13" t="s">
        <v>4</v>
      </c>
      <c r="AX155" s="13" t="s">
        <v>79</v>
      </c>
      <c r="AY155" s="243" t="s">
        <v>196</v>
      </c>
    </row>
    <row r="156" s="2" customFormat="1" ht="24.15" customHeight="1">
      <c r="A156" s="40"/>
      <c r="B156" s="41"/>
      <c r="C156" s="214" t="s">
        <v>313</v>
      </c>
      <c r="D156" s="214" t="s">
        <v>198</v>
      </c>
      <c r="E156" s="215" t="s">
        <v>446</v>
      </c>
      <c r="F156" s="216" t="s">
        <v>447</v>
      </c>
      <c r="G156" s="217" t="s">
        <v>201</v>
      </c>
      <c r="H156" s="218">
        <v>3.629</v>
      </c>
      <c r="I156" s="219"/>
      <c r="J156" s="220">
        <f>ROUND(I156*H156,2)</f>
        <v>0</v>
      </c>
      <c r="K156" s="216" t="s">
        <v>202</v>
      </c>
      <c r="L156" s="46"/>
      <c r="M156" s="221" t="s">
        <v>19</v>
      </c>
      <c r="N156" s="222" t="s">
        <v>43</v>
      </c>
      <c r="O156" s="86"/>
      <c r="P156" s="223">
        <f>O156*H156</f>
        <v>0</v>
      </c>
      <c r="Q156" s="223">
        <v>2.5018699999999998</v>
      </c>
      <c r="R156" s="223">
        <f>Q156*H156</f>
        <v>9.0792862299999992</v>
      </c>
      <c r="S156" s="223">
        <v>0</v>
      </c>
      <c r="T156" s="223">
        <f>S156*H156</f>
        <v>0</v>
      </c>
      <c r="U156" s="224" t="s">
        <v>19</v>
      </c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203</v>
      </c>
      <c r="AT156" s="225" t="s">
        <v>198</v>
      </c>
      <c r="AU156" s="225" t="s">
        <v>81</v>
      </c>
      <c r="AY156" s="19" t="s">
        <v>196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79</v>
      </c>
      <c r="BK156" s="226">
        <f>ROUND(I156*H156,2)</f>
        <v>0</v>
      </c>
      <c r="BL156" s="19" t="s">
        <v>203</v>
      </c>
      <c r="BM156" s="225" t="s">
        <v>1796</v>
      </c>
    </row>
    <row r="157" s="2" customFormat="1">
      <c r="A157" s="40"/>
      <c r="B157" s="41"/>
      <c r="C157" s="42"/>
      <c r="D157" s="227" t="s">
        <v>205</v>
      </c>
      <c r="E157" s="42"/>
      <c r="F157" s="228" t="s">
        <v>449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6"/>
      <c r="U157" s="87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205</v>
      </c>
      <c r="AU157" s="19" t="s">
        <v>81</v>
      </c>
    </row>
    <row r="158" s="13" customFormat="1">
      <c r="A158" s="13"/>
      <c r="B158" s="232"/>
      <c r="C158" s="233"/>
      <c r="D158" s="234" t="s">
        <v>212</v>
      </c>
      <c r="E158" s="235" t="s">
        <v>19</v>
      </c>
      <c r="F158" s="236" t="s">
        <v>1797</v>
      </c>
      <c r="G158" s="233"/>
      <c r="H158" s="237">
        <v>3.629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1"/>
      <c r="U158" s="242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212</v>
      </c>
      <c r="AU158" s="243" t="s">
        <v>81</v>
      </c>
      <c r="AV158" s="13" t="s">
        <v>81</v>
      </c>
      <c r="AW158" s="13" t="s">
        <v>33</v>
      </c>
      <c r="AX158" s="13" t="s">
        <v>79</v>
      </c>
      <c r="AY158" s="243" t="s">
        <v>196</v>
      </c>
    </row>
    <row r="159" s="2" customFormat="1" ht="16.5" customHeight="1">
      <c r="A159" s="40"/>
      <c r="B159" s="41"/>
      <c r="C159" s="214" t="s">
        <v>320</v>
      </c>
      <c r="D159" s="214" t="s">
        <v>198</v>
      </c>
      <c r="E159" s="215" t="s">
        <v>451</v>
      </c>
      <c r="F159" s="216" t="s">
        <v>452</v>
      </c>
      <c r="G159" s="217" t="s">
        <v>244</v>
      </c>
      <c r="H159" s="218">
        <v>24.192</v>
      </c>
      <c r="I159" s="219"/>
      <c r="J159" s="220">
        <f>ROUND(I159*H159,2)</f>
        <v>0</v>
      </c>
      <c r="K159" s="216" t="s">
        <v>202</v>
      </c>
      <c r="L159" s="46"/>
      <c r="M159" s="221" t="s">
        <v>19</v>
      </c>
      <c r="N159" s="222" t="s">
        <v>43</v>
      </c>
      <c r="O159" s="86"/>
      <c r="P159" s="223">
        <f>O159*H159</f>
        <v>0</v>
      </c>
      <c r="Q159" s="223">
        <v>0.0026900000000000001</v>
      </c>
      <c r="R159" s="223">
        <f>Q159*H159</f>
        <v>0.065076480000000006</v>
      </c>
      <c r="S159" s="223">
        <v>0</v>
      </c>
      <c r="T159" s="223">
        <f>S159*H159</f>
        <v>0</v>
      </c>
      <c r="U159" s="224" t="s">
        <v>19</v>
      </c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203</v>
      </c>
      <c r="AT159" s="225" t="s">
        <v>198</v>
      </c>
      <c r="AU159" s="225" t="s">
        <v>81</v>
      </c>
      <c r="AY159" s="19" t="s">
        <v>196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79</v>
      </c>
      <c r="BK159" s="226">
        <f>ROUND(I159*H159,2)</f>
        <v>0</v>
      </c>
      <c r="BL159" s="19" t="s">
        <v>203</v>
      </c>
      <c r="BM159" s="225" t="s">
        <v>1798</v>
      </c>
    </row>
    <row r="160" s="2" customFormat="1">
      <c r="A160" s="40"/>
      <c r="B160" s="41"/>
      <c r="C160" s="42"/>
      <c r="D160" s="227" t="s">
        <v>205</v>
      </c>
      <c r="E160" s="42"/>
      <c r="F160" s="228" t="s">
        <v>454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6"/>
      <c r="U160" s="87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81</v>
      </c>
    </row>
    <row r="161" s="13" customFormat="1">
      <c r="A161" s="13"/>
      <c r="B161" s="232"/>
      <c r="C161" s="233"/>
      <c r="D161" s="234" t="s">
        <v>212</v>
      </c>
      <c r="E161" s="235" t="s">
        <v>19</v>
      </c>
      <c r="F161" s="236" t="s">
        <v>1799</v>
      </c>
      <c r="G161" s="233"/>
      <c r="H161" s="237">
        <v>24.192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1"/>
      <c r="U161" s="242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212</v>
      </c>
      <c r="AU161" s="243" t="s">
        <v>81</v>
      </c>
      <c r="AV161" s="13" t="s">
        <v>81</v>
      </c>
      <c r="AW161" s="13" t="s">
        <v>33</v>
      </c>
      <c r="AX161" s="13" t="s">
        <v>79</v>
      </c>
      <c r="AY161" s="243" t="s">
        <v>196</v>
      </c>
    </row>
    <row r="162" s="2" customFormat="1" ht="16.5" customHeight="1">
      <c r="A162" s="40"/>
      <c r="B162" s="41"/>
      <c r="C162" s="214" t="s">
        <v>325</v>
      </c>
      <c r="D162" s="214" t="s">
        <v>198</v>
      </c>
      <c r="E162" s="215" t="s">
        <v>456</v>
      </c>
      <c r="F162" s="216" t="s">
        <v>457</v>
      </c>
      <c r="G162" s="217" t="s">
        <v>244</v>
      </c>
      <c r="H162" s="218">
        <v>24.192</v>
      </c>
      <c r="I162" s="219"/>
      <c r="J162" s="220">
        <f>ROUND(I162*H162,2)</f>
        <v>0</v>
      </c>
      <c r="K162" s="216" t="s">
        <v>202</v>
      </c>
      <c r="L162" s="46"/>
      <c r="M162" s="221" t="s">
        <v>19</v>
      </c>
      <c r="N162" s="222" t="s">
        <v>43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3">
        <f>S162*H162</f>
        <v>0</v>
      </c>
      <c r="U162" s="224" t="s">
        <v>19</v>
      </c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203</v>
      </c>
      <c r="AT162" s="225" t="s">
        <v>198</v>
      </c>
      <c r="AU162" s="225" t="s">
        <v>81</v>
      </c>
      <c r="AY162" s="19" t="s">
        <v>196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79</v>
      </c>
      <c r="BK162" s="226">
        <f>ROUND(I162*H162,2)</f>
        <v>0</v>
      </c>
      <c r="BL162" s="19" t="s">
        <v>203</v>
      </c>
      <c r="BM162" s="225" t="s">
        <v>1800</v>
      </c>
    </row>
    <row r="163" s="2" customFormat="1">
      <c r="A163" s="40"/>
      <c r="B163" s="41"/>
      <c r="C163" s="42"/>
      <c r="D163" s="227" t="s">
        <v>205</v>
      </c>
      <c r="E163" s="42"/>
      <c r="F163" s="228" t="s">
        <v>459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6"/>
      <c r="U163" s="87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205</v>
      </c>
      <c r="AU163" s="19" t="s">
        <v>81</v>
      </c>
    </row>
    <row r="164" s="12" customFormat="1" ht="22.8" customHeight="1">
      <c r="A164" s="12"/>
      <c r="B164" s="198"/>
      <c r="C164" s="199"/>
      <c r="D164" s="200" t="s">
        <v>71</v>
      </c>
      <c r="E164" s="212" t="s">
        <v>155</v>
      </c>
      <c r="F164" s="212" t="s">
        <v>460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SUM(P165:P175)</f>
        <v>0</v>
      </c>
      <c r="Q164" s="206"/>
      <c r="R164" s="207">
        <f>SUM(R165:R175)</f>
        <v>1.86018632</v>
      </c>
      <c r="S164" s="206"/>
      <c r="T164" s="207">
        <f>SUM(T165:T175)</f>
        <v>0</v>
      </c>
      <c r="U164" s="208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79</v>
      </c>
      <c r="AT164" s="210" t="s">
        <v>71</v>
      </c>
      <c r="AU164" s="210" t="s">
        <v>79</v>
      </c>
      <c r="AY164" s="209" t="s">
        <v>196</v>
      </c>
      <c r="BK164" s="211">
        <f>SUM(BK165:BK175)</f>
        <v>0</v>
      </c>
    </row>
    <row r="165" s="2" customFormat="1" ht="33" customHeight="1">
      <c r="A165" s="40"/>
      <c r="B165" s="41"/>
      <c r="C165" s="214" t="s">
        <v>7</v>
      </c>
      <c r="D165" s="214" t="s">
        <v>198</v>
      </c>
      <c r="E165" s="215" t="s">
        <v>461</v>
      </c>
      <c r="F165" s="216" t="s">
        <v>462</v>
      </c>
      <c r="G165" s="217" t="s">
        <v>201</v>
      </c>
      <c r="H165" s="218">
        <v>0.621</v>
      </c>
      <c r="I165" s="219"/>
      <c r="J165" s="220">
        <f>ROUND(I165*H165,2)</f>
        <v>0</v>
      </c>
      <c r="K165" s="216" t="s">
        <v>202</v>
      </c>
      <c r="L165" s="46"/>
      <c r="M165" s="221" t="s">
        <v>19</v>
      </c>
      <c r="N165" s="222" t="s">
        <v>43</v>
      </c>
      <c r="O165" s="86"/>
      <c r="P165" s="223">
        <f>O165*H165</f>
        <v>0</v>
      </c>
      <c r="Q165" s="223">
        <v>2.5018699999999998</v>
      </c>
      <c r="R165" s="223">
        <f>Q165*H165</f>
        <v>1.5536612699999999</v>
      </c>
      <c r="S165" s="223">
        <v>0</v>
      </c>
      <c r="T165" s="223">
        <f>S165*H165</f>
        <v>0</v>
      </c>
      <c r="U165" s="224" t="s">
        <v>19</v>
      </c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203</v>
      </c>
      <c r="AT165" s="225" t="s">
        <v>198</v>
      </c>
      <c r="AU165" s="225" t="s">
        <v>81</v>
      </c>
      <c r="AY165" s="19" t="s">
        <v>196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79</v>
      </c>
      <c r="BK165" s="226">
        <f>ROUND(I165*H165,2)</f>
        <v>0</v>
      </c>
      <c r="BL165" s="19" t="s">
        <v>203</v>
      </c>
      <c r="BM165" s="225" t="s">
        <v>1801</v>
      </c>
    </row>
    <row r="166" s="2" customFormat="1">
      <c r="A166" s="40"/>
      <c r="B166" s="41"/>
      <c r="C166" s="42"/>
      <c r="D166" s="227" t="s">
        <v>205</v>
      </c>
      <c r="E166" s="42"/>
      <c r="F166" s="228" t="s">
        <v>464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6"/>
      <c r="U166" s="87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81</v>
      </c>
    </row>
    <row r="167" s="13" customFormat="1">
      <c r="A167" s="13"/>
      <c r="B167" s="232"/>
      <c r="C167" s="233"/>
      <c r="D167" s="234" t="s">
        <v>212</v>
      </c>
      <c r="E167" s="235" t="s">
        <v>19</v>
      </c>
      <c r="F167" s="236" t="s">
        <v>1802</v>
      </c>
      <c r="G167" s="233"/>
      <c r="H167" s="237">
        <v>0.621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1"/>
      <c r="U167" s="242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212</v>
      </c>
      <c r="AU167" s="243" t="s">
        <v>81</v>
      </c>
      <c r="AV167" s="13" t="s">
        <v>81</v>
      </c>
      <c r="AW167" s="13" t="s">
        <v>33</v>
      </c>
      <c r="AX167" s="13" t="s">
        <v>79</v>
      </c>
      <c r="AY167" s="243" t="s">
        <v>196</v>
      </c>
    </row>
    <row r="168" s="2" customFormat="1" ht="24.15" customHeight="1">
      <c r="A168" s="40"/>
      <c r="B168" s="41"/>
      <c r="C168" s="214" t="s">
        <v>334</v>
      </c>
      <c r="D168" s="214" t="s">
        <v>198</v>
      </c>
      <c r="E168" s="215" t="s">
        <v>466</v>
      </c>
      <c r="F168" s="216" t="s">
        <v>467</v>
      </c>
      <c r="G168" s="217" t="s">
        <v>244</v>
      </c>
      <c r="H168" s="218">
        <v>10.356999999999999</v>
      </c>
      <c r="I168" s="219"/>
      <c r="J168" s="220">
        <f>ROUND(I168*H168,2)</f>
        <v>0</v>
      </c>
      <c r="K168" s="216" t="s">
        <v>202</v>
      </c>
      <c r="L168" s="46"/>
      <c r="M168" s="221" t="s">
        <v>19</v>
      </c>
      <c r="N168" s="222" t="s">
        <v>43</v>
      </c>
      <c r="O168" s="86"/>
      <c r="P168" s="223">
        <f>O168*H168</f>
        <v>0</v>
      </c>
      <c r="Q168" s="223">
        <v>0.0027499999999999998</v>
      </c>
      <c r="R168" s="223">
        <f>Q168*H168</f>
        <v>0.028481749999999997</v>
      </c>
      <c r="S168" s="223">
        <v>0</v>
      </c>
      <c r="T168" s="223">
        <f>S168*H168</f>
        <v>0</v>
      </c>
      <c r="U168" s="224" t="s">
        <v>19</v>
      </c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203</v>
      </c>
      <c r="AT168" s="225" t="s">
        <v>198</v>
      </c>
      <c r="AU168" s="225" t="s">
        <v>81</v>
      </c>
      <c r="AY168" s="19" t="s">
        <v>196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79</v>
      </c>
      <c r="BK168" s="226">
        <f>ROUND(I168*H168,2)</f>
        <v>0</v>
      </c>
      <c r="BL168" s="19" t="s">
        <v>203</v>
      </c>
      <c r="BM168" s="225" t="s">
        <v>1803</v>
      </c>
    </row>
    <row r="169" s="2" customFormat="1">
      <c r="A169" s="40"/>
      <c r="B169" s="41"/>
      <c r="C169" s="42"/>
      <c r="D169" s="227" t="s">
        <v>205</v>
      </c>
      <c r="E169" s="42"/>
      <c r="F169" s="228" t="s">
        <v>469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6"/>
      <c r="U169" s="87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81</v>
      </c>
    </row>
    <row r="170" s="13" customFormat="1">
      <c r="A170" s="13"/>
      <c r="B170" s="232"/>
      <c r="C170" s="233"/>
      <c r="D170" s="234" t="s">
        <v>212</v>
      </c>
      <c r="E170" s="235" t="s">
        <v>19</v>
      </c>
      <c r="F170" s="236" t="s">
        <v>1804</v>
      </c>
      <c r="G170" s="233"/>
      <c r="H170" s="237">
        <v>10.356999999999999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1"/>
      <c r="U170" s="242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212</v>
      </c>
      <c r="AU170" s="243" t="s">
        <v>81</v>
      </c>
      <c r="AV170" s="13" t="s">
        <v>81</v>
      </c>
      <c r="AW170" s="13" t="s">
        <v>33</v>
      </c>
      <c r="AX170" s="13" t="s">
        <v>79</v>
      </c>
      <c r="AY170" s="243" t="s">
        <v>196</v>
      </c>
    </row>
    <row r="171" s="2" customFormat="1" ht="24.15" customHeight="1">
      <c r="A171" s="40"/>
      <c r="B171" s="41"/>
      <c r="C171" s="214" t="s">
        <v>339</v>
      </c>
      <c r="D171" s="214" t="s">
        <v>198</v>
      </c>
      <c r="E171" s="215" t="s">
        <v>471</v>
      </c>
      <c r="F171" s="216" t="s">
        <v>472</v>
      </c>
      <c r="G171" s="217" t="s">
        <v>244</v>
      </c>
      <c r="H171" s="218">
        <v>10.356999999999999</v>
      </c>
      <c r="I171" s="219"/>
      <c r="J171" s="220">
        <f>ROUND(I171*H171,2)</f>
        <v>0</v>
      </c>
      <c r="K171" s="216" t="s">
        <v>202</v>
      </c>
      <c r="L171" s="46"/>
      <c r="M171" s="221" t="s">
        <v>19</v>
      </c>
      <c r="N171" s="222" t="s">
        <v>43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3">
        <f>S171*H171</f>
        <v>0</v>
      </c>
      <c r="U171" s="224" t="s">
        <v>19</v>
      </c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203</v>
      </c>
      <c r="AT171" s="225" t="s">
        <v>198</v>
      </c>
      <c r="AU171" s="225" t="s">
        <v>81</v>
      </c>
      <c r="AY171" s="19" t="s">
        <v>196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79</v>
      </c>
      <c r="BK171" s="226">
        <f>ROUND(I171*H171,2)</f>
        <v>0</v>
      </c>
      <c r="BL171" s="19" t="s">
        <v>203</v>
      </c>
      <c r="BM171" s="225" t="s">
        <v>1805</v>
      </c>
    </row>
    <row r="172" s="2" customFormat="1">
      <c r="A172" s="40"/>
      <c r="B172" s="41"/>
      <c r="C172" s="42"/>
      <c r="D172" s="227" t="s">
        <v>205</v>
      </c>
      <c r="E172" s="42"/>
      <c r="F172" s="228" t="s">
        <v>474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6"/>
      <c r="U172" s="87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81</v>
      </c>
    </row>
    <row r="173" s="2" customFormat="1" ht="37.8" customHeight="1">
      <c r="A173" s="40"/>
      <c r="B173" s="41"/>
      <c r="C173" s="214" t="s">
        <v>475</v>
      </c>
      <c r="D173" s="214" t="s">
        <v>198</v>
      </c>
      <c r="E173" s="215" t="s">
        <v>476</v>
      </c>
      <c r="F173" s="216" t="s">
        <v>477</v>
      </c>
      <c r="G173" s="217" t="s">
        <v>237</v>
      </c>
      <c r="H173" s="218">
        <v>0.26500000000000001</v>
      </c>
      <c r="I173" s="219"/>
      <c r="J173" s="220">
        <f>ROUND(I173*H173,2)</f>
        <v>0</v>
      </c>
      <c r="K173" s="216" t="s">
        <v>202</v>
      </c>
      <c r="L173" s="46"/>
      <c r="M173" s="221" t="s">
        <v>19</v>
      </c>
      <c r="N173" s="222" t="s">
        <v>43</v>
      </c>
      <c r="O173" s="86"/>
      <c r="P173" s="223">
        <f>O173*H173</f>
        <v>0</v>
      </c>
      <c r="Q173" s="223">
        <v>1.04922</v>
      </c>
      <c r="R173" s="223">
        <f>Q173*H173</f>
        <v>0.27804330000000005</v>
      </c>
      <c r="S173" s="223">
        <v>0</v>
      </c>
      <c r="T173" s="223">
        <f>S173*H173</f>
        <v>0</v>
      </c>
      <c r="U173" s="224" t="s">
        <v>19</v>
      </c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203</v>
      </c>
      <c r="AT173" s="225" t="s">
        <v>198</v>
      </c>
      <c r="AU173" s="225" t="s">
        <v>81</v>
      </c>
      <c r="AY173" s="19" t="s">
        <v>196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79</v>
      </c>
      <c r="BK173" s="226">
        <f>ROUND(I173*H173,2)</f>
        <v>0</v>
      </c>
      <c r="BL173" s="19" t="s">
        <v>203</v>
      </c>
      <c r="BM173" s="225" t="s">
        <v>1806</v>
      </c>
    </row>
    <row r="174" s="2" customFormat="1">
      <c r="A174" s="40"/>
      <c r="B174" s="41"/>
      <c r="C174" s="42"/>
      <c r="D174" s="227" t="s">
        <v>205</v>
      </c>
      <c r="E174" s="42"/>
      <c r="F174" s="228" t="s">
        <v>479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6"/>
      <c r="U174" s="87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205</v>
      </c>
      <c r="AU174" s="19" t="s">
        <v>81</v>
      </c>
    </row>
    <row r="175" s="13" customFormat="1">
      <c r="A175" s="13"/>
      <c r="B175" s="232"/>
      <c r="C175" s="233"/>
      <c r="D175" s="234" t="s">
        <v>212</v>
      </c>
      <c r="E175" s="235" t="s">
        <v>19</v>
      </c>
      <c r="F175" s="236" t="s">
        <v>1807</v>
      </c>
      <c r="G175" s="233"/>
      <c r="H175" s="237">
        <v>0.26500000000000001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1"/>
      <c r="U175" s="242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212</v>
      </c>
      <c r="AU175" s="243" t="s">
        <v>81</v>
      </c>
      <c r="AV175" s="13" t="s">
        <v>81</v>
      </c>
      <c r="AW175" s="13" t="s">
        <v>33</v>
      </c>
      <c r="AX175" s="13" t="s">
        <v>79</v>
      </c>
      <c r="AY175" s="243" t="s">
        <v>196</v>
      </c>
    </row>
    <row r="176" s="12" customFormat="1" ht="22.8" customHeight="1">
      <c r="A176" s="12"/>
      <c r="B176" s="198"/>
      <c r="C176" s="199"/>
      <c r="D176" s="200" t="s">
        <v>71</v>
      </c>
      <c r="E176" s="212" t="s">
        <v>234</v>
      </c>
      <c r="F176" s="212" t="s">
        <v>481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SUM(P177:P198)</f>
        <v>0</v>
      </c>
      <c r="Q176" s="206"/>
      <c r="R176" s="207">
        <f>SUM(R177:R198)</f>
        <v>2.0084904199999998</v>
      </c>
      <c r="S176" s="206"/>
      <c r="T176" s="207">
        <f>SUM(T177:T198)</f>
        <v>0</v>
      </c>
      <c r="U176" s="208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79</v>
      </c>
      <c r="AT176" s="210" t="s">
        <v>71</v>
      </c>
      <c r="AU176" s="210" t="s">
        <v>79</v>
      </c>
      <c r="AY176" s="209" t="s">
        <v>196</v>
      </c>
      <c r="BK176" s="211">
        <f>SUM(BK177:BK198)</f>
        <v>0</v>
      </c>
    </row>
    <row r="177" s="2" customFormat="1" ht="24.15" customHeight="1">
      <c r="A177" s="40"/>
      <c r="B177" s="41"/>
      <c r="C177" s="214" t="s">
        <v>482</v>
      </c>
      <c r="D177" s="214" t="s">
        <v>198</v>
      </c>
      <c r="E177" s="215" t="s">
        <v>483</v>
      </c>
      <c r="F177" s="216" t="s">
        <v>484</v>
      </c>
      <c r="G177" s="217" t="s">
        <v>244</v>
      </c>
      <c r="H177" s="218">
        <v>2.3580000000000001</v>
      </c>
      <c r="I177" s="219"/>
      <c r="J177" s="220">
        <f>ROUND(I177*H177,2)</f>
        <v>0</v>
      </c>
      <c r="K177" s="216" t="s">
        <v>202</v>
      </c>
      <c r="L177" s="46"/>
      <c r="M177" s="221" t="s">
        <v>19</v>
      </c>
      <c r="N177" s="222" t="s">
        <v>43</v>
      </c>
      <c r="O177" s="86"/>
      <c r="P177" s="223">
        <f>O177*H177</f>
        <v>0</v>
      </c>
      <c r="Q177" s="223">
        <v>0.00025999999999999998</v>
      </c>
      <c r="R177" s="223">
        <f>Q177*H177</f>
        <v>0.00061308000000000001</v>
      </c>
      <c r="S177" s="223">
        <v>0</v>
      </c>
      <c r="T177" s="223">
        <f>S177*H177</f>
        <v>0</v>
      </c>
      <c r="U177" s="224" t="s">
        <v>19</v>
      </c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203</v>
      </c>
      <c r="AT177" s="225" t="s">
        <v>198</v>
      </c>
      <c r="AU177" s="225" t="s">
        <v>81</v>
      </c>
      <c r="AY177" s="19" t="s">
        <v>196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79</v>
      </c>
      <c r="BK177" s="226">
        <f>ROUND(I177*H177,2)</f>
        <v>0</v>
      </c>
      <c r="BL177" s="19" t="s">
        <v>203</v>
      </c>
      <c r="BM177" s="225" t="s">
        <v>1808</v>
      </c>
    </row>
    <row r="178" s="2" customFormat="1">
      <c r="A178" s="40"/>
      <c r="B178" s="41"/>
      <c r="C178" s="42"/>
      <c r="D178" s="227" t="s">
        <v>205</v>
      </c>
      <c r="E178" s="42"/>
      <c r="F178" s="228" t="s">
        <v>486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6"/>
      <c r="U178" s="87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205</v>
      </c>
      <c r="AU178" s="19" t="s">
        <v>81</v>
      </c>
    </row>
    <row r="179" s="2" customFormat="1" ht="33" customHeight="1">
      <c r="A179" s="40"/>
      <c r="B179" s="41"/>
      <c r="C179" s="214" t="s">
        <v>487</v>
      </c>
      <c r="D179" s="214" t="s">
        <v>198</v>
      </c>
      <c r="E179" s="215" t="s">
        <v>488</v>
      </c>
      <c r="F179" s="216" t="s">
        <v>489</v>
      </c>
      <c r="G179" s="217" t="s">
        <v>244</v>
      </c>
      <c r="H179" s="218">
        <v>2.3580000000000001</v>
      </c>
      <c r="I179" s="219"/>
      <c r="J179" s="220">
        <f>ROUND(I179*H179,2)</f>
        <v>0</v>
      </c>
      <c r="K179" s="216" t="s">
        <v>202</v>
      </c>
      <c r="L179" s="46"/>
      <c r="M179" s="221" t="s">
        <v>19</v>
      </c>
      <c r="N179" s="222" t="s">
        <v>43</v>
      </c>
      <c r="O179" s="86"/>
      <c r="P179" s="223">
        <f>O179*H179</f>
        <v>0</v>
      </c>
      <c r="Q179" s="223">
        <v>0.0043800000000000002</v>
      </c>
      <c r="R179" s="223">
        <f>Q179*H179</f>
        <v>0.01032804</v>
      </c>
      <c r="S179" s="223">
        <v>0</v>
      </c>
      <c r="T179" s="223">
        <f>S179*H179</f>
        <v>0</v>
      </c>
      <c r="U179" s="224" t="s">
        <v>19</v>
      </c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203</v>
      </c>
      <c r="AT179" s="225" t="s">
        <v>198</v>
      </c>
      <c r="AU179" s="225" t="s">
        <v>81</v>
      </c>
      <c r="AY179" s="19" t="s">
        <v>196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79</v>
      </c>
      <c r="BK179" s="226">
        <f>ROUND(I179*H179,2)</f>
        <v>0</v>
      </c>
      <c r="BL179" s="19" t="s">
        <v>203</v>
      </c>
      <c r="BM179" s="225" t="s">
        <v>1809</v>
      </c>
    </row>
    <row r="180" s="2" customFormat="1">
      <c r="A180" s="40"/>
      <c r="B180" s="41"/>
      <c r="C180" s="42"/>
      <c r="D180" s="227" t="s">
        <v>205</v>
      </c>
      <c r="E180" s="42"/>
      <c r="F180" s="228" t="s">
        <v>491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6"/>
      <c r="U180" s="87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81</v>
      </c>
    </row>
    <row r="181" s="13" customFormat="1">
      <c r="A181" s="13"/>
      <c r="B181" s="232"/>
      <c r="C181" s="233"/>
      <c r="D181" s="234" t="s">
        <v>212</v>
      </c>
      <c r="E181" s="235" t="s">
        <v>19</v>
      </c>
      <c r="F181" s="236" t="s">
        <v>1810</v>
      </c>
      <c r="G181" s="233"/>
      <c r="H181" s="237">
        <v>2.3580000000000001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1"/>
      <c r="U181" s="242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212</v>
      </c>
      <c r="AU181" s="243" t="s">
        <v>81</v>
      </c>
      <c r="AV181" s="13" t="s">
        <v>81</v>
      </c>
      <c r="AW181" s="13" t="s">
        <v>33</v>
      </c>
      <c r="AX181" s="13" t="s">
        <v>79</v>
      </c>
      <c r="AY181" s="243" t="s">
        <v>196</v>
      </c>
    </row>
    <row r="182" s="2" customFormat="1" ht="24.15" customHeight="1">
      <c r="A182" s="40"/>
      <c r="B182" s="41"/>
      <c r="C182" s="214" t="s">
        <v>493</v>
      </c>
      <c r="D182" s="214" t="s">
        <v>198</v>
      </c>
      <c r="E182" s="215" t="s">
        <v>494</v>
      </c>
      <c r="F182" s="216" t="s">
        <v>495</v>
      </c>
      <c r="G182" s="217" t="s">
        <v>244</v>
      </c>
      <c r="H182" s="218">
        <v>2.3580000000000001</v>
      </c>
      <c r="I182" s="219"/>
      <c r="J182" s="220">
        <f>ROUND(I182*H182,2)</f>
        <v>0</v>
      </c>
      <c r="K182" s="216" t="s">
        <v>19</v>
      </c>
      <c r="L182" s="46"/>
      <c r="M182" s="221" t="s">
        <v>19</v>
      </c>
      <c r="N182" s="222" t="s">
        <v>43</v>
      </c>
      <c r="O182" s="86"/>
      <c r="P182" s="223">
        <f>O182*H182</f>
        <v>0</v>
      </c>
      <c r="Q182" s="223">
        <v>0.035200000000000002</v>
      </c>
      <c r="R182" s="223">
        <f>Q182*H182</f>
        <v>0.083001600000000009</v>
      </c>
      <c r="S182" s="223">
        <v>0</v>
      </c>
      <c r="T182" s="223">
        <f>S182*H182</f>
        <v>0</v>
      </c>
      <c r="U182" s="224" t="s">
        <v>19</v>
      </c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203</v>
      </c>
      <c r="AT182" s="225" t="s">
        <v>198</v>
      </c>
      <c r="AU182" s="225" t="s">
        <v>81</v>
      </c>
      <c r="AY182" s="19" t="s">
        <v>196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79</v>
      </c>
      <c r="BK182" s="226">
        <f>ROUND(I182*H182,2)</f>
        <v>0</v>
      </c>
      <c r="BL182" s="19" t="s">
        <v>203</v>
      </c>
      <c r="BM182" s="225" t="s">
        <v>1811</v>
      </c>
    </row>
    <row r="183" s="13" customFormat="1">
      <c r="A183" s="13"/>
      <c r="B183" s="232"/>
      <c r="C183" s="233"/>
      <c r="D183" s="234" t="s">
        <v>212</v>
      </c>
      <c r="E183" s="235" t="s">
        <v>19</v>
      </c>
      <c r="F183" s="236" t="s">
        <v>1810</v>
      </c>
      <c r="G183" s="233"/>
      <c r="H183" s="237">
        <v>2.3580000000000001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1"/>
      <c r="U183" s="242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212</v>
      </c>
      <c r="AU183" s="243" t="s">
        <v>81</v>
      </c>
      <c r="AV183" s="13" t="s">
        <v>81</v>
      </c>
      <c r="AW183" s="13" t="s">
        <v>33</v>
      </c>
      <c r="AX183" s="13" t="s">
        <v>79</v>
      </c>
      <c r="AY183" s="243" t="s">
        <v>196</v>
      </c>
    </row>
    <row r="184" s="2" customFormat="1" ht="33" customHeight="1">
      <c r="A184" s="40"/>
      <c r="B184" s="41"/>
      <c r="C184" s="214" t="s">
        <v>497</v>
      </c>
      <c r="D184" s="214" t="s">
        <v>198</v>
      </c>
      <c r="E184" s="215" t="s">
        <v>498</v>
      </c>
      <c r="F184" s="216" t="s">
        <v>499</v>
      </c>
      <c r="G184" s="217" t="s">
        <v>201</v>
      </c>
      <c r="H184" s="218">
        <v>0.83099999999999996</v>
      </c>
      <c r="I184" s="219"/>
      <c r="J184" s="220">
        <f>ROUND(I184*H184,2)</f>
        <v>0</v>
      </c>
      <c r="K184" s="216" t="s">
        <v>202</v>
      </c>
      <c r="L184" s="46"/>
      <c r="M184" s="221" t="s">
        <v>19</v>
      </c>
      <c r="N184" s="222" t="s">
        <v>43</v>
      </c>
      <c r="O184" s="86"/>
      <c r="P184" s="223">
        <f>O184*H184</f>
        <v>0</v>
      </c>
      <c r="Q184" s="223">
        <v>2.3010199999999998</v>
      </c>
      <c r="R184" s="223">
        <f>Q184*H184</f>
        <v>1.9121476199999998</v>
      </c>
      <c r="S184" s="223">
        <v>0</v>
      </c>
      <c r="T184" s="223">
        <f>S184*H184</f>
        <v>0</v>
      </c>
      <c r="U184" s="224" t="s">
        <v>19</v>
      </c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203</v>
      </c>
      <c r="AT184" s="225" t="s">
        <v>198</v>
      </c>
      <c r="AU184" s="225" t="s">
        <v>81</v>
      </c>
      <c r="AY184" s="19" t="s">
        <v>196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79</v>
      </c>
      <c r="BK184" s="226">
        <f>ROUND(I184*H184,2)</f>
        <v>0</v>
      </c>
      <c r="BL184" s="19" t="s">
        <v>203</v>
      </c>
      <c r="BM184" s="225" t="s">
        <v>1812</v>
      </c>
    </row>
    <row r="185" s="2" customFormat="1">
      <c r="A185" s="40"/>
      <c r="B185" s="41"/>
      <c r="C185" s="42"/>
      <c r="D185" s="227" t="s">
        <v>205</v>
      </c>
      <c r="E185" s="42"/>
      <c r="F185" s="228" t="s">
        <v>501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6"/>
      <c r="U185" s="87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205</v>
      </c>
      <c r="AU185" s="19" t="s">
        <v>81</v>
      </c>
    </row>
    <row r="186" s="13" customFormat="1">
      <c r="A186" s="13"/>
      <c r="B186" s="232"/>
      <c r="C186" s="233"/>
      <c r="D186" s="234" t="s">
        <v>212</v>
      </c>
      <c r="E186" s="235" t="s">
        <v>19</v>
      </c>
      <c r="F186" s="236" t="s">
        <v>1813</v>
      </c>
      <c r="G186" s="233"/>
      <c r="H186" s="237">
        <v>0.42299999999999999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1"/>
      <c r="U186" s="242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212</v>
      </c>
      <c r="AU186" s="243" t="s">
        <v>81</v>
      </c>
      <c r="AV186" s="13" t="s">
        <v>81</v>
      </c>
      <c r="AW186" s="13" t="s">
        <v>33</v>
      </c>
      <c r="AX186" s="13" t="s">
        <v>72</v>
      </c>
      <c r="AY186" s="243" t="s">
        <v>196</v>
      </c>
    </row>
    <row r="187" s="13" customFormat="1">
      <c r="A187" s="13"/>
      <c r="B187" s="232"/>
      <c r="C187" s="233"/>
      <c r="D187" s="234" t="s">
        <v>212</v>
      </c>
      <c r="E187" s="235" t="s">
        <v>19</v>
      </c>
      <c r="F187" s="236" t="s">
        <v>1814</v>
      </c>
      <c r="G187" s="233"/>
      <c r="H187" s="237">
        <v>0.40799999999999997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1"/>
      <c r="U187" s="242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212</v>
      </c>
      <c r="AU187" s="243" t="s">
        <v>81</v>
      </c>
      <c r="AV187" s="13" t="s">
        <v>81</v>
      </c>
      <c r="AW187" s="13" t="s">
        <v>33</v>
      </c>
      <c r="AX187" s="13" t="s">
        <v>72</v>
      </c>
      <c r="AY187" s="243" t="s">
        <v>196</v>
      </c>
    </row>
    <row r="188" s="14" customFormat="1">
      <c r="A188" s="14"/>
      <c r="B188" s="254"/>
      <c r="C188" s="255"/>
      <c r="D188" s="234" t="s">
        <v>212</v>
      </c>
      <c r="E188" s="256" t="s">
        <v>19</v>
      </c>
      <c r="F188" s="257" t="s">
        <v>233</v>
      </c>
      <c r="G188" s="255"/>
      <c r="H188" s="258">
        <v>0.83099999999999996</v>
      </c>
      <c r="I188" s="259"/>
      <c r="J188" s="255"/>
      <c r="K188" s="255"/>
      <c r="L188" s="260"/>
      <c r="M188" s="261"/>
      <c r="N188" s="262"/>
      <c r="O188" s="262"/>
      <c r="P188" s="262"/>
      <c r="Q188" s="262"/>
      <c r="R188" s="262"/>
      <c r="S188" s="262"/>
      <c r="T188" s="262"/>
      <c r="U188" s="263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4" t="s">
        <v>212</v>
      </c>
      <c r="AU188" s="264" t="s">
        <v>81</v>
      </c>
      <c r="AV188" s="14" t="s">
        <v>203</v>
      </c>
      <c r="AW188" s="14" t="s">
        <v>33</v>
      </c>
      <c r="AX188" s="14" t="s">
        <v>79</v>
      </c>
      <c r="AY188" s="264" t="s">
        <v>196</v>
      </c>
    </row>
    <row r="189" s="2" customFormat="1" ht="33" customHeight="1">
      <c r="A189" s="40"/>
      <c r="B189" s="41"/>
      <c r="C189" s="214" t="s">
        <v>503</v>
      </c>
      <c r="D189" s="214" t="s">
        <v>198</v>
      </c>
      <c r="E189" s="215" t="s">
        <v>504</v>
      </c>
      <c r="F189" s="216" t="s">
        <v>505</v>
      </c>
      <c r="G189" s="217" t="s">
        <v>201</v>
      </c>
      <c r="H189" s="218">
        <v>0.83099999999999996</v>
      </c>
      <c r="I189" s="219"/>
      <c r="J189" s="220">
        <f>ROUND(I189*H189,2)</f>
        <v>0</v>
      </c>
      <c r="K189" s="216" t="s">
        <v>202</v>
      </c>
      <c r="L189" s="46"/>
      <c r="M189" s="221" t="s">
        <v>19</v>
      </c>
      <c r="N189" s="222" t="s">
        <v>43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3">
        <f>S189*H189</f>
        <v>0</v>
      </c>
      <c r="U189" s="224" t="s">
        <v>19</v>
      </c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203</v>
      </c>
      <c r="AT189" s="225" t="s">
        <v>198</v>
      </c>
      <c r="AU189" s="225" t="s">
        <v>81</v>
      </c>
      <c r="AY189" s="19" t="s">
        <v>196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79</v>
      </c>
      <c r="BK189" s="226">
        <f>ROUND(I189*H189,2)</f>
        <v>0</v>
      </c>
      <c r="BL189" s="19" t="s">
        <v>203</v>
      </c>
      <c r="BM189" s="225" t="s">
        <v>1815</v>
      </c>
    </row>
    <row r="190" s="2" customFormat="1">
      <c r="A190" s="40"/>
      <c r="B190" s="41"/>
      <c r="C190" s="42"/>
      <c r="D190" s="227" t="s">
        <v>205</v>
      </c>
      <c r="E190" s="42"/>
      <c r="F190" s="228" t="s">
        <v>507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6"/>
      <c r="U190" s="87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81</v>
      </c>
    </row>
    <row r="191" s="2" customFormat="1" ht="24.15" customHeight="1">
      <c r="A191" s="40"/>
      <c r="B191" s="41"/>
      <c r="C191" s="214" t="s">
        <v>508</v>
      </c>
      <c r="D191" s="214" t="s">
        <v>198</v>
      </c>
      <c r="E191" s="215" t="s">
        <v>1816</v>
      </c>
      <c r="F191" s="216" t="s">
        <v>1817</v>
      </c>
      <c r="G191" s="217" t="s">
        <v>244</v>
      </c>
      <c r="H191" s="218">
        <v>14.496</v>
      </c>
      <c r="I191" s="219"/>
      <c r="J191" s="220">
        <f>ROUND(I191*H191,2)</f>
        <v>0</v>
      </c>
      <c r="K191" s="216" t="s">
        <v>202</v>
      </c>
      <c r="L191" s="46"/>
      <c r="M191" s="221" t="s">
        <v>19</v>
      </c>
      <c r="N191" s="222" t="s">
        <v>43</v>
      </c>
      <c r="O191" s="86"/>
      <c r="P191" s="223">
        <f>O191*H191</f>
        <v>0</v>
      </c>
      <c r="Q191" s="223">
        <v>0.00012999999999999999</v>
      </c>
      <c r="R191" s="223">
        <f>Q191*H191</f>
        <v>0.0018844799999999998</v>
      </c>
      <c r="S191" s="223">
        <v>0</v>
      </c>
      <c r="T191" s="223">
        <f>S191*H191</f>
        <v>0</v>
      </c>
      <c r="U191" s="224" t="s">
        <v>19</v>
      </c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203</v>
      </c>
      <c r="AT191" s="225" t="s">
        <v>198</v>
      </c>
      <c r="AU191" s="225" t="s">
        <v>81</v>
      </c>
      <c r="AY191" s="19" t="s">
        <v>196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79</v>
      </c>
      <c r="BK191" s="226">
        <f>ROUND(I191*H191,2)</f>
        <v>0</v>
      </c>
      <c r="BL191" s="19" t="s">
        <v>203</v>
      </c>
      <c r="BM191" s="225" t="s">
        <v>1818</v>
      </c>
    </row>
    <row r="192" s="2" customFormat="1">
      <c r="A192" s="40"/>
      <c r="B192" s="41"/>
      <c r="C192" s="42"/>
      <c r="D192" s="227" t="s">
        <v>205</v>
      </c>
      <c r="E192" s="42"/>
      <c r="F192" s="228" t="s">
        <v>1819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6"/>
      <c r="U192" s="87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205</v>
      </c>
      <c r="AU192" s="19" t="s">
        <v>81</v>
      </c>
    </row>
    <row r="193" s="13" customFormat="1">
      <c r="A193" s="13"/>
      <c r="B193" s="232"/>
      <c r="C193" s="233"/>
      <c r="D193" s="234" t="s">
        <v>212</v>
      </c>
      <c r="E193" s="235" t="s">
        <v>19</v>
      </c>
      <c r="F193" s="236" t="s">
        <v>1820</v>
      </c>
      <c r="G193" s="233"/>
      <c r="H193" s="237">
        <v>14.496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1"/>
      <c r="U193" s="242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212</v>
      </c>
      <c r="AU193" s="243" t="s">
        <v>81</v>
      </c>
      <c r="AV193" s="13" t="s">
        <v>81</v>
      </c>
      <c r="AW193" s="13" t="s">
        <v>33</v>
      </c>
      <c r="AX193" s="13" t="s">
        <v>79</v>
      </c>
      <c r="AY193" s="243" t="s">
        <v>196</v>
      </c>
    </row>
    <row r="194" s="2" customFormat="1" ht="37.8" customHeight="1">
      <c r="A194" s="40"/>
      <c r="B194" s="41"/>
      <c r="C194" s="214" t="s">
        <v>515</v>
      </c>
      <c r="D194" s="214" t="s">
        <v>198</v>
      </c>
      <c r="E194" s="215" t="s">
        <v>509</v>
      </c>
      <c r="F194" s="216" t="s">
        <v>510</v>
      </c>
      <c r="G194" s="217" t="s">
        <v>209</v>
      </c>
      <c r="H194" s="218">
        <v>25.780000000000001</v>
      </c>
      <c r="I194" s="219"/>
      <c r="J194" s="220">
        <f>ROUND(I194*H194,2)</f>
        <v>0</v>
      </c>
      <c r="K194" s="216" t="s">
        <v>202</v>
      </c>
      <c r="L194" s="46"/>
      <c r="M194" s="221" t="s">
        <v>19</v>
      </c>
      <c r="N194" s="222" t="s">
        <v>43</v>
      </c>
      <c r="O194" s="86"/>
      <c r="P194" s="223">
        <f>O194*H194</f>
        <v>0</v>
      </c>
      <c r="Q194" s="223">
        <v>2.0000000000000002E-05</v>
      </c>
      <c r="R194" s="223">
        <f>Q194*H194</f>
        <v>0.00051560000000000006</v>
      </c>
      <c r="S194" s="223">
        <v>0</v>
      </c>
      <c r="T194" s="223">
        <f>S194*H194</f>
        <v>0</v>
      </c>
      <c r="U194" s="224" t="s">
        <v>19</v>
      </c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203</v>
      </c>
      <c r="AT194" s="225" t="s">
        <v>198</v>
      </c>
      <c r="AU194" s="225" t="s">
        <v>81</v>
      </c>
      <c r="AY194" s="19" t="s">
        <v>196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79</v>
      </c>
      <c r="BK194" s="226">
        <f>ROUND(I194*H194,2)</f>
        <v>0</v>
      </c>
      <c r="BL194" s="19" t="s">
        <v>203</v>
      </c>
      <c r="BM194" s="225" t="s">
        <v>1821</v>
      </c>
    </row>
    <row r="195" s="2" customFormat="1">
      <c r="A195" s="40"/>
      <c r="B195" s="41"/>
      <c r="C195" s="42"/>
      <c r="D195" s="227" t="s">
        <v>205</v>
      </c>
      <c r="E195" s="42"/>
      <c r="F195" s="228" t="s">
        <v>512</v>
      </c>
      <c r="G195" s="42"/>
      <c r="H195" s="42"/>
      <c r="I195" s="229"/>
      <c r="J195" s="42"/>
      <c r="K195" s="42"/>
      <c r="L195" s="46"/>
      <c r="M195" s="230"/>
      <c r="N195" s="231"/>
      <c r="O195" s="86"/>
      <c r="P195" s="86"/>
      <c r="Q195" s="86"/>
      <c r="R195" s="86"/>
      <c r="S195" s="86"/>
      <c r="T195" s="86"/>
      <c r="U195" s="87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205</v>
      </c>
      <c r="AU195" s="19" t="s">
        <v>81</v>
      </c>
    </row>
    <row r="196" s="13" customFormat="1">
      <c r="A196" s="13"/>
      <c r="B196" s="232"/>
      <c r="C196" s="233"/>
      <c r="D196" s="234" t="s">
        <v>212</v>
      </c>
      <c r="E196" s="235" t="s">
        <v>19</v>
      </c>
      <c r="F196" s="236" t="s">
        <v>1822</v>
      </c>
      <c r="G196" s="233"/>
      <c r="H196" s="237">
        <v>10.9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1"/>
      <c r="U196" s="242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212</v>
      </c>
      <c r="AU196" s="243" t="s">
        <v>81</v>
      </c>
      <c r="AV196" s="13" t="s">
        <v>81</v>
      </c>
      <c r="AW196" s="13" t="s">
        <v>33</v>
      </c>
      <c r="AX196" s="13" t="s">
        <v>72</v>
      </c>
      <c r="AY196" s="243" t="s">
        <v>196</v>
      </c>
    </row>
    <row r="197" s="13" customFormat="1">
      <c r="A197" s="13"/>
      <c r="B197" s="232"/>
      <c r="C197" s="233"/>
      <c r="D197" s="234" t="s">
        <v>212</v>
      </c>
      <c r="E197" s="235" t="s">
        <v>19</v>
      </c>
      <c r="F197" s="236" t="s">
        <v>1823</v>
      </c>
      <c r="G197" s="233"/>
      <c r="H197" s="237">
        <v>14.880000000000001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1"/>
      <c r="U197" s="242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212</v>
      </c>
      <c r="AU197" s="243" t="s">
        <v>81</v>
      </c>
      <c r="AV197" s="13" t="s">
        <v>81</v>
      </c>
      <c r="AW197" s="13" t="s">
        <v>33</v>
      </c>
      <c r="AX197" s="13" t="s">
        <v>72</v>
      </c>
      <c r="AY197" s="243" t="s">
        <v>196</v>
      </c>
    </row>
    <row r="198" s="14" customFormat="1">
      <c r="A198" s="14"/>
      <c r="B198" s="254"/>
      <c r="C198" s="255"/>
      <c r="D198" s="234" t="s">
        <v>212</v>
      </c>
      <c r="E198" s="256" t="s">
        <v>19</v>
      </c>
      <c r="F198" s="257" t="s">
        <v>233</v>
      </c>
      <c r="G198" s="255"/>
      <c r="H198" s="258">
        <v>25.780000000000001</v>
      </c>
      <c r="I198" s="259"/>
      <c r="J198" s="255"/>
      <c r="K198" s="255"/>
      <c r="L198" s="260"/>
      <c r="M198" s="261"/>
      <c r="N198" s="262"/>
      <c r="O198" s="262"/>
      <c r="P198" s="262"/>
      <c r="Q198" s="262"/>
      <c r="R198" s="262"/>
      <c r="S198" s="262"/>
      <c r="T198" s="262"/>
      <c r="U198" s="263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4" t="s">
        <v>212</v>
      </c>
      <c r="AU198" s="264" t="s">
        <v>81</v>
      </c>
      <c r="AV198" s="14" t="s">
        <v>203</v>
      </c>
      <c r="AW198" s="14" t="s">
        <v>33</v>
      </c>
      <c r="AX198" s="14" t="s">
        <v>79</v>
      </c>
      <c r="AY198" s="264" t="s">
        <v>196</v>
      </c>
    </row>
    <row r="199" s="12" customFormat="1" ht="22.8" customHeight="1">
      <c r="A199" s="12"/>
      <c r="B199" s="198"/>
      <c r="C199" s="199"/>
      <c r="D199" s="200" t="s">
        <v>71</v>
      </c>
      <c r="E199" s="212" t="s">
        <v>254</v>
      </c>
      <c r="F199" s="212" t="s">
        <v>514</v>
      </c>
      <c r="G199" s="199"/>
      <c r="H199" s="199"/>
      <c r="I199" s="202"/>
      <c r="J199" s="213">
        <f>BK199</f>
        <v>0</v>
      </c>
      <c r="K199" s="199"/>
      <c r="L199" s="204"/>
      <c r="M199" s="205"/>
      <c r="N199" s="206"/>
      <c r="O199" s="206"/>
      <c r="P199" s="207">
        <f>SUM(P200:P211)</f>
        <v>0</v>
      </c>
      <c r="Q199" s="206"/>
      <c r="R199" s="207">
        <f>SUM(R200:R211)</f>
        <v>0.016250000000000001</v>
      </c>
      <c r="S199" s="206"/>
      <c r="T199" s="207">
        <f>SUM(T200:T211)</f>
        <v>0</v>
      </c>
      <c r="U199" s="208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09" t="s">
        <v>79</v>
      </c>
      <c r="AT199" s="210" t="s">
        <v>71</v>
      </c>
      <c r="AU199" s="210" t="s">
        <v>79</v>
      </c>
      <c r="AY199" s="209" t="s">
        <v>196</v>
      </c>
      <c r="BK199" s="211">
        <f>SUM(BK200:BK211)</f>
        <v>0</v>
      </c>
    </row>
    <row r="200" s="2" customFormat="1" ht="37.8" customHeight="1">
      <c r="A200" s="40"/>
      <c r="B200" s="41"/>
      <c r="C200" s="214" t="s">
        <v>278</v>
      </c>
      <c r="D200" s="214" t="s">
        <v>198</v>
      </c>
      <c r="E200" s="215" t="s">
        <v>516</v>
      </c>
      <c r="F200" s="216" t="s">
        <v>517</v>
      </c>
      <c r="G200" s="217" t="s">
        <v>244</v>
      </c>
      <c r="H200" s="218">
        <v>34.539999999999999</v>
      </c>
      <c r="I200" s="219"/>
      <c r="J200" s="220">
        <f>ROUND(I200*H200,2)</f>
        <v>0</v>
      </c>
      <c r="K200" s="216" t="s">
        <v>202</v>
      </c>
      <c r="L200" s="46"/>
      <c r="M200" s="221" t="s">
        <v>19</v>
      </c>
      <c r="N200" s="222" t="s">
        <v>43</v>
      </c>
      <c r="O200" s="86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3">
        <f>S200*H200</f>
        <v>0</v>
      </c>
      <c r="U200" s="224" t="s">
        <v>19</v>
      </c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203</v>
      </c>
      <c r="AT200" s="225" t="s">
        <v>198</v>
      </c>
      <c r="AU200" s="225" t="s">
        <v>81</v>
      </c>
      <c r="AY200" s="19" t="s">
        <v>196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79</v>
      </c>
      <c r="BK200" s="226">
        <f>ROUND(I200*H200,2)</f>
        <v>0</v>
      </c>
      <c r="BL200" s="19" t="s">
        <v>203</v>
      </c>
      <c r="BM200" s="225" t="s">
        <v>1824</v>
      </c>
    </row>
    <row r="201" s="2" customFormat="1">
      <c r="A201" s="40"/>
      <c r="B201" s="41"/>
      <c r="C201" s="42"/>
      <c r="D201" s="227" t="s">
        <v>205</v>
      </c>
      <c r="E201" s="42"/>
      <c r="F201" s="228" t="s">
        <v>519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6"/>
      <c r="U201" s="87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205</v>
      </c>
      <c r="AU201" s="19" t="s">
        <v>81</v>
      </c>
    </row>
    <row r="202" s="13" customFormat="1">
      <c r="A202" s="13"/>
      <c r="B202" s="232"/>
      <c r="C202" s="233"/>
      <c r="D202" s="234" t="s">
        <v>212</v>
      </c>
      <c r="E202" s="235" t="s">
        <v>19</v>
      </c>
      <c r="F202" s="236" t="s">
        <v>1825</v>
      </c>
      <c r="G202" s="233"/>
      <c r="H202" s="237">
        <v>13.460000000000001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1"/>
      <c r="U202" s="242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212</v>
      </c>
      <c r="AU202" s="243" t="s">
        <v>81</v>
      </c>
      <c r="AV202" s="13" t="s">
        <v>81</v>
      </c>
      <c r="AW202" s="13" t="s">
        <v>33</v>
      </c>
      <c r="AX202" s="13" t="s">
        <v>72</v>
      </c>
      <c r="AY202" s="243" t="s">
        <v>196</v>
      </c>
    </row>
    <row r="203" s="13" customFormat="1">
      <c r="A203" s="13"/>
      <c r="B203" s="232"/>
      <c r="C203" s="233"/>
      <c r="D203" s="234" t="s">
        <v>212</v>
      </c>
      <c r="E203" s="235" t="s">
        <v>19</v>
      </c>
      <c r="F203" s="236" t="s">
        <v>1826</v>
      </c>
      <c r="G203" s="233"/>
      <c r="H203" s="237">
        <v>21.079999999999998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1"/>
      <c r="U203" s="242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212</v>
      </c>
      <c r="AU203" s="243" t="s">
        <v>81</v>
      </c>
      <c r="AV203" s="13" t="s">
        <v>81</v>
      </c>
      <c r="AW203" s="13" t="s">
        <v>33</v>
      </c>
      <c r="AX203" s="13" t="s">
        <v>72</v>
      </c>
      <c r="AY203" s="243" t="s">
        <v>196</v>
      </c>
    </row>
    <row r="204" s="14" customFormat="1">
      <c r="A204" s="14"/>
      <c r="B204" s="254"/>
      <c r="C204" s="255"/>
      <c r="D204" s="234" t="s">
        <v>212</v>
      </c>
      <c r="E204" s="256" t="s">
        <v>19</v>
      </c>
      <c r="F204" s="257" t="s">
        <v>233</v>
      </c>
      <c r="G204" s="255"/>
      <c r="H204" s="258">
        <v>34.539999999999999</v>
      </c>
      <c r="I204" s="259"/>
      <c r="J204" s="255"/>
      <c r="K204" s="255"/>
      <c r="L204" s="260"/>
      <c r="M204" s="261"/>
      <c r="N204" s="262"/>
      <c r="O204" s="262"/>
      <c r="P204" s="262"/>
      <c r="Q204" s="262"/>
      <c r="R204" s="262"/>
      <c r="S204" s="262"/>
      <c r="T204" s="262"/>
      <c r="U204" s="263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4" t="s">
        <v>212</v>
      </c>
      <c r="AU204" s="264" t="s">
        <v>81</v>
      </c>
      <c r="AV204" s="14" t="s">
        <v>203</v>
      </c>
      <c r="AW204" s="14" t="s">
        <v>33</v>
      </c>
      <c r="AX204" s="14" t="s">
        <v>79</v>
      </c>
      <c r="AY204" s="264" t="s">
        <v>196</v>
      </c>
    </row>
    <row r="205" s="2" customFormat="1" ht="24.15" customHeight="1">
      <c r="A205" s="40"/>
      <c r="B205" s="41"/>
      <c r="C205" s="214" t="s">
        <v>526</v>
      </c>
      <c r="D205" s="214" t="s">
        <v>198</v>
      </c>
      <c r="E205" s="215" t="s">
        <v>522</v>
      </c>
      <c r="F205" s="216" t="s">
        <v>523</v>
      </c>
      <c r="G205" s="217" t="s">
        <v>222</v>
      </c>
      <c r="H205" s="218">
        <v>1</v>
      </c>
      <c r="I205" s="219"/>
      <c r="J205" s="220">
        <f>ROUND(I205*H205,2)</f>
        <v>0</v>
      </c>
      <c r="K205" s="216" t="s">
        <v>202</v>
      </c>
      <c r="L205" s="46"/>
      <c r="M205" s="221" t="s">
        <v>19</v>
      </c>
      <c r="N205" s="222" t="s">
        <v>43</v>
      </c>
      <c r="O205" s="86"/>
      <c r="P205" s="223">
        <f>O205*H205</f>
        <v>0</v>
      </c>
      <c r="Q205" s="223">
        <v>0.00011</v>
      </c>
      <c r="R205" s="223">
        <f>Q205*H205</f>
        <v>0.00011</v>
      </c>
      <c r="S205" s="223">
        <v>0</v>
      </c>
      <c r="T205" s="223">
        <f>S205*H205</f>
        <v>0</v>
      </c>
      <c r="U205" s="224" t="s">
        <v>19</v>
      </c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203</v>
      </c>
      <c r="AT205" s="225" t="s">
        <v>198</v>
      </c>
      <c r="AU205" s="225" t="s">
        <v>81</v>
      </c>
      <c r="AY205" s="19" t="s">
        <v>196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79</v>
      </c>
      <c r="BK205" s="226">
        <f>ROUND(I205*H205,2)</f>
        <v>0</v>
      </c>
      <c r="BL205" s="19" t="s">
        <v>203</v>
      </c>
      <c r="BM205" s="225" t="s">
        <v>1827</v>
      </c>
    </row>
    <row r="206" s="2" customFormat="1">
      <c r="A206" s="40"/>
      <c r="B206" s="41"/>
      <c r="C206" s="42"/>
      <c r="D206" s="227" t="s">
        <v>205</v>
      </c>
      <c r="E206" s="42"/>
      <c r="F206" s="228" t="s">
        <v>525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6"/>
      <c r="U206" s="87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205</v>
      </c>
      <c r="AU206" s="19" t="s">
        <v>81</v>
      </c>
    </row>
    <row r="207" s="2" customFormat="1" ht="24.15" customHeight="1">
      <c r="A207" s="40"/>
      <c r="B207" s="41"/>
      <c r="C207" s="244" t="s">
        <v>530</v>
      </c>
      <c r="D207" s="244" t="s">
        <v>214</v>
      </c>
      <c r="E207" s="245" t="s">
        <v>527</v>
      </c>
      <c r="F207" s="246" t="s">
        <v>528</v>
      </c>
      <c r="G207" s="247" t="s">
        <v>222</v>
      </c>
      <c r="H207" s="248">
        <v>1</v>
      </c>
      <c r="I207" s="249"/>
      <c r="J207" s="250">
        <f>ROUND(I207*H207,2)</f>
        <v>0</v>
      </c>
      <c r="K207" s="246" t="s">
        <v>202</v>
      </c>
      <c r="L207" s="251"/>
      <c r="M207" s="252" t="s">
        <v>19</v>
      </c>
      <c r="N207" s="253" t="s">
        <v>43</v>
      </c>
      <c r="O207" s="86"/>
      <c r="P207" s="223">
        <f>O207*H207</f>
        <v>0</v>
      </c>
      <c r="Q207" s="223">
        <v>0.012500000000000001</v>
      </c>
      <c r="R207" s="223">
        <f>Q207*H207</f>
        <v>0.012500000000000001</v>
      </c>
      <c r="S207" s="223">
        <v>0</v>
      </c>
      <c r="T207" s="223">
        <f>S207*H207</f>
        <v>0</v>
      </c>
      <c r="U207" s="224" t="s">
        <v>19</v>
      </c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217</v>
      </c>
      <c r="AT207" s="225" t="s">
        <v>214</v>
      </c>
      <c r="AU207" s="225" t="s">
        <v>81</v>
      </c>
      <c r="AY207" s="19" t="s">
        <v>196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79</v>
      </c>
      <c r="BK207" s="226">
        <f>ROUND(I207*H207,2)</f>
        <v>0</v>
      </c>
      <c r="BL207" s="19" t="s">
        <v>203</v>
      </c>
      <c r="BM207" s="225" t="s">
        <v>1828</v>
      </c>
    </row>
    <row r="208" s="2" customFormat="1" ht="37.8" customHeight="1">
      <c r="A208" s="40"/>
      <c r="B208" s="41"/>
      <c r="C208" s="214" t="s">
        <v>535</v>
      </c>
      <c r="D208" s="214" t="s">
        <v>198</v>
      </c>
      <c r="E208" s="215" t="s">
        <v>531</v>
      </c>
      <c r="F208" s="216" t="s">
        <v>532</v>
      </c>
      <c r="G208" s="217" t="s">
        <v>222</v>
      </c>
      <c r="H208" s="218">
        <v>28</v>
      </c>
      <c r="I208" s="219"/>
      <c r="J208" s="220">
        <f>ROUND(I208*H208,2)</f>
        <v>0</v>
      </c>
      <c r="K208" s="216" t="s">
        <v>19</v>
      </c>
      <c r="L208" s="46"/>
      <c r="M208" s="221" t="s">
        <v>19</v>
      </c>
      <c r="N208" s="222" t="s">
        <v>43</v>
      </c>
      <c r="O208" s="86"/>
      <c r="P208" s="223">
        <f>O208*H208</f>
        <v>0</v>
      </c>
      <c r="Q208" s="223">
        <v>4.0000000000000003E-05</v>
      </c>
      <c r="R208" s="223">
        <f>Q208*H208</f>
        <v>0.0011200000000000001</v>
      </c>
      <c r="S208" s="223">
        <v>0</v>
      </c>
      <c r="T208" s="223">
        <f>S208*H208</f>
        <v>0</v>
      </c>
      <c r="U208" s="224" t="s">
        <v>19</v>
      </c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203</v>
      </c>
      <c r="AT208" s="225" t="s">
        <v>198</v>
      </c>
      <c r="AU208" s="225" t="s">
        <v>81</v>
      </c>
      <c r="AY208" s="19" t="s">
        <v>196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79</v>
      </c>
      <c r="BK208" s="226">
        <f>ROUND(I208*H208,2)</f>
        <v>0</v>
      </c>
      <c r="BL208" s="19" t="s">
        <v>203</v>
      </c>
      <c r="BM208" s="225" t="s">
        <v>1829</v>
      </c>
    </row>
    <row r="209" s="13" customFormat="1">
      <c r="A209" s="13"/>
      <c r="B209" s="232"/>
      <c r="C209" s="233"/>
      <c r="D209" s="234" t="s">
        <v>212</v>
      </c>
      <c r="E209" s="235" t="s">
        <v>19</v>
      </c>
      <c r="F209" s="236" t="s">
        <v>1830</v>
      </c>
      <c r="G209" s="233"/>
      <c r="H209" s="237">
        <v>28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1"/>
      <c r="U209" s="242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212</v>
      </c>
      <c r="AU209" s="243" t="s">
        <v>81</v>
      </c>
      <c r="AV209" s="13" t="s">
        <v>81</v>
      </c>
      <c r="AW209" s="13" t="s">
        <v>33</v>
      </c>
      <c r="AX209" s="13" t="s">
        <v>79</v>
      </c>
      <c r="AY209" s="243" t="s">
        <v>196</v>
      </c>
    </row>
    <row r="210" s="2" customFormat="1" ht="33" customHeight="1">
      <c r="A210" s="40"/>
      <c r="B210" s="41"/>
      <c r="C210" s="214" t="s">
        <v>540</v>
      </c>
      <c r="D210" s="214" t="s">
        <v>198</v>
      </c>
      <c r="E210" s="215" t="s">
        <v>536</v>
      </c>
      <c r="F210" s="216" t="s">
        <v>537</v>
      </c>
      <c r="G210" s="217" t="s">
        <v>222</v>
      </c>
      <c r="H210" s="218">
        <v>28</v>
      </c>
      <c r="I210" s="219"/>
      <c r="J210" s="220">
        <f>ROUND(I210*H210,2)</f>
        <v>0</v>
      </c>
      <c r="K210" s="216" t="s">
        <v>202</v>
      </c>
      <c r="L210" s="46"/>
      <c r="M210" s="221" t="s">
        <v>19</v>
      </c>
      <c r="N210" s="222" t="s">
        <v>43</v>
      </c>
      <c r="O210" s="86"/>
      <c r="P210" s="223">
        <f>O210*H210</f>
        <v>0</v>
      </c>
      <c r="Q210" s="223">
        <v>9.0000000000000006E-05</v>
      </c>
      <c r="R210" s="223">
        <f>Q210*H210</f>
        <v>0.0025200000000000001</v>
      </c>
      <c r="S210" s="223">
        <v>0</v>
      </c>
      <c r="T210" s="223">
        <f>S210*H210</f>
        <v>0</v>
      </c>
      <c r="U210" s="224" t="s">
        <v>19</v>
      </c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203</v>
      </c>
      <c r="AT210" s="225" t="s">
        <v>198</v>
      </c>
      <c r="AU210" s="225" t="s">
        <v>81</v>
      </c>
      <c r="AY210" s="19" t="s">
        <v>196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79</v>
      </c>
      <c r="BK210" s="226">
        <f>ROUND(I210*H210,2)</f>
        <v>0</v>
      </c>
      <c r="BL210" s="19" t="s">
        <v>203</v>
      </c>
      <c r="BM210" s="225" t="s">
        <v>1831</v>
      </c>
    </row>
    <row r="211" s="2" customFormat="1">
      <c r="A211" s="40"/>
      <c r="B211" s="41"/>
      <c r="C211" s="42"/>
      <c r="D211" s="227" t="s">
        <v>205</v>
      </c>
      <c r="E211" s="42"/>
      <c r="F211" s="228" t="s">
        <v>539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6"/>
      <c r="U211" s="87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205</v>
      </c>
      <c r="AU211" s="19" t="s">
        <v>81</v>
      </c>
    </row>
    <row r="212" s="12" customFormat="1" ht="22.8" customHeight="1">
      <c r="A212" s="12"/>
      <c r="B212" s="198"/>
      <c r="C212" s="199"/>
      <c r="D212" s="200" t="s">
        <v>71</v>
      </c>
      <c r="E212" s="212" t="s">
        <v>252</v>
      </c>
      <c r="F212" s="212" t="s">
        <v>253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SUM(P213:P214)</f>
        <v>0</v>
      </c>
      <c r="Q212" s="206"/>
      <c r="R212" s="207">
        <f>SUM(R213:R214)</f>
        <v>0</v>
      </c>
      <c r="S212" s="206"/>
      <c r="T212" s="207">
        <f>SUM(T213:T214)</f>
        <v>0</v>
      </c>
      <c r="U212" s="208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79</v>
      </c>
      <c r="AT212" s="210" t="s">
        <v>71</v>
      </c>
      <c r="AU212" s="210" t="s">
        <v>79</v>
      </c>
      <c r="AY212" s="209" t="s">
        <v>196</v>
      </c>
      <c r="BK212" s="211">
        <f>SUM(BK213:BK214)</f>
        <v>0</v>
      </c>
    </row>
    <row r="213" s="2" customFormat="1" ht="55.5" customHeight="1">
      <c r="A213" s="40"/>
      <c r="B213" s="41"/>
      <c r="C213" s="214" t="s">
        <v>547</v>
      </c>
      <c r="D213" s="214" t="s">
        <v>198</v>
      </c>
      <c r="E213" s="215" t="s">
        <v>541</v>
      </c>
      <c r="F213" s="216" t="s">
        <v>542</v>
      </c>
      <c r="G213" s="217" t="s">
        <v>237</v>
      </c>
      <c r="H213" s="218">
        <v>25.641999999999999</v>
      </c>
      <c r="I213" s="219"/>
      <c r="J213" s="220">
        <f>ROUND(I213*H213,2)</f>
        <v>0</v>
      </c>
      <c r="K213" s="216" t="s">
        <v>202</v>
      </c>
      <c r="L213" s="46"/>
      <c r="M213" s="221" t="s">
        <v>19</v>
      </c>
      <c r="N213" s="222" t="s">
        <v>43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3">
        <f>S213*H213</f>
        <v>0</v>
      </c>
      <c r="U213" s="224" t="s">
        <v>19</v>
      </c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203</v>
      </c>
      <c r="AT213" s="225" t="s">
        <v>198</v>
      </c>
      <c r="AU213" s="225" t="s">
        <v>81</v>
      </c>
      <c r="AY213" s="19" t="s">
        <v>196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79</v>
      </c>
      <c r="BK213" s="226">
        <f>ROUND(I213*H213,2)</f>
        <v>0</v>
      </c>
      <c r="BL213" s="19" t="s">
        <v>203</v>
      </c>
      <c r="BM213" s="225" t="s">
        <v>1832</v>
      </c>
    </row>
    <row r="214" s="2" customFormat="1">
      <c r="A214" s="40"/>
      <c r="B214" s="41"/>
      <c r="C214" s="42"/>
      <c r="D214" s="227" t="s">
        <v>205</v>
      </c>
      <c r="E214" s="42"/>
      <c r="F214" s="228" t="s">
        <v>544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6"/>
      <c r="U214" s="87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205</v>
      </c>
      <c r="AU214" s="19" t="s">
        <v>81</v>
      </c>
    </row>
    <row r="215" s="12" customFormat="1" ht="25.92" customHeight="1">
      <c r="A215" s="12"/>
      <c r="B215" s="198"/>
      <c r="C215" s="199"/>
      <c r="D215" s="200" t="s">
        <v>71</v>
      </c>
      <c r="E215" s="201" t="s">
        <v>259</v>
      </c>
      <c r="F215" s="201" t="s">
        <v>260</v>
      </c>
      <c r="G215" s="199"/>
      <c r="H215" s="199"/>
      <c r="I215" s="202"/>
      <c r="J215" s="203">
        <f>BK215</f>
        <v>0</v>
      </c>
      <c r="K215" s="199"/>
      <c r="L215" s="204"/>
      <c r="M215" s="205"/>
      <c r="N215" s="206"/>
      <c r="O215" s="206"/>
      <c r="P215" s="207">
        <f>P216+P237+P270+P297+P381+P392+P406+P452+P496+P508</f>
        <v>0</v>
      </c>
      <c r="Q215" s="206"/>
      <c r="R215" s="207">
        <f>R216+R237+R270+R297+R381+R392+R406+R452+R496+R508</f>
        <v>4.8037433100000007</v>
      </c>
      <c r="S215" s="206"/>
      <c r="T215" s="207">
        <f>T216+T237+T270+T297+T381+T392+T406+T452+T496+T508</f>
        <v>0</v>
      </c>
      <c r="U215" s="208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09" t="s">
        <v>81</v>
      </c>
      <c r="AT215" s="210" t="s">
        <v>71</v>
      </c>
      <c r="AU215" s="210" t="s">
        <v>72</v>
      </c>
      <c r="AY215" s="209" t="s">
        <v>196</v>
      </c>
      <c r="BK215" s="211">
        <f>BK216+BK237+BK270+BK297+BK381+BK392+BK406+BK452+BK496+BK508</f>
        <v>0</v>
      </c>
    </row>
    <row r="216" s="12" customFormat="1" ht="22.8" customHeight="1">
      <c r="A216" s="12"/>
      <c r="B216" s="198"/>
      <c r="C216" s="199"/>
      <c r="D216" s="200" t="s">
        <v>71</v>
      </c>
      <c r="E216" s="212" t="s">
        <v>545</v>
      </c>
      <c r="F216" s="212" t="s">
        <v>546</v>
      </c>
      <c r="G216" s="199"/>
      <c r="H216" s="199"/>
      <c r="I216" s="202"/>
      <c r="J216" s="213">
        <f>BK216</f>
        <v>0</v>
      </c>
      <c r="K216" s="199"/>
      <c r="L216" s="204"/>
      <c r="M216" s="205"/>
      <c r="N216" s="206"/>
      <c r="O216" s="206"/>
      <c r="P216" s="207">
        <f>SUM(P217:P236)</f>
        <v>0</v>
      </c>
      <c r="Q216" s="206"/>
      <c r="R216" s="207">
        <f>SUM(R217:R236)</f>
        <v>0.18715799999999999</v>
      </c>
      <c r="S216" s="206"/>
      <c r="T216" s="207">
        <f>SUM(T217:T236)</f>
        <v>0</v>
      </c>
      <c r="U216" s="208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81</v>
      </c>
      <c r="AT216" s="210" t="s">
        <v>71</v>
      </c>
      <c r="AU216" s="210" t="s">
        <v>79</v>
      </c>
      <c r="AY216" s="209" t="s">
        <v>196</v>
      </c>
      <c r="BK216" s="211">
        <f>SUM(BK217:BK236)</f>
        <v>0</v>
      </c>
    </row>
    <row r="217" s="2" customFormat="1" ht="37.8" customHeight="1">
      <c r="A217" s="40"/>
      <c r="B217" s="41"/>
      <c r="C217" s="214" t="s">
        <v>552</v>
      </c>
      <c r="D217" s="214" t="s">
        <v>198</v>
      </c>
      <c r="E217" s="215" t="s">
        <v>548</v>
      </c>
      <c r="F217" s="216" t="s">
        <v>549</v>
      </c>
      <c r="G217" s="217" t="s">
        <v>244</v>
      </c>
      <c r="H217" s="218">
        <v>16.305</v>
      </c>
      <c r="I217" s="219"/>
      <c r="J217" s="220">
        <f>ROUND(I217*H217,2)</f>
        <v>0</v>
      </c>
      <c r="K217" s="216" t="s">
        <v>202</v>
      </c>
      <c r="L217" s="46"/>
      <c r="M217" s="221" t="s">
        <v>19</v>
      </c>
      <c r="N217" s="222" t="s">
        <v>43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3">
        <f>S217*H217</f>
        <v>0</v>
      </c>
      <c r="U217" s="224" t="s">
        <v>19</v>
      </c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266</v>
      </c>
      <c r="AT217" s="225" t="s">
        <v>198</v>
      </c>
      <c r="AU217" s="225" t="s">
        <v>81</v>
      </c>
      <c r="AY217" s="19" t="s">
        <v>196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79</v>
      </c>
      <c r="BK217" s="226">
        <f>ROUND(I217*H217,2)</f>
        <v>0</v>
      </c>
      <c r="BL217" s="19" t="s">
        <v>266</v>
      </c>
      <c r="BM217" s="225" t="s">
        <v>1833</v>
      </c>
    </row>
    <row r="218" s="2" customFormat="1">
      <c r="A218" s="40"/>
      <c r="B218" s="41"/>
      <c r="C218" s="42"/>
      <c r="D218" s="227" t="s">
        <v>205</v>
      </c>
      <c r="E218" s="42"/>
      <c r="F218" s="228" t="s">
        <v>551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6"/>
      <c r="U218" s="87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205</v>
      </c>
      <c r="AU218" s="19" t="s">
        <v>81</v>
      </c>
    </row>
    <row r="219" s="2" customFormat="1" ht="16.5" customHeight="1">
      <c r="A219" s="40"/>
      <c r="B219" s="41"/>
      <c r="C219" s="244" t="s">
        <v>557</v>
      </c>
      <c r="D219" s="244" t="s">
        <v>214</v>
      </c>
      <c r="E219" s="245" t="s">
        <v>553</v>
      </c>
      <c r="F219" s="246" t="s">
        <v>554</v>
      </c>
      <c r="G219" s="247" t="s">
        <v>237</v>
      </c>
      <c r="H219" s="248">
        <v>0.0050000000000000001</v>
      </c>
      <c r="I219" s="249"/>
      <c r="J219" s="250">
        <f>ROUND(I219*H219,2)</f>
        <v>0</v>
      </c>
      <c r="K219" s="246" t="s">
        <v>202</v>
      </c>
      <c r="L219" s="251"/>
      <c r="M219" s="252" t="s">
        <v>19</v>
      </c>
      <c r="N219" s="253" t="s">
        <v>43</v>
      </c>
      <c r="O219" s="86"/>
      <c r="P219" s="223">
        <f>O219*H219</f>
        <v>0</v>
      </c>
      <c r="Q219" s="223">
        <v>1</v>
      </c>
      <c r="R219" s="223">
        <f>Q219*H219</f>
        <v>0.0050000000000000001</v>
      </c>
      <c r="S219" s="223">
        <v>0</v>
      </c>
      <c r="T219" s="223">
        <f>S219*H219</f>
        <v>0</v>
      </c>
      <c r="U219" s="224" t="s">
        <v>19</v>
      </c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278</v>
      </c>
      <c r="AT219" s="225" t="s">
        <v>214</v>
      </c>
      <c r="AU219" s="225" t="s">
        <v>81</v>
      </c>
      <c r="AY219" s="19" t="s">
        <v>196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79</v>
      </c>
      <c r="BK219" s="226">
        <f>ROUND(I219*H219,2)</f>
        <v>0</v>
      </c>
      <c r="BL219" s="19" t="s">
        <v>266</v>
      </c>
      <c r="BM219" s="225" t="s">
        <v>1834</v>
      </c>
    </row>
    <row r="220" s="13" customFormat="1">
      <c r="A220" s="13"/>
      <c r="B220" s="232"/>
      <c r="C220" s="233"/>
      <c r="D220" s="234" t="s">
        <v>212</v>
      </c>
      <c r="E220" s="233"/>
      <c r="F220" s="236" t="s">
        <v>1835</v>
      </c>
      <c r="G220" s="233"/>
      <c r="H220" s="237">
        <v>0.0050000000000000001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1"/>
      <c r="U220" s="242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212</v>
      </c>
      <c r="AU220" s="243" t="s">
        <v>81</v>
      </c>
      <c r="AV220" s="13" t="s">
        <v>81</v>
      </c>
      <c r="AW220" s="13" t="s">
        <v>4</v>
      </c>
      <c r="AX220" s="13" t="s">
        <v>79</v>
      </c>
      <c r="AY220" s="243" t="s">
        <v>196</v>
      </c>
    </row>
    <row r="221" s="2" customFormat="1" ht="37.8" customHeight="1">
      <c r="A221" s="40"/>
      <c r="B221" s="41"/>
      <c r="C221" s="214" t="s">
        <v>562</v>
      </c>
      <c r="D221" s="214" t="s">
        <v>198</v>
      </c>
      <c r="E221" s="215" t="s">
        <v>558</v>
      </c>
      <c r="F221" s="216" t="s">
        <v>559</v>
      </c>
      <c r="G221" s="217" t="s">
        <v>244</v>
      </c>
      <c r="H221" s="218">
        <v>10.012000000000001</v>
      </c>
      <c r="I221" s="219"/>
      <c r="J221" s="220">
        <f>ROUND(I221*H221,2)</f>
        <v>0</v>
      </c>
      <c r="K221" s="216" t="s">
        <v>202</v>
      </c>
      <c r="L221" s="46"/>
      <c r="M221" s="221" t="s">
        <v>19</v>
      </c>
      <c r="N221" s="222" t="s">
        <v>43</v>
      </c>
      <c r="O221" s="86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3">
        <f>S221*H221</f>
        <v>0</v>
      </c>
      <c r="U221" s="224" t="s">
        <v>19</v>
      </c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266</v>
      </c>
      <c r="AT221" s="225" t="s">
        <v>198</v>
      </c>
      <c r="AU221" s="225" t="s">
        <v>81</v>
      </c>
      <c r="AY221" s="19" t="s">
        <v>196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79</v>
      </c>
      <c r="BK221" s="226">
        <f>ROUND(I221*H221,2)</f>
        <v>0</v>
      </c>
      <c r="BL221" s="19" t="s">
        <v>266</v>
      </c>
      <c r="BM221" s="225" t="s">
        <v>1836</v>
      </c>
    </row>
    <row r="222" s="2" customFormat="1">
      <c r="A222" s="40"/>
      <c r="B222" s="41"/>
      <c r="C222" s="42"/>
      <c r="D222" s="227" t="s">
        <v>205</v>
      </c>
      <c r="E222" s="42"/>
      <c r="F222" s="228" t="s">
        <v>561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6"/>
      <c r="U222" s="87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205</v>
      </c>
      <c r="AU222" s="19" t="s">
        <v>81</v>
      </c>
    </row>
    <row r="223" s="2" customFormat="1" ht="16.5" customHeight="1">
      <c r="A223" s="40"/>
      <c r="B223" s="41"/>
      <c r="C223" s="244" t="s">
        <v>565</v>
      </c>
      <c r="D223" s="244" t="s">
        <v>214</v>
      </c>
      <c r="E223" s="245" t="s">
        <v>553</v>
      </c>
      <c r="F223" s="246" t="s">
        <v>554</v>
      </c>
      <c r="G223" s="247" t="s">
        <v>237</v>
      </c>
      <c r="H223" s="248">
        <v>0.0030000000000000001</v>
      </c>
      <c r="I223" s="249"/>
      <c r="J223" s="250">
        <f>ROUND(I223*H223,2)</f>
        <v>0</v>
      </c>
      <c r="K223" s="246" t="s">
        <v>202</v>
      </c>
      <c r="L223" s="251"/>
      <c r="M223" s="252" t="s">
        <v>19</v>
      </c>
      <c r="N223" s="253" t="s">
        <v>43</v>
      </c>
      <c r="O223" s="86"/>
      <c r="P223" s="223">
        <f>O223*H223</f>
        <v>0</v>
      </c>
      <c r="Q223" s="223">
        <v>1</v>
      </c>
      <c r="R223" s="223">
        <f>Q223*H223</f>
        <v>0.0030000000000000001</v>
      </c>
      <c r="S223" s="223">
        <v>0</v>
      </c>
      <c r="T223" s="223">
        <f>S223*H223</f>
        <v>0</v>
      </c>
      <c r="U223" s="224" t="s">
        <v>19</v>
      </c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278</v>
      </c>
      <c r="AT223" s="225" t="s">
        <v>214</v>
      </c>
      <c r="AU223" s="225" t="s">
        <v>81</v>
      </c>
      <c r="AY223" s="19" t="s">
        <v>196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79</v>
      </c>
      <c r="BK223" s="226">
        <f>ROUND(I223*H223,2)</f>
        <v>0</v>
      </c>
      <c r="BL223" s="19" t="s">
        <v>266</v>
      </c>
      <c r="BM223" s="225" t="s">
        <v>1837</v>
      </c>
    </row>
    <row r="224" s="13" customFormat="1">
      <c r="A224" s="13"/>
      <c r="B224" s="232"/>
      <c r="C224" s="233"/>
      <c r="D224" s="234" t="s">
        <v>212</v>
      </c>
      <c r="E224" s="233"/>
      <c r="F224" s="236" t="s">
        <v>1838</v>
      </c>
      <c r="G224" s="233"/>
      <c r="H224" s="237">
        <v>0.0030000000000000001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1"/>
      <c r="U224" s="242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212</v>
      </c>
      <c r="AU224" s="243" t="s">
        <v>81</v>
      </c>
      <c r="AV224" s="13" t="s">
        <v>81</v>
      </c>
      <c r="AW224" s="13" t="s">
        <v>4</v>
      </c>
      <c r="AX224" s="13" t="s">
        <v>79</v>
      </c>
      <c r="AY224" s="243" t="s">
        <v>196</v>
      </c>
    </row>
    <row r="225" s="2" customFormat="1" ht="24.15" customHeight="1">
      <c r="A225" s="40"/>
      <c r="B225" s="41"/>
      <c r="C225" s="214" t="s">
        <v>571</v>
      </c>
      <c r="D225" s="214" t="s">
        <v>198</v>
      </c>
      <c r="E225" s="215" t="s">
        <v>566</v>
      </c>
      <c r="F225" s="216" t="s">
        <v>567</v>
      </c>
      <c r="G225" s="217" t="s">
        <v>244</v>
      </c>
      <c r="H225" s="218">
        <v>16.305</v>
      </c>
      <c r="I225" s="219"/>
      <c r="J225" s="220">
        <f>ROUND(I225*H225,2)</f>
        <v>0</v>
      </c>
      <c r="K225" s="216" t="s">
        <v>202</v>
      </c>
      <c r="L225" s="46"/>
      <c r="M225" s="221" t="s">
        <v>19</v>
      </c>
      <c r="N225" s="222" t="s">
        <v>43</v>
      </c>
      <c r="O225" s="86"/>
      <c r="P225" s="223">
        <f>O225*H225</f>
        <v>0</v>
      </c>
      <c r="Q225" s="223">
        <v>0.00040000000000000002</v>
      </c>
      <c r="R225" s="223">
        <f>Q225*H225</f>
        <v>0.006522</v>
      </c>
      <c r="S225" s="223">
        <v>0</v>
      </c>
      <c r="T225" s="223">
        <f>S225*H225</f>
        <v>0</v>
      </c>
      <c r="U225" s="224" t="s">
        <v>19</v>
      </c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266</v>
      </c>
      <c r="AT225" s="225" t="s">
        <v>198</v>
      </c>
      <c r="AU225" s="225" t="s">
        <v>81</v>
      </c>
      <c r="AY225" s="19" t="s">
        <v>196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79</v>
      </c>
      <c r="BK225" s="226">
        <f>ROUND(I225*H225,2)</f>
        <v>0</v>
      </c>
      <c r="BL225" s="19" t="s">
        <v>266</v>
      </c>
      <c r="BM225" s="225" t="s">
        <v>1839</v>
      </c>
    </row>
    <row r="226" s="2" customFormat="1">
      <c r="A226" s="40"/>
      <c r="B226" s="41"/>
      <c r="C226" s="42"/>
      <c r="D226" s="227" t="s">
        <v>205</v>
      </c>
      <c r="E226" s="42"/>
      <c r="F226" s="228" t="s">
        <v>569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6"/>
      <c r="U226" s="87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205</v>
      </c>
      <c r="AU226" s="19" t="s">
        <v>81</v>
      </c>
    </row>
    <row r="227" s="13" customFormat="1">
      <c r="A227" s="13"/>
      <c r="B227" s="232"/>
      <c r="C227" s="233"/>
      <c r="D227" s="234" t="s">
        <v>212</v>
      </c>
      <c r="E227" s="235" t="s">
        <v>19</v>
      </c>
      <c r="F227" s="236" t="s">
        <v>1840</v>
      </c>
      <c r="G227" s="233"/>
      <c r="H227" s="237">
        <v>16.305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1"/>
      <c r="U227" s="242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212</v>
      </c>
      <c r="AU227" s="243" t="s">
        <v>81</v>
      </c>
      <c r="AV227" s="13" t="s">
        <v>81</v>
      </c>
      <c r="AW227" s="13" t="s">
        <v>33</v>
      </c>
      <c r="AX227" s="13" t="s">
        <v>79</v>
      </c>
      <c r="AY227" s="243" t="s">
        <v>196</v>
      </c>
    </row>
    <row r="228" s="2" customFormat="1" ht="49.05" customHeight="1">
      <c r="A228" s="40"/>
      <c r="B228" s="41"/>
      <c r="C228" s="244" t="s">
        <v>576</v>
      </c>
      <c r="D228" s="244" t="s">
        <v>214</v>
      </c>
      <c r="E228" s="245" t="s">
        <v>572</v>
      </c>
      <c r="F228" s="246" t="s">
        <v>573</v>
      </c>
      <c r="G228" s="247" t="s">
        <v>244</v>
      </c>
      <c r="H228" s="248">
        <v>19.003</v>
      </c>
      <c r="I228" s="249"/>
      <c r="J228" s="250">
        <f>ROUND(I228*H228,2)</f>
        <v>0</v>
      </c>
      <c r="K228" s="246" t="s">
        <v>202</v>
      </c>
      <c r="L228" s="251"/>
      <c r="M228" s="252" t="s">
        <v>19</v>
      </c>
      <c r="N228" s="253" t="s">
        <v>43</v>
      </c>
      <c r="O228" s="86"/>
      <c r="P228" s="223">
        <f>O228*H228</f>
        <v>0</v>
      </c>
      <c r="Q228" s="223">
        <v>0.0054000000000000003</v>
      </c>
      <c r="R228" s="223">
        <f>Q228*H228</f>
        <v>0.10261620000000001</v>
      </c>
      <c r="S228" s="223">
        <v>0</v>
      </c>
      <c r="T228" s="223">
        <f>S228*H228</f>
        <v>0</v>
      </c>
      <c r="U228" s="224" t="s">
        <v>19</v>
      </c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278</v>
      </c>
      <c r="AT228" s="225" t="s">
        <v>214</v>
      </c>
      <c r="AU228" s="225" t="s">
        <v>81</v>
      </c>
      <c r="AY228" s="19" t="s">
        <v>196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79</v>
      </c>
      <c r="BK228" s="226">
        <f>ROUND(I228*H228,2)</f>
        <v>0</v>
      </c>
      <c r="BL228" s="19" t="s">
        <v>266</v>
      </c>
      <c r="BM228" s="225" t="s">
        <v>1841</v>
      </c>
    </row>
    <row r="229" s="13" customFormat="1">
      <c r="A229" s="13"/>
      <c r="B229" s="232"/>
      <c r="C229" s="233"/>
      <c r="D229" s="234" t="s">
        <v>212</v>
      </c>
      <c r="E229" s="233"/>
      <c r="F229" s="236" t="s">
        <v>1842</v>
      </c>
      <c r="G229" s="233"/>
      <c r="H229" s="237">
        <v>19.003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1"/>
      <c r="U229" s="242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212</v>
      </c>
      <c r="AU229" s="243" t="s">
        <v>81</v>
      </c>
      <c r="AV229" s="13" t="s">
        <v>81</v>
      </c>
      <c r="AW229" s="13" t="s">
        <v>4</v>
      </c>
      <c r="AX229" s="13" t="s">
        <v>79</v>
      </c>
      <c r="AY229" s="243" t="s">
        <v>196</v>
      </c>
    </row>
    <row r="230" s="2" customFormat="1" ht="24.15" customHeight="1">
      <c r="A230" s="40"/>
      <c r="B230" s="41"/>
      <c r="C230" s="214" t="s">
        <v>582</v>
      </c>
      <c r="D230" s="214" t="s">
        <v>198</v>
      </c>
      <c r="E230" s="215" t="s">
        <v>577</v>
      </c>
      <c r="F230" s="216" t="s">
        <v>578</v>
      </c>
      <c r="G230" s="217" t="s">
        <v>244</v>
      </c>
      <c r="H230" s="218">
        <v>10.012000000000001</v>
      </c>
      <c r="I230" s="219"/>
      <c r="J230" s="220">
        <f>ROUND(I230*H230,2)</f>
        <v>0</v>
      </c>
      <c r="K230" s="216" t="s">
        <v>202</v>
      </c>
      <c r="L230" s="46"/>
      <c r="M230" s="221" t="s">
        <v>19</v>
      </c>
      <c r="N230" s="222" t="s">
        <v>43</v>
      </c>
      <c r="O230" s="86"/>
      <c r="P230" s="223">
        <f>O230*H230</f>
        <v>0</v>
      </c>
      <c r="Q230" s="223">
        <v>0.00040000000000000002</v>
      </c>
      <c r="R230" s="223">
        <f>Q230*H230</f>
        <v>0.0040048000000000002</v>
      </c>
      <c r="S230" s="223">
        <v>0</v>
      </c>
      <c r="T230" s="223">
        <f>S230*H230</f>
        <v>0</v>
      </c>
      <c r="U230" s="224" t="s">
        <v>19</v>
      </c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266</v>
      </c>
      <c r="AT230" s="225" t="s">
        <v>198</v>
      </c>
      <c r="AU230" s="225" t="s">
        <v>81</v>
      </c>
      <c r="AY230" s="19" t="s">
        <v>196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79</v>
      </c>
      <c r="BK230" s="226">
        <f>ROUND(I230*H230,2)</f>
        <v>0</v>
      </c>
      <c r="BL230" s="19" t="s">
        <v>266</v>
      </c>
      <c r="BM230" s="225" t="s">
        <v>1843</v>
      </c>
    </row>
    <row r="231" s="2" customFormat="1">
      <c r="A231" s="40"/>
      <c r="B231" s="41"/>
      <c r="C231" s="42"/>
      <c r="D231" s="227" t="s">
        <v>205</v>
      </c>
      <c r="E231" s="42"/>
      <c r="F231" s="228" t="s">
        <v>580</v>
      </c>
      <c r="G231" s="42"/>
      <c r="H231" s="42"/>
      <c r="I231" s="229"/>
      <c r="J231" s="42"/>
      <c r="K231" s="42"/>
      <c r="L231" s="46"/>
      <c r="M231" s="230"/>
      <c r="N231" s="231"/>
      <c r="O231" s="86"/>
      <c r="P231" s="86"/>
      <c r="Q231" s="86"/>
      <c r="R231" s="86"/>
      <c r="S231" s="86"/>
      <c r="T231" s="86"/>
      <c r="U231" s="87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205</v>
      </c>
      <c r="AU231" s="19" t="s">
        <v>81</v>
      </c>
    </row>
    <row r="232" s="13" customFormat="1">
      <c r="A232" s="13"/>
      <c r="B232" s="232"/>
      <c r="C232" s="233"/>
      <c r="D232" s="234" t="s">
        <v>212</v>
      </c>
      <c r="E232" s="235" t="s">
        <v>19</v>
      </c>
      <c r="F232" s="236" t="s">
        <v>1844</v>
      </c>
      <c r="G232" s="233"/>
      <c r="H232" s="237">
        <v>10.012000000000001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1"/>
      <c r="U232" s="242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212</v>
      </c>
      <c r="AU232" s="243" t="s">
        <v>81</v>
      </c>
      <c r="AV232" s="13" t="s">
        <v>81</v>
      </c>
      <c r="AW232" s="13" t="s">
        <v>33</v>
      </c>
      <c r="AX232" s="13" t="s">
        <v>79</v>
      </c>
      <c r="AY232" s="243" t="s">
        <v>196</v>
      </c>
    </row>
    <row r="233" s="2" customFormat="1" ht="49.05" customHeight="1">
      <c r="A233" s="40"/>
      <c r="B233" s="41"/>
      <c r="C233" s="244" t="s">
        <v>585</v>
      </c>
      <c r="D233" s="244" t="s">
        <v>214</v>
      </c>
      <c r="E233" s="245" t="s">
        <v>572</v>
      </c>
      <c r="F233" s="246" t="s">
        <v>573</v>
      </c>
      <c r="G233" s="247" t="s">
        <v>244</v>
      </c>
      <c r="H233" s="248">
        <v>12.225</v>
      </c>
      <c r="I233" s="249"/>
      <c r="J233" s="250">
        <f>ROUND(I233*H233,2)</f>
        <v>0</v>
      </c>
      <c r="K233" s="246" t="s">
        <v>202</v>
      </c>
      <c r="L233" s="251"/>
      <c r="M233" s="252" t="s">
        <v>19</v>
      </c>
      <c r="N233" s="253" t="s">
        <v>43</v>
      </c>
      <c r="O233" s="86"/>
      <c r="P233" s="223">
        <f>O233*H233</f>
        <v>0</v>
      </c>
      <c r="Q233" s="223">
        <v>0.0054000000000000003</v>
      </c>
      <c r="R233" s="223">
        <f>Q233*H233</f>
        <v>0.066015000000000004</v>
      </c>
      <c r="S233" s="223">
        <v>0</v>
      </c>
      <c r="T233" s="223">
        <f>S233*H233</f>
        <v>0</v>
      </c>
      <c r="U233" s="224" t="s">
        <v>19</v>
      </c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278</v>
      </c>
      <c r="AT233" s="225" t="s">
        <v>214</v>
      </c>
      <c r="AU233" s="225" t="s">
        <v>81</v>
      </c>
      <c r="AY233" s="19" t="s">
        <v>196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79</v>
      </c>
      <c r="BK233" s="226">
        <f>ROUND(I233*H233,2)</f>
        <v>0</v>
      </c>
      <c r="BL233" s="19" t="s">
        <v>266</v>
      </c>
      <c r="BM233" s="225" t="s">
        <v>1845</v>
      </c>
    </row>
    <row r="234" s="13" customFormat="1">
      <c r="A234" s="13"/>
      <c r="B234" s="232"/>
      <c r="C234" s="233"/>
      <c r="D234" s="234" t="s">
        <v>212</v>
      </c>
      <c r="E234" s="233"/>
      <c r="F234" s="236" t="s">
        <v>1846</v>
      </c>
      <c r="G234" s="233"/>
      <c r="H234" s="237">
        <v>12.225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1"/>
      <c r="U234" s="242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212</v>
      </c>
      <c r="AU234" s="243" t="s">
        <v>81</v>
      </c>
      <c r="AV234" s="13" t="s">
        <v>81</v>
      </c>
      <c r="AW234" s="13" t="s">
        <v>4</v>
      </c>
      <c r="AX234" s="13" t="s">
        <v>79</v>
      </c>
      <c r="AY234" s="243" t="s">
        <v>196</v>
      </c>
    </row>
    <row r="235" s="2" customFormat="1" ht="49.05" customHeight="1">
      <c r="A235" s="40"/>
      <c r="B235" s="41"/>
      <c r="C235" s="214" t="s">
        <v>592</v>
      </c>
      <c r="D235" s="214" t="s">
        <v>198</v>
      </c>
      <c r="E235" s="215" t="s">
        <v>586</v>
      </c>
      <c r="F235" s="216" t="s">
        <v>587</v>
      </c>
      <c r="G235" s="217" t="s">
        <v>237</v>
      </c>
      <c r="H235" s="218">
        <v>0.187</v>
      </c>
      <c r="I235" s="219"/>
      <c r="J235" s="220">
        <f>ROUND(I235*H235,2)</f>
        <v>0</v>
      </c>
      <c r="K235" s="216" t="s">
        <v>202</v>
      </c>
      <c r="L235" s="46"/>
      <c r="M235" s="221" t="s">
        <v>19</v>
      </c>
      <c r="N235" s="222" t="s">
        <v>43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3">
        <f>S235*H235</f>
        <v>0</v>
      </c>
      <c r="U235" s="224" t="s">
        <v>19</v>
      </c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266</v>
      </c>
      <c r="AT235" s="225" t="s">
        <v>198</v>
      </c>
      <c r="AU235" s="225" t="s">
        <v>81</v>
      </c>
      <c r="AY235" s="19" t="s">
        <v>196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79</v>
      </c>
      <c r="BK235" s="226">
        <f>ROUND(I235*H235,2)</f>
        <v>0</v>
      </c>
      <c r="BL235" s="19" t="s">
        <v>266</v>
      </c>
      <c r="BM235" s="225" t="s">
        <v>1847</v>
      </c>
    </row>
    <row r="236" s="2" customFormat="1">
      <c r="A236" s="40"/>
      <c r="B236" s="41"/>
      <c r="C236" s="42"/>
      <c r="D236" s="227" t="s">
        <v>205</v>
      </c>
      <c r="E236" s="42"/>
      <c r="F236" s="228" t="s">
        <v>589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6"/>
      <c r="U236" s="87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205</v>
      </c>
      <c r="AU236" s="19" t="s">
        <v>81</v>
      </c>
    </row>
    <row r="237" s="12" customFormat="1" ht="22.8" customHeight="1">
      <c r="A237" s="12"/>
      <c r="B237" s="198"/>
      <c r="C237" s="199"/>
      <c r="D237" s="200" t="s">
        <v>71</v>
      </c>
      <c r="E237" s="212" t="s">
        <v>590</v>
      </c>
      <c r="F237" s="212" t="s">
        <v>591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SUM(P238:P269)</f>
        <v>0</v>
      </c>
      <c r="Q237" s="206"/>
      <c r="R237" s="207">
        <f>SUM(R238:R269)</f>
        <v>0.22702143999999999</v>
      </c>
      <c r="S237" s="206"/>
      <c r="T237" s="207">
        <f>SUM(T238:T269)</f>
        <v>0</v>
      </c>
      <c r="U237" s="208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81</v>
      </c>
      <c r="AT237" s="210" t="s">
        <v>71</v>
      </c>
      <c r="AU237" s="210" t="s">
        <v>79</v>
      </c>
      <c r="AY237" s="209" t="s">
        <v>196</v>
      </c>
      <c r="BK237" s="211">
        <f>SUM(BK238:BK269)</f>
        <v>0</v>
      </c>
    </row>
    <row r="238" s="2" customFormat="1" ht="37.8" customHeight="1">
      <c r="A238" s="40"/>
      <c r="B238" s="41"/>
      <c r="C238" s="214" t="s">
        <v>598</v>
      </c>
      <c r="D238" s="214" t="s">
        <v>198</v>
      </c>
      <c r="E238" s="215" t="s">
        <v>593</v>
      </c>
      <c r="F238" s="216" t="s">
        <v>594</v>
      </c>
      <c r="G238" s="217" t="s">
        <v>244</v>
      </c>
      <c r="H238" s="218">
        <v>14.266</v>
      </c>
      <c r="I238" s="219"/>
      <c r="J238" s="220">
        <f>ROUND(I238*H238,2)</f>
        <v>0</v>
      </c>
      <c r="K238" s="216" t="s">
        <v>202</v>
      </c>
      <c r="L238" s="46"/>
      <c r="M238" s="221" t="s">
        <v>19</v>
      </c>
      <c r="N238" s="222" t="s">
        <v>43</v>
      </c>
      <c r="O238" s="86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3">
        <f>S238*H238</f>
        <v>0</v>
      </c>
      <c r="U238" s="224" t="s">
        <v>19</v>
      </c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266</v>
      </c>
      <c r="AT238" s="225" t="s">
        <v>198</v>
      </c>
      <c r="AU238" s="225" t="s">
        <v>81</v>
      </c>
      <c r="AY238" s="19" t="s">
        <v>196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79</v>
      </c>
      <c r="BK238" s="226">
        <f>ROUND(I238*H238,2)</f>
        <v>0</v>
      </c>
      <c r="BL238" s="19" t="s">
        <v>266</v>
      </c>
      <c r="BM238" s="225" t="s">
        <v>1848</v>
      </c>
    </row>
    <row r="239" s="2" customFormat="1">
      <c r="A239" s="40"/>
      <c r="B239" s="41"/>
      <c r="C239" s="42"/>
      <c r="D239" s="227" t="s">
        <v>205</v>
      </c>
      <c r="E239" s="42"/>
      <c r="F239" s="228" t="s">
        <v>596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6"/>
      <c r="U239" s="87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205</v>
      </c>
      <c r="AU239" s="19" t="s">
        <v>81</v>
      </c>
    </row>
    <row r="240" s="13" customFormat="1">
      <c r="A240" s="13"/>
      <c r="B240" s="232"/>
      <c r="C240" s="233"/>
      <c r="D240" s="234" t="s">
        <v>212</v>
      </c>
      <c r="E240" s="235" t="s">
        <v>19</v>
      </c>
      <c r="F240" s="236" t="s">
        <v>1849</v>
      </c>
      <c r="G240" s="233"/>
      <c r="H240" s="237">
        <v>14.266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1"/>
      <c r="U240" s="242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212</v>
      </c>
      <c r="AU240" s="243" t="s">
        <v>81</v>
      </c>
      <c r="AV240" s="13" t="s">
        <v>81</v>
      </c>
      <c r="AW240" s="13" t="s">
        <v>33</v>
      </c>
      <c r="AX240" s="13" t="s">
        <v>79</v>
      </c>
      <c r="AY240" s="243" t="s">
        <v>196</v>
      </c>
    </row>
    <row r="241" s="2" customFormat="1" ht="16.5" customHeight="1">
      <c r="A241" s="40"/>
      <c r="B241" s="41"/>
      <c r="C241" s="244" t="s">
        <v>604</v>
      </c>
      <c r="D241" s="244" t="s">
        <v>214</v>
      </c>
      <c r="E241" s="245" t="s">
        <v>599</v>
      </c>
      <c r="F241" s="246" t="s">
        <v>600</v>
      </c>
      <c r="G241" s="247" t="s">
        <v>601</v>
      </c>
      <c r="H241" s="248">
        <v>17.119</v>
      </c>
      <c r="I241" s="249"/>
      <c r="J241" s="250">
        <f>ROUND(I241*H241,2)</f>
        <v>0</v>
      </c>
      <c r="K241" s="246" t="s">
        <v>202</v>
      </c>
      <c r="L241" s="251"/>
      <c r="M241" s="252" t="s">
        <v>19</v>
      </c>
      <c r="N241" s="253" t="s">
        <v>43</v>
      </c>
      <c r="O241" s="86"/>
      <c r="P241" s="223">
        <f>O241*H241</f>
        <v>0</v>
      </c>
      <c r="Q241" s="223">
        <v>0.001</v>
      </c>
      <c r="R241" s="223">
        <f>Q241*H241</f>
        <v>0.017118999999999999</v>
      </c>
      <c r="S241" s="223">
        <v>0</v>
      </c>
      <c r="T241" s="223">
        <f>S241*H241</f>
        <v>0</v>
      </c>
      <c r="U241" s="224" t="s">
        <v>19</v>
      </c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278</v>
      </c>
      <c r="AT241" s="225" t="s">
        <v>214</v>
      </c>
      <c r="AU241" s="225" t="s">
        <v>81</v>
      </c>
      <c r="AY241" s="19" t="s">
        <v>196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79</v>
      </c>
      <c r="BK241" s="226">
        <f>ROUND(I241*H241,2)</f>
        <v>0</v>
      </c>
      <c r="BL241" s="19" t="s">
        <v>266</v>
      </c>
      <c r="BM241" s="225" t="s">
        <v>1850</v>
      </c>
    </row>
    <row r="242" s="13" customFormat="1">
      <c r="A242" s="13"/>
      <c r="B242" s="232"/>
      <c r="C242" s="233"/>
      <c r="D242" s="234" t="s">
        <v>212</v>
      </c>
      <c r="E242" s="233"/>
      <c r="F242" s="236" t="s">
        <v>1851</v>
      </c>
      <c r="G242" s="233"/>
      <c r="H242" s="237">
        <v>17.119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1"/>
      <c r="U242" s="242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212</v>
      </c>
      <c r="AU242" s="243" t="s">
        <v>81</v>
      </c>
      <c r="AV242" s="13" t="s">
        <v>81</v>
      </c>
      <c r="AW242" s="13" t="s">
        <v>4</v>
      </c>
      <c r="AX242" s="13" t="s">
        <v>79</v>
      </c>
      <c r="AY242" s="243" t="s">
        <v>196</v>
      </c>
    </row>
    <row r="243" s="2" customFormat="1" ht="24.15" customHeight="1">
      <c r="A243" s="40"/>
      <c r="B243" s="41"/>
      <c r="C243" s="214" t="s">
        <v>609</v>
      </c>
      <c r="D243" s="214" t="s">
        <v>198</v>
      </c>
      <c r="E243" s="215" t="s">
        <v>605</v>
      </c>
      <c r="F243" s="216" t="s">
        <v>606</v>
      </c>
      <c r="G243" s="217" t="s">
        <v>244</v>
      </c>
      <c r="H243" s="218">
        <v>14.266</v>
      </c>
      <c r="I243" s="219"/>
      <c r="J243" s="220">
        <f>ROUND(I243*H243,2)</f>
        <v>0</v>
      </c>
      <c r="K243" s="216" t="s">
        <v>202</v>
      </c>
      <c r="L243" s="46"/>
      <c r="M243" s="221" t="s">
        <v>19</v>
      </c>
      <c r="N243" s="222" t="s">
        <v>43</v>
      </c>
      <c r="O243" s="86"/>
      <c r="P243" s="223">
        <f>O243*H243</f>
        <v>0</v>
      </c>
      <c r="Q243" s="223">
        <v>0.00088000000000000003</v>
      </c>
      <c r="R243" s="223">
        <f>Q243*H243</f>
        <v>0.01255408</v>
      </c>
      <c r="S243" s="223">
        <v>0</v>
      </c>
      <c r="T243" s="223">
        <f>S243*H243</f>
        <v>0</v>
      </c>
      <c r="U243" s="224" t="s">
        <v>19</v>
      </c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266</v>
      </c>
      <c r="AT243" s="225" t="s">
        <v>198</v>
      </c>
      <c r="AU243" s="225" t="s">
        <v>81</v>
      </c>
      <c r="AY243" s="19" t="s">
        <v>196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79</v>
      </c>
      <c r="BK243" s="226">
        <f>ROUND(I243*H243,2)</f>
        <v>0</v>
      </c>
      <c r="BL243" s="19" t="s">
        <v>266</v>
      </c>
      <c r="BM243" s="225" t="s">
        <v>1852</v>
      </c>
    </row>
    <row r="244" s="2" customFormat="1">
      <c r="A244" s="40"/>
      <c r="B244" s="41"/>
      <c r="C244" s="42"/>
      <c r="D244" s="227" t="s">
        <v>205</v>
      </c>
      <c r="E244" s="42"/>
      <c r="F244" s="228" t="s">
        <v>608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6"/>
      <c r="U244" s="87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205</v>
      </c>
      <c r="AU244" s="19" t="s">
        <v>81</v>
      </c>
    </row>
    <row r="245" s="13" customFormat="1">
      <c r="A245" s="13"/>
      <c r="B245" s="232"/>
      <c r="C245" s="233"/>
      <c r="D245" s="234" t="s">
        <v>212</v>
      </c>
      <c r="E245" s="235" t="s">
        <v>19</v>
      </c>
      <c r="F245" s="236" t="s">
        <v>1849</v>
      </c>
      <c r="G245" s="233"/>
      <c r="H245" s="237">
        <v>14.266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1"/>
      <c r="U245" s="242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212</v>
      </c>
      <c r="AU245" s="243" t="s">
        <v>81</v>
      </c>
      <c r="AV245" s="13" t="s">
        <v>81</v>
      </c>
      <c r="AW245" s="13" t="s">
        <v>33</v>
      </c>
      <c r="AX245" s="13" t="s">
        <v>79</v>
      </c>
      <c r="AY245" s="243" t="s">
        <v>196</v>
      </c>
    </row>
    <row r="246" s="2" customFormat="1" ht="49.05" customHeight="1">
      <c r="A246" s="40"/>
      <c r="B246" s="41"/>
      <c r="C246" s="244" t="s">
        <v>612</v>
      </c>
      <c r="D246" s="244" t="s">
        <v>214</v>
      </c>
      <c r="E246" s="245" t="s">
        <v>572</v>
      </c>
      <c r="F246" s="246" t="s">
        <v>573</v>
      </c>
      <c r="G246" s="247" t="s">
        <v>244</v>
      </c>
      <c r="H246" s="248">
        <v>16.626999999999999</v>
      </c>
      <c r="I246" s="249"/>
      <c r="J246" s="250">
        <f>ROUND(I246*H246,2)</f>
        <v>0</v>
      </c>
      <c r="K246" s="246" t="s">
        <v>202</v>
      </c>
      <c r="L246" s="251"/>
      <c r="M246" s="252" t="s">
        <v>19</v>
      </c>
      <c r="N246" s="253" t="s">
        <v>43</v>
      </c>
      <c r="O246" s="86"/>
      <c r="P246" s="223">
        <f>O246*H246</f>
        <v>0</v>
      </c>
      <c r="Q246" s="223">
        <v>0.0054000000000000003</v>
      </c>
      <c r="R246" s="223">
        <f>Q246*H246</f>
        <v>0.089785799999999999</v>
      </c>
      <c r="S246" s="223">
        <v>0</v>
      </c>
      <c r="T246" s="223">
        <f>S246*H246</f>
        <v>0</v>
      </c>
      <c r="U246" s="224" t="s">
        <v>19</v>
      </c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278</v>
      </c>
      <c r="AT246" s="225" t="s">
        <v>214</v>
      </c>
      <c r="AU246" s="225" t="s">
        <v>81</v>
      </c>
      <c r="AY246" s="19" t="s">
        <v>196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79</v>
      </c>
      <c r="BK246" s="226">
        <f>ROUND(I246*H246,2)</f>
        <v>0</v>
      </c>
      <c r="BL246" s="19" t="s">
        <v>266</v>
      </c>
      <c r="BM246" s="225" t="s">
        <v>1853</v>
      </c>
    </row>
    <row r="247" s="13" customFormat="1">
      <c r="A247" s="13"/>
      <c r="B247" s="232"/>
      <c r="C247" s="233"/>
      <c r="D247" s="234" t="s">
        <v>212</v>
      </c>
      <c r="E247" s="233"/>
      <c r="F247" s="236" t="s">
        <v>1854</v>
      </c>
      <c r="G247" s="233"/>
      <c r="H247" s="237">
        <v>16.626999999999999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1"/>
      <c r="U247" s="242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212</v>
      </c>
      <c r="AU247" s="243" t="s">
        <v>81</v>
      </c>
      <c r="AV247" s="13" t="s">
        <v>81</v>
      </c>
      <c r="AW247" s="13" t="s">
        <v>4</v>
      </c>
      <c r="AX247" s="13" t="s">
        <v>79</v>
      </c>
      <c r="AY247" s="243" t="s">
        <v>196</v>
      </c>
    </row>
    <row r="248" s="2" customFormat="1" ht="24.15" customHeight="1">
      <c r="A248" s="40"/>
      <c r="B248" s="41"/>
      <c r="C248" s="214" t="s">
        <v>618</v>
      </c>
      <c r="D248" s="214" t="s">
        <v>198</v>
      </c>
      <c r="E248" s="215" t="s">
        <v>613</v>
      </c>
      <c r="F248" s="216" t="s">
        <v>614</v>
      </c>
      <c r="G248" s="217" t="s">
        <v>244</v>
      </c>
      <c r="H248" s="218">
        <v>17.983000000000001</v>
      </c>
      <c r="I248" s="219"/>
      <c r="J248" s="220">
        <f>ROUND(I248*H248,2)</f>
        <v>0</v>
      </c>
      <c r="K248" s="216" t="s">
        <v>202</v>
      </c>
      <c r="L248" s="46"/>
      <c r="M248" s="221" t="s">
        <v>19</v>
      </c>
      <c r="N248" s="222" t="s">
        <v>43</v>
      </c>
      <c r="O248" s="86"/>
      <c r="P248" s="223">
        <f>O248*H248</f>
        <v>0</v>
      </c>
      <c r="Q248" s="223">
        <v>0.00072000000000000005</v>
      </c>
      <c r="R248" s="223">
        <f>Q248*H248</f>
        <v>0.012947760000000001</v>
      </c>
      <c r="S248" s="223">
        <v>0</v>
      </c>
      <c r="T248" s="223">
        <f>S248*H248</f>
        <v>0</v>
      </c>
      <c r="U248" s="224" t="s">
        <v>19</v>
      </c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266</v>
      </c>
      <c r="AT248" s="225" t="s">
        <v>198</v>
      </c>
      <c r="AU248" s="225" t="s">
        <v>81</v>
      </c>
      <c r="AY248" s="19" t="s">
        <v>196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79</v>
      </c>
      <c r="BK248" s="226">
        <f>ROUND(I248*H248,2)</f>
        <v>0</v>
      </c>
      <c r="BL248" s="19" t="s">
        <v>266</v>
      </c>
      <c r="BM248" s="225" t="s">
        <v>1855</v>
      </c>
    </row>
    <row r="249" s="2" customFormat="1">
      <c r="A249" s="40"/>
      <c r="B249" s="41"/>
      <c r="C249" s="42"/>
      <c r="D249" s="227" t="s">
        <v>205</v>
      </c>
      <c r="E249" s="42"/>
      <c r="F249" s="228" t="s">
        <v>616</v>
      </c>
      <c r="G249" s="42"/>
      <c r="H249" s="42"/>
      <c r="I249" s="229"/>
      <c r="J249" s="42"/>
      <c r="K249" s="42"/>
      <c r="L249" s="46"/>
      <c r="M249" s="230"/>
      <c r="N249" s="231"/>
      <c r="O249" s="86"/>
      <c r="P249" s="86"/>
      <c r="Q249" s="86"/>
      <c r="R249" s="86"/>
      <c r="S249" s="86"/>
      <c r="T249" s="86"/>
      <c r="U249" s="87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205</v>
      </c>
      <c r="AU249" s="19" t="s">
        <v>81</v>
      </c>
    </row>
    <row r="250" s="13" customFormat="1">
      <c r="A250" s="13"/>
      <c r="B250" s="232"/>
      <c r="C250" s="233"/>
      <c r="D250" s="234" t="s">
        <v>212</v>
      </c>
      <c r="E250" s="235" t="s">
        <v>19</v>
      </c>
      <c r="F250" s="236" t="s">
        <v>1856</v>
      </c>
      <c r="G250" s="233"/>
      <c r="H250" s="237">
        <v>17.983000000000001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1"/>
      <c r="U250" s="242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212</v>
      </c>
      <c r="AU250" s="243" t="s">
        <v>81</v>
      </c>
      <c r="AV250" s="13" t="s">
        <v>81</v>
      </c>
      <c r="AW250" s="13" t="s">
        <v>33</v>
      </c>
      <c r="AX250" s="13" t="s">
        <v>79</v>
      </c>
      <c r="AY250" s="243" t="s">
        <v>196</v>
      </c>
    </row>
    <row r="251" s="2" customFormat="1" ht="16.5" customHeight="1">
      <c r="A251" s="40"/>
      <c r="B251" s="41"/>
      <c r="C251" s="244" t="s">
        <v>623</v>
      </c>
      <c r="D251" s="244" t="s">
        <v>214</v>
      </c>
      <c r="E251" s="245" t="s">
        <v>619</v>
      </c>
      <c r="F251" s="246" t="s">
        <v>620</v>
      </c>
      <c r="G251" s="247" t="s">
        <v>244</v>
      </c>
      <c r="H251" s="248">
        <v>21.579999999999998</v>
      </c>
      <c r="I251" s="249"/>
      <c r="J251" s="250">
        <f>ROUND(I251*H251,2)</f>
        <v>0</v>
      </c>
      <c r="K251" s="246" t="s">
        <v>19</v>
      </c>
      <c r="L251" s="251"/>
      <c r="M251" s="252" t="s">
        <v>19</v>
      </c>
      <c r="N251" s="253" t="s">
        <v>43</v>
      </c>
      <c r="O251" s="86"/>
      <c r="P251" s="223">
        <f>O251*H251</f>
        <v>0</v>
      </c>
      <c r="Q251" s="223">
        <v>0.0025400000000000002</v>
      </c>
      <c r="R251" s="223">
        <f>Q251*H251</f>
        <v>0.054813199999999999</v>
      </c>
      <c r="S251" s="223">
        <v>0</v>
      </c>
      <c r="T251" s="223">
        <f>S251*H251</f>
        <v>0</v>
      </c>
      <c r="U251" s="224" t="s">
        <v>19</v>
      </c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278</v>
      </c>
      <c r="AT251" s="225" t="s">
        <v>214</v>
      </c>
      <c r="AU251" s="225" t="s">
        <v>81</v>
      </c>
      <c r="AY251" s="19" t="s">
        <v>196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79</v>
      </c>
      <c r="BK251" s="226">
        <f>ROUND(I251*H251,2)</f>
        <v>0</v>
      </c>
      <c r="BL251" s="19" t="s">
        <v>266</v>
      </c>
      <c r="BM251" s="225" t="s">
        <v>1857</v>
      </c>
    </row>
    <row r="252" s="13" customFormat="1">
      <c r="A252" s="13"/>
      <c r="B252" s="232"/>
      <c r="C252" s="233"/>
      <c r="D252" s="234" t="s">
        <v>212</v>
      </c>
      <c r="E252" s="233"/>
      <c r="F252" s="236" t="s">
        <v>1858</v>
      </c>
      <c r="G252" s="233"/>
      <c r="H252" s="237">
        <v>21.579999999999998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1"/>
      <c r="U252" s="242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212</v>
      </c>
      <c r="AU252" s="243" t="s">
        <v>81</v>
      </c>
      <c r="AV252" s="13" t="s">
        <v>81</v>
      </c>
      <c r="AW252" s="13" t="s">
        <v>4</v>
      </c>
      <c r="AX252" s="13" t="s">
        <v>79</v>
      </c>
      <c r="AY252" s="243" t="s">
        <v>196</v>
      </c>
    </row>
    <row r="253" s="2" customFormat="1" ht="44.25" customHeight="1">
      <c r="A253" s="40"/>
      <c r="B253" s="41"/>
      <c r="C253" s="214" t="s">
        <v>629</v>
      </c>
      <c r="D253" s="214" t="s">
        <v>198</v>
      </c>
      <c r="E253" s="215" t="s">
        <v>624</v>
      </c>
      <c r="F253" s="216" t="s">
        <v>625</v>
      </c>
      <c r="G253" s="217" t="s">
        <v>244</v>
      </c>
      <c r="H253" s="218">
        <v>3.2000000000000002</v>
      </c>
      <c r="I253" s="219"/>
      <c r="J253" s="220">
        <f>ROUND(I253*H253,2)</f>
        <v>0</v>
      </c>
      <c r="K253" s="216" t="s">
        <v>202</v>
      </c>
      <c r="L253" s="46"/>
      <c r="M253" s="221" t="s">
        <v>19</v>
      </c>
      <c r="N253" s="222" t="s">
        <v>43</v>
      </c>
      <c r="O253" s="86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3">
        <f>S253*H253</f>
        <v>0</v>
      </c>
      <c r="U253" s="224" t="s">
        <v>19</v>
      </c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5" t="s">
        <v>266</v>
      </c>
      <c r="AT253" s="225" t="s">
        <v>198</v>
      </c>
      <c r="AU253" s="225" t="s">
        <v>81</v>
      </c>
      <c r="AY253" s="19" t="s">
        <v>196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9" t="s">
        <v>79</v>
      </c>
      <c r="BK253" s="226">
        <f>ROUND(I253*H253,2)</f>
        <v>0</v>
      </c>
      <c r="BL253" s="19" t="s">
        <v>266</v>
      </c>
      <c r="BM253" s="225" t="s">
        <v>1859</v>
      </c>
    </row>
    <row r="254" s="2" customFormat="1">
      <c r="A254" s="40"/>
      <c r="B254" s="41"/>
      <c r="C254" s="42"/>
      <c r="D254" s="227" t="s">
        <v>205</v>
      </c>
      <c r="E254" s="42"/>
      <c r="F254" s="228" t="s">
        <v>627</v>
      </c>
      <c r="G254" s="42"/>
      <c r="H254" s="42"/>
      <c r="I254" s="229"/>
      <c r="J254" s="42"/>
      <c r="K254" s="42"/>
      <c r="L254" s="46"/>
      <c r="M254" s="230"/>
      <c r="N254" s="231"/>
      <c r="O254" s="86"/>
      <c r="P254" s="86"/>
      <c r="Q254" s="86"/>
      <c r="R254" s="86"/>
      <c r="S254" s="86"/>
      <c r="T254" s="86"/>
      <c r="U254" s="87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205</v>
      </c>
      <c r="AU254" s="19" t="s">
        <v>81</v>
      </c>
    </row>
    <row r="255" s="13" customFormat="1">
      <c r="A255" s="13"/>
      <c r="B255" s="232"/>
      <c r="C255" s="233"/>
      <c r="D255" s="234" t="s">
        <v>212</v>
      </c>
      <c r="E255" s="235" t="s">
        <v>19</v>
      </c>
      <c r="F255" s="236" t="s">
        <v>1860</v>
      </c>
      <c r="G255" s="233"/>
      <c r="H255" s="237">
        <v>3.2000000000000002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1"/>
      <c r="U255" s="242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212</v>
      </c>
      <c r="AU255" s="243" t="s">
        <v>81</v>
      </c>
      <c r="AV255" s="13" t="s">
        <v>81</v>
      </c>
      <c r="AW255" s="13" t="s">
        <v>33</v>
      </c>
      <c r="AX255" s="13" t="s">
        <v>79</v>
      </c>
      <c r="AY255" s="243" t="s">
        <v>196</v>
      </c>
    </row>
    <row r="256" s="2" customFormat="1" ht="16.5" customHeight="1">
      <c r="A256" s="40"/>
      <c r="B256" s="41"/>
      <c r="C256" s="244" t="s">
        <v>632</v>
      </c>
      <c r="D256" s="244" t="s">
        <v>214</v>
      </c>
      <c r="E256" s="245" t="s">
        <v>599</v>
      </c>
      <c r="F256" s="246" t="s">
        <v>600</v>
      </c>
      <c r="G256" s="247" t="s">
        <v>601</v>
      </c>
      <c r="H256" s="248">
        <v>3.8399999999999999</v>
      </c>
      <c r="I256" s="249"/>
      <c r="J256" s="250">
        <f>ROUND(I256*H256,2)</f>
        <v>0</v>
      </c>
      <c r="K256" s="246" t="s">
        <v>202</v>
      </c>
      <c r="L256" s="251"/>
      <c r="M256" s="252" t="s">
        <v>19</v>
      </c>
      <c r="N256" s="253" t="s">
        <v>43</v>
      </c>
      <c r="O256" s="86"/>
      <c r="P256" s="223">
        <f>O256*H256</f>
        <v>0</v>
      </c>
      <c r="Q256" s="223">
        <v>0.001</v>
      </c>
      <c r="R256" s="223">
        <f>Q256*H256</f>
        <v>0.0038400000000000001</v>
      </c>
      <c r="S256" s="223">
        <v>0</v>
      </c>
      <c r="T256" s="223">
        <f>S256*H256</f>
        <v>0</v>
      </c>
      <c r="U256" s="224" t="s">
        <v>19</v>
      </c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278</v>
      </c>
      <c r="AT256" s="225" t="s">
        <v>214</v>
      </c>
      <c r="AU256" s="225" t="s">
        <v>81</v>
      </c>
      <c r="AY256" s="19" t="s">
        <v>196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79</v>
      </c>
      <c r="BK256" s="226">
        <f>ROUND(I256*H256,2)</f>
        <v>0</v>
      </c>
      <c r="BL256" s="19" t="s">
        <v>266</v>
      </c>
      <c r="BM256" s="225" t="s">
        <v>1861</v>
      </c>
    </row>
    <row r="257" s="13" customFormat="1">
      <c r="A257" s="13"/>
      <c r="B257" s="232"/>
      <c r="C257" s="233"/>
      <c r="D257" s="234" t="s">
        <v>212</v>
      </c>
      <c r="E257" s="233"/>
      <c r="F257" s="236" t="s">
        <v>1862</v>
      </c>
      <c r="G257" s="233"/>
      <c r="H257" s="237">
        <v>3.8399999999999999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1"/>
      <c r="U257" s="242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212</v>
      </c>
      <c r="AU257" s="243" t="s">
        <v>81</v>
      </c>
      <c r="AV257" s="13" t="s">
        <v>81</v>
      </c>
      <c r="AW257" s="13" t="s">
        <v>4</v>
      </c>
      <c r="AX257" s="13" t="s">
        <v>79</v>
      </c>
      <c r="AY257" s="243" t="s">
        <v>196</v>
      </c>
    </row>
    <row r="258" s="2" customFormat="1" ht="37.8" customHeight="1">
      <c r="A258" s="40"/>
      <c r="B258" s="41"/>
      <c r="C258" s="214" t="s">
        <v>637</v>
      </c>
      <c r="D258" s="214" t="s">
        <v>198</v>
      </c>
      <c r="E258" s="215" t="s">
        <v>633</v>
      </c>
      <c r="F258" s="216" t="s">
        <v>634</v>
      </c>
      <c r="G258" s="217" t="s">
        <v>244</v>
      </c>
      <c r="H258" s="218">
        <v>3.2000000000000002</v>
      </c>
      <c r="I258" s="219"/>
      <c r="J258" s="220">
        <f>ROUND(I258*H258,2)</f>
        <v>0</v>
      </c>
      <c r="K258" s="216" t="s">
        <v>202</v>
      </c>
      <c r="L258" s="46"/>
      <c r="M258" s="221" t="s">
        <v>19</v>
      </c>
      <c r="N258" s="222" t="s">
        <v>43</v>
      </c>
      <c r="O258" s="86"/>
      <c r="P258" s="223">
        <f>O258*H258</f>
        <v>0</v>
      </c>
      <c r="Q258" s="223">
        <v>0.00093999999999999997</v>
      </c>
      <c r="R258" s="223">
        <f>Q258*H258</f>
        <v>0.0030080000000000003</v>
      </c>
      <c r="S258" s="223">
        <v>0</v>
      </c>
      <c r="T258" s="223">
        <f>S258*H258</f>
        <v>0</v>
      </c>
      <c r="U258" s="224" t="s">
        <v>19</v>
      </c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5" t="s">
        <v>266</v>
      </c>
      <c r="AT258" s="225" t="s">
        <v>198</v>
      </c>
      <c r="AU258" s="225" t="s">
        <v>81</v>
      </c>
      <c r="AY258" s="19" t="s">
        <v>196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9" t="s">
        <v>79</v>
      </c>
      <c r="BK258" s="226">
        <f>ROUND(I258*H258,2)</f>
        <v>0</v>
      </c>
      <c r="BL258" s="19" t="s">
        <v>266</v>
      </c>
      <c r="BM258" s="225" t="s">
        <v>1863</v>
      </c>
    </row>
    <row r="259" s="2" customFormat="1">
      <c r="A259" s="40"/>
      <c r="B259" s="41"/>
      <c r="C259" s="42"/>
      <c r="D259" s="227" t="s">
        <v>205</v>
      </c>
      <c r="E259" s="42"/>
      <c r="F259" s="228" t="s">
        <v>636</v>
      </c>
      <c r="G259" s="42"/>
      <c r="H259" s="42"/>
      <c r="I259" s="229"/>
      <c r="J259" s="42"/>
      <c r="K259" s="42"/>
      <c r="L259" s="46"/>
      <c r="M259" s="230"/>
      <c r="N259" s="231"/>
      <c r="O259" s="86"/>
      <c r="P259" s="86"/>
      <c r="Q259" s="86"/>
      <c r="R259" s="86"/>
      <c r="S259" s="86"/>
      <c r="T259" s="86"/>
      <c r="U259" s="87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205</v>
      </c>
      <c r="AU259" s="19" t="s">
        <v>81</v>
      </c>
    </row>
    <row r="260" s="13" customFormat="1">
      <c r="A260" s="13"/>
      <c r="B260" s="232"/>
      <c r="C260" s="233"/>
      <c r="D260" s="234" t="s">
        <v>212</v>
      </c>
      <c r="E260" s="235" t="s">
        <v>19</v>
      </c>
      <c r="F260" s="236" t="s">
        <v>1860</v>
      </c>
      <c r="G260" s="233"/>
      <c r="H260" s="237">
        <v>3.2000000000000002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1"/>
      <c r="U260" s="242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212</v>
      </c>
      <c r="AU260" s="243" t="s">
        <v>81</v>
      </c>
      <c r="AV260" s="13" t="s">
        <v>81</v>
      </c>
      <c r="AW260" s="13" t="s">
        <v>33</v>
      </c>
      <c r="AX260" s="13" t="s">
        <v>79</v>
      </c>
      <c r="AY260" s="243" t="s">
        <v>196</v>
      </c>
    </row>
    <row r="261" s="2" customFormat="1" ht="49.05" customHeight="1">
      <c r="A261" s="40"/>
      <c r="B261" s="41"/>
      <c r="C261" s="244" t="s">
        <v>639</v>
      </c>
      <c r="D261" s="244" t="s">
        <v>214</v>
      </c>
      <c r="E261" s="245" t="s">
        <v>572</v>
      </c>
      <c r="F261" s="246" t="s">
        <v>573</v>
      </c>
      <c r="G261" s="247" t="s">
        <v>244</v>
      </c>
      <c r="H261" s="248">
        <v>3.8399999999999999</v>
      </c>
      <c r="I261" s="249"/>
      <c r="J261" s="250">
        <f>ROUND(I261*H261,2)</f>
        <v>0</v>
      </c>
      <c r="K261" s="246" t="s">
        <v>202</v>
      </c>
      <c r="L261" s="251"/>
      <c r="M261" s="252" t="s">
        <v>19</v>
      </c>
      <c r="N261" s="253" t="s">
        <v>43</v>
      </c>
      <c r="O261" s="86"/>
      <c r="P261" s="223">
        <f>O261*H261</f>
        <v>0</v>
      </c>
      <c r="Q261" s="223">
        <v>0.0054000000000000003</v>
      </c>
      <c r="R261" s="223">
        <f>Q261*H261</f>
        <v>0.020736000000000001</v>
      </c>
      <c r="S261" s="223">
        <v>0</v>
      </c>
      <c r="T261" s="223">
        <f>S261*H261</f>
        <v>0</v>
      </c>
      <c r="U261" s="224" t="s">
        <v>19</v>
      </c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278</v>
      </c>
      <c r="AT261" s="225" t="s">
        <v>214</v>
      </c>
      <c r="AU261" s="225" t="s">
        <v>81</v>
      </c>
      <c r="AY261" s="19" t="s">
        <v>196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79</v>
      </c>
      <c r="BK261" s="226">
        <f>ROUND(I261*H261,2)</f>
        <v>0</v>
      </c>
      <c r="BL261" s="19" t="s">
        <v>266</v>
      </c>
      <c r="BM261" s="225" t="s">
        <v>1864</v>
      </c>
    </row>
    <row r="262" s="13" customFormat="1">
      <c r="A262" s="13"/>
      <c r="B262" s="232"/>
      <c r="C262" s="233"/>
      <c r="D262" s="234" t="s">
        <v>212</v>
      </c>
      <c r="E262" s="233"/>
      <c r="F262" s="236" t="s">
        <v>1862</v>
      </c>
      <c r="G262" s="233"/>
      <c r="H262" s="237">
        <v>3.8399999999999999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1"/>
      <c r="U262" s="242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212</v>
      </c>
      <c r="AU262" s="243" t="s">
        <v>81</v>
      </c>
      <c r="AV262" s="13" t="s">
        <v>81</v>
      </c>
      <c r="AW262" s="13" t="s">
        <v>4</v>
      </c>
      <c r="AX262" s="13" t="s">
        <v>79</v>
      </c>
      <c r="AY262" s="243" t="s">
        <v>196</v>
      </c>
    </row>
    <row r="263" s="2" customFormat="1" ht="49.05" customHeight="1">
      <c r="A263" s="40"/>
      <c r="B263" s="41"/>
      <c r="C263" s="214" t="s">
        <v>645</v>
      </c>
      <c r="D263" s="214" t="s">
        <v>198</v>
      </c>
      <c r="E263" s="215" t="s">
        <v>640</v>
      </c>
      <c r="F263" s="216" t="s">
        <v>641</v>
      </c>
      <c r="G263" s="217" t="s">
        <v>244</v>
      </c>
      <c r="H263" s="218">
        <v>3.2000000000000002</v>
      </c>
      <c r="I263" s="219"/>
      <c r="J263" s="220">
        <f>ROUND(I263*H263,2)</f>
        <v>0</v>
      </c>
      <c r="K263" s="216" t="s">
        <v>202</v>
      </c>
      <c r="L263" s="46"/>
      <c r="M263" s="221" t="s">
        <v>19</v>
      </c>
      <c r="N263" s="222" t="s">
        <v>43</v>
      </c>
      <c r="O263" s="86"/>
      <c r="P263" s="223">
        <f>O263*H263</f>
        <v>0</v>
      </c>
      <c r="Q263" s="223">
        <v>0.00076999999999999996</v>
      </c>
      <c r="R263" s="223">
        <f>Q263*H263</f>
        <v>0.002464</v>
      </c>
      <c r="S263" s="223">
        <v>0</v>
      </c>
      <c r="T263" s="223">
        <f>S263*H263</f>
        <v>0</v>
      </c>
      <c r="U263" s="224" t="s">
        <v>19</v>
      </c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5" t="s">
        <v>266</v>
      </c>
      <c r="AT263" s="225" t="s">
        <v>198</v>
      </c>
      <c r="AU263" s="225" t="s">
        <v>81</v>
      </c>
      <c r="AY263" s="19" t="s">
        <v>196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9" t="s">
        <v>79</v>
      </c>
      <c r="BK263" s="226">
        <f>ROUND(I263*H263,2)</f>
        <v>0</v>
      </c>
      <c r="BL263" s="19" t="s">
        <v>266</v>
      </c>
      <c r="BM263" s="225" t="s">
        <v>1865</v>
      </c>
    </row>
    <row r="264" s="2" customFormat="1">
      <c r="A264" s="40"/>
      <c r="B264" s="41"/>
      <c r="C264" s="42"/>
      <c r="D264" s="227" t="s">
        <v>205</v>
      </c>
      <c r="E264" s="42"/>
      <c r="F264" s="228" t="s">
        <v>643</v>
      </c>
      <c r="G264" s="42"/>
      <c r="H264" s="42"/>
      <c r="I264" s="229"/>
      <c r="J264" s="42"/>
      <c r="K264" s="42"/>
      <c r="L264" s="46"/>
      <c r="M264" s="230"/>
      <c r="N264" s="231"/>
      <c r="O264" s="86"/>
      <c r="P264" s="86"/>
      <c r="Q264" s="86"/>
      <c r="R264" s="86"/>
      <c r="S264" s="86"/>
      <c r="T264" s="86"/>
      <c r="U264" s="87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205</v>
      </c>
      <c r="AU264" s="19" t="s">
        <v>81</v>
      </c>
    </row>
    <row r="265" s="13" customFormat="1">
      <c r="A265" s="13"/>
      <c r="B265" s="232"/>
      <c r="C265" s="233"/>
      <c r="D265" s="234" t="s">
        <v>212</v>
      </c>
      <c r="E265" s="235" t="s">
        <v>19</v>
      </c>
      <c r="F265" s="236" t="s">
        <v>1860</v>
      </c>
      <c r="G265" s="233"/>
      <c r="H265" s="237">
        <v>3.2000000000000002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1"/>
      <c r="U265" s="242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212</v>
      </c>
      <c r="AU265" s="243" t="s">
        <v>81</v>
      </c>
      <c r="AV265" s="13" t="s">
        <v>81</v>
      </c>
      <c r="AW265" s="13" t="s">
        <v>33</v>
      </c>
      <c r="AX265" s="13" t="s">
        <v>79</v>
      </c>
      <c r="AY265" s="243" t="s">
        <v>196</v>
      </c>
    </row>
    <row r="266" s="2" customFormat="1" ht="16.5" customHeight="1">
      <c r="A266" s="40"/>
      <c r="B266" s="41"/>
      <c r="C266" s="244" t="s">
        <v>648</v>
      </c>
      <c r="D266" s="244" t="s">
        <v>214</v>
      </c>
      <c r="E266" s="245" t="s">
        <v>619</v>
      </c>
      <c r="F266" s="246" t="s">
        <v>620</v>
      </c>
      <c r="G266" s="247" t="s">
        <v>244</v>
      </c>
      <c r="H266" s="248">
        <v>3.8399999999999999</v>
      </c>
      <c r="I266" s="249"/>
      <c r="J266" s="250">
        <f>ROUND(I266*H266,2)</f>
        <v>0</v>
      </c>
      <c r="K266" s="246" t="s">
        <v>19</v>
      </c>
      <c r="L266" s="251"/>
      <c r="M266" s="252" t="s">
        <v>19</v>
      </c>
      <c r="N266" s="253" t="s">
        <v>43</v>
      </c>
      <c r="O266" s="86"/>
      <c r="P266" s="223">
        <f>O266*H266</f>
        <v>0</v>
      </c>
      <c r="Q266" s="223">
        <v>0.0025400000000000002</v>
      </c>
      <c r="R266" s="223">
        <f>Q266*H266</f>
        <v>0.0097535999999999994</v>
      </c>
      <c r="S266" s="223">
        <v>0</v>
      </c>
      <c r="T266" s="223">
        <f>S266*H266</f>
        <v>0</v>
      </c>
      <c r="U266" s="224" t="s">
        <v>19</v>
      </c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278</v>
      </c>
      <c r="AT266" s="225" t="s">
        <v>214</v>
      </c>
      <c r="AU266" s="225" t="s">
        <v>81</v>
      </c>
      <c r="AY266" s="19" t="s">
        <v>196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79</v>
      </c>
      <c r="BK266" s="226">
        <f>ROUND(I266*H266,2)</f>
        <v>0</v>
      </c>
      <c r="BL266" s="19" t="s">
        <v>266</v>
      </c>
      <c r="BM266" s="225" t="s">
        <v>1866</v>
      </c>
    </row>
    <row r="267" s="13" customFormat="1">
      <c r="A267" s="13"/>
      <c r="B267" s="232"/>
      <c r="C267" s="233"/>
      <c r="D267" s="234" t="s">
        <v>212</v>
      </c>
      <c r="E267" s="233"/>
      <c r="F267" s="236" t="s">
        <v>1862</v>
      </c>
      <c r="G267" s="233"/>
      <c r="H267" s="237">
        <v>3.8399999999999999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1"/>
      <c r="U267" s="242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212</v>
      </c>
      <c r="AU267" s="243" t="s">
        <v>81</v>
      </c>
      <c r="AV267" s="13" t="s">
        <v>81</v>
      </c>
      <c r="AW267" s="13" t="s">
        <v>4</v>
      </c>
      <c r="AX267" s="13" t="s">
        <v>79</v>
      </c>
      <c r="AY267" s="243" t="s">
        <v>196</v>
      </c>
    </row>
    <row r="268" s="2" customFormat="1" ht="49.05" customHeight="1">
      <c r="A268" s="40"/>
      <c r="B268" s="41"/>
      <c r="C268" s="214" t="s">
        <v>655</v>
      </c>
      <c r="D268" s="214" t="s">
        <v>198</v>
      </c>
      <c r="E268" s="215" t="s">
        <v>649</v>
      </c>
      <c r="F268" s="216" t="s">
        <v>650</v>
      </c>
      <c r="G268" s="217" t="s">
        <v>237</v>
      </c>
      <c r="H268" s="218">
        <v>0.22700000000000001</v>
      </c>
      <c r="I268" s="219"/>
      <c r="J268" s="220">
        <f>ROUND(I268*H268,2)</f>
        <v>0</v>
      </c>
      <c r="K268" s="216" t="s">
        <v>202</v>
      </c>
      <c r="L268" s="46"/>
      <c r="M268" s="221" t="s">
        <v>19</v>
      </c>
      <c r="N268" s="222" t="s">
        <v>43</v>
      </c>
      <c r="O268" s="86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3">
        <f>S268*H268</f>
        <v>0</v>
      </c>
      <c r="U268" s="224" t="s">
        <v>19</v>
      </c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266</v>
      </c>
      <c r="AT268" s="225" t="s">
        <v>198</v>
      </c>
      <c r="AU268" s="225" t="s">
        <v>81</v>
      </c>
      <c r="AY268" s="19" t="s">
        <v>196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79</v>
      </c>
      <c r="BK268" s="226">
        <f>ROUND(I268*H268,2)</f>
        <v>0</v>
      </c>
      <c r="BL268" s="19" t="s">
        <v>266</v>
      </c>
      <c r="BM268" s="225" t="s">
        <v>1867</v>
      </c>
    </row>
    <row r="269" s="2" customFormat="1">
      <c r="A269" s="40"/>
      <c r="B269" s="41"/>
      <c r="C269" s="42"/>
      <c r="D269" s="227" t="s">
        <v>205</v>
      </c>
      <c r="E269" s="42"/>
      <c r="F269" s="228" t="s">
        <v>652</v>
      </c>
      <c r="G269" s="42"/>
      <c r="H269" s="42"/>
      <c r="I269" s="229"/>
      <c r="J269" s="42"/>
      <c r="K269" s="42"/>
      <c r="L269" s="46"/>
      <c r="M269" s="230"/>
      <c r="N269" s="231"/>
      <c r="O269" s="86"/>
      <c r="P269" s="86"/>
      <c r="Q269" s="86"/>
      <c r="R269" s="86"/>
      <c r="S269" s="86"/>
      <c r="T269" s="86"/>
      <c r="U269" s="87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205</v>
      </c>
      <c r="AU269" s="19" t="s">
        <v>81</v>
      </c>
    </row>
    <row r="270" s="12" customFormat="1" ht="22.8" customHeight="1">
      <c r="A270" s="12"/>
      <c r="B270" s="198"/>
      <c r="C270" s="199"/>
      <c r="D270" s="200" t="s">
        <v>71</v>
      </c>
      <c r="E270" s="212" t="s">
        <v>653</v>
      </c>
      <c r="F270" s="212" t="s">
        <v>654</v>
      </c>
      <c r="G270" s="199"/>
      <c r="H270" s="199"/>
      <c r="I270" s="202"/>
      <c r="J270" s="213">
        <f>BK270</f>
        <v>0</v>
      </c>
      <c r="K270" s="199"/>
      <c r="L270" s="204"/>
      <c r="M270" s="205"/>
      <c r="N270" s="206"/>
      <c r="O270" s="206"/>
      <c r="P270" s="207">
        <f>SUM(P271:P296)</f>
        <v>0</v>
      </c>
      <c r="Q270" s="206"/>
      <c r="R270" s="207">
        <f>SUM(R271:R296)</f>
        <v>0.39174075000000003</v>
      </c>
      <c r="S270" s="206"/>
      <c r="T270" s="207">
        <f>SUM(T271:T296)</f>
        <v>0</v>
      </c>
      <c r="U270" s="208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09" t="s">
        <v>81</v>
      </c>
      <c r="AT270" s="210" t="s">
        <v>71</v>
      </c>
      <c r="AU270" s="210" t="s">
        <v>79</v>
      </c>
      <c r="AY270" s="209" t="s">
        <v>196</v>
      </c>
      <c r="BK270" s="211">
        <f>SUM(BK271:BK296)</f>
        <v>0</v>
      </c>
    </row>
    <row r="271" s="2" customFormat="1" ht="37.8" customHeight="1">
      <c r="A271" s="40"/>
      <c r="B271" s="41"/>
      <c r="C271" s="214" t="s">
        <v>661</v>
      </c>
      <c r="D271" s="214" t="s">
        <v>198</v>
      </c>
      <c r="E271" s="215" t="s">
        <v>1868</v>
      </c>
      <c r="F271" s="216" t="s">
        <v>1869</v>
      </c>
      <c r="G271" s="217" t="s">
        <v>244</v>
      </c>
      <c r="H271" s="218">
        <v>13.840999999999999</v>
      </c>
      <c r="I271" s="219"/>
      <c r="J271" s="220">
        <f>ROUND(I271*H271,2)</f>
        <v>0</v>
      </c>
      <c r="K271" s="216" t="s">
        <v>202</v>
      </c>
      <c r="L271" s="46"/>
      <c r="M271" s="221" t="s">
        <v>19</v>
      </c>
      <c r="N271" s="222" t="s">
        <v>43</v>
      </c>
      <c r="O271" s="86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3">
        <f>S271*H271</f>
        <v>0</v>
      </c>
      <c r="U271" s="224" t="s">
        <v>19</v>
      </c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5" t="s">
        <v>266</v>
      </c>
      <c r="AT271" s="225" t="s">
        <v>198</v>
      </c>
      <c r="AU271" s="225" t="s">
        <v>81</v>
      </c>
      <c r="AY271" s="19" t="s">
        <v>196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9" t="s">
        <v>79</v>
      </c>
      <c r="BK271" s="226">
        <f>ROUND(I271*H271,2)</f>
        <v>0</v>
      </c>
      <c r="BL271" s="19" t="s">
        <v>266</v>
      </c>
      <c r="BM271" s="225" t="s">
        <v>1870</v>
      </c>
    </row>
    <row r="272" s="2" customFormat="1">
      <c r="A272" s="40"/>
      <c r="B272" s="41"/>
      <c r="C272" s="42"/>
      <c r="D272" s="227" t="s">
        <v>205</v>
      </c>
      <c r="E272" s="42"/>
      <c r="F272" s="228" t="s">
        <v>1871</v>
      </c>
      <c r="G272" s="42"/>
      <c r="H272" s="42"/>
      <c r="I272" s="229"/>
      <c r="J272" s="42"/>
      <c r="K272" s="42"/>
      <c r="L272" s="46"/>
      <c r="M272" s="230"/>
      <c r="N272" s="231"/>
      <c r="O272" s="86"/>
      <c r="P272" s="86"/>
      <c r="Q272" s="86"/>
      <c r="R272" s="86"/>
      <c r="S272" s="86"/>
      <c r="T272" s="86"/>
      <c r="U272" s="87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205</v>
      </c>
      <c r="AU272" s="19" t="s">
        <v>81</v>
      </c>
    </row>
    <row r="273" s="13" customFormat="1">
      <c r="A273" s="13"/>
      <c r="B273" s="232"/>
      <c r="C273" s="233"/>
      <c r="D273" s="234" t="s">
        <v>212</v>
      </c>
      <c r="E273" s="235" t="s">
        <v>19</v>
      </c>
      <c r="F273" s="236" t="s">
        <v>1872</v>
      </c>
      <c r="G273" s="233"/>
      <c r="H273" s="237">
        <v>7.0469999999999997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1"/>
      <c r="U273" s="242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212</v>
      </c>
      <c r="AU273" s="243" t="s">
        <v>81</v>
      </c>
      <c r="AV273" s="13" t="s">
        <v>81</v>
      </c>
      <c r="AW273" s="13" t="s">
        <v>33</v>
      </c>
      <c r="AX273" s="13" t="s">
        <v>72</v>
      </c>
      <c r="AY273" s="243" t="s">
        <v>196</v>
      </c>
    </row>
    <row r="274" s="13" customFormat="1">
      <c r="A274" s="13"/>
      <c r="B274" s="232"/>
      <c r="C274" s="233"/>
      <c r="D274" s="234" t="s">
        <v>212</v>
      </c>
      <c r="E274" s="235" t="s">
        <v>19</v>
      </c>
      <c r="F274" s="236" t="s">
        <v>1873</v>
      </c>
      <c r="G274" s="233"/>
      <c r="H274" s="237">
        <v>6.7939999999999996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1"/>
      <c r="U274" s="242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212</v>
      </c>
      <c r="AU274" s="243" t="s">
        <v>81</v>
      </c>
      <c r="AV274" s="13" t="s">
        <v>81</v>
      </c>
      <c r="AW274" s="13" t="s">
        <v>33</v>
      </c>
      <c r="AX274" s="13" t="s">
        <v>72</v>
      </c>
      <c r="AY274" s="243" t="s">
        <v>196</v>
      </c>
    </row>
    <row r="275" s="14" customFormat="1">
      <c r="A275" s="14"/>
      <c r="B275" s="254"/>
      <c r="C275" s="255"/>
      <c r="D275" s="234" t="s">
        <v>212</v>
      </c>
      <c r="E275" s="256" t="s">
        <v>19</v>
      </c>
      <c r="F275" s="257" t="s">
        <v>233</v>
      </c>
      <c r="G275" s="255"/>
      <c r="H275" s="258">
        <v>13.840999999999999</v>
      </c>
      <c r="I275" s="259"/>
      <c r="J275" s="255"/>
      <c r="K275" s="255"/>
      <c r="L275" s="260"/>
      <c r="M275" s="261"/>
      <c r="N275" s="262"/>
      <c r="O275" s="262"/>
      <c r="P275" s="262"/>
      <c r="Q275" s="262"/>
      <c r="R275" s="262"/>
      <c r="S275" s="262"/>
      <c r="T275" s="262"/>
      <c r="U275" s="263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4" t="s">
        <v>212</v>
      </c>
      <c r="AU275" s="264" t="s">
        <v>81</v>
      </c>
      <c r="AV275" s="14" t="s">
        <v>203</v>
      </c>
      <c r="AW275" s="14" t="s">
        <v>33</v>
      </c>
      <c r="AX275" s="14" t="s">
        <v>79</v>
      </c>
      <c r="AY275" s="264" t="s">
        <v>196</v>
      </c>
    </row>
    <row r="276" s="2" customFormat="1" ht="24.15" customHeight="1">
      <c r="A276" s="40"/>
      <c r="B276" s="41"/>
      <c r="C276" s="244" t="s">
        <v>666</v>
      </c>
      <c r="D276" s="244" t="s">
        <v>214</v>
      </c>
      <c r="E276" s="245" t="s">
        <v>1874</v>
      </c>
      <c r="F276" s="246" t="s">
        <v>1875</v>
      </c>
      <c r="G276" s="247" t="s">
        <v>244</v>
      </c>
      <c r="H276" s="248">
        <v>14.533</v>
      </c>
      <c r="I276" s="249"/>
      <c r="J276" s="250">
        <f>ROUND(I276*H276,2)</f>
        <v>0</v>
      </c>
      <c r="K276" s="246" t="s">
        <v>202</v>
      </c>
      <c r="L276" s="251"/>
      <c r="M276" s="252" t="s">
        <v>19</v>
      </c>
      <c r="N276" s="253" t="s">
        <v>43</v>
      </c>
      <c r="O276" s="86"/>
      <c r="P276" s="223">
        <f>O276*H276</f>
        <v>0</v>
      </c>
      <c r="Q276" s="223">
        <v>0.0018</v>
      </c>
      <c r="R276" s="223">
        <f>Q276*H276</f>
        <v>0.026159399999999999</v>
      </c>
      <c r="S276" s="223">
        <v>0</v>
      </c>
      <c r="T276" s="223">
        <f>S276*H276</f>
        <v>0</v>
      </c>
      <c r="U276" s="224" t="s">
        <v>19</v>
      </c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5" t="s">
        <v>278</v>
      </c>
      <c r="AT276" s="225" t="s">
        <v>214</v>
      </c>
      <c r="AU276" s="225" t="s">
        <v>81</v>
      </c>
      <c r="AY276" s="19" t="s">
        <v>196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9" t="s">
        <v>79</v>
      </c>
      <c r="BK276" s="226">
        <f>ROUND(I276*H276,2)</f>
        <v>0</v>
      </c>
      <c r="BL276" s="19" t="s">
        <v>266</v>
      </c>
      <c r="BM276" s="225" t="s">
        <v>1876</v>
      </c>
    </row>
    <row r="277" s="13" customFormat="1">
      <c r="A277" s="13"/>
      <c r="B277" s="232"/>
      <c r="C277" s="233"/>
      <c r="D277" s="234" t="s">
        <v>212</v>
      </c>
      <c r="E277" s="233"/>
      <c r="F277" s="236" t="s">
        <v>1877</v>
      </c>
      <c r="G277" s="233"/>
      <c r="H277" s="237">
        <v>14.533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1"/>
      <c r="U277" s="242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212</v>
      </c>
      <c r="AU277" s="243" t="s">
        <v>81</v>
      </c>
      <c r="AV277" s="13" t="s">
        <v>81</v>
      </c>
      <c r="AW277" s="13" t="s">
        <v>4</v>
      </c>
      <c r="AX277" s="13" t="s">
        <v>79</v>
      </c>
      <c r="AY277" s="243" t="s">
        <v>196</v>
      </c>
    </row>
    <row r="278" s="2" customFormat="1" ht="37.8" customHeight="1">
      <c r="A278" s="40"/>
      <c r="B278" s="41"/>
      <c r="C278" s="214" t="s">
        <v>672</v>
      </c>
      <c r="D278" s="214" t="s">
        <v>198</v>
      </c>
      <c r="E278" s="215" t="s">
        <v>656</v>
      </c>
      <c r="F278" s="216" t="s">
        <v>657</v>
      </c>
      <c r="G278" s="217" t="s">
        <v>244</v>
      </c>
      <c r="H278" s="218">
        <v>10.356999999999999</v>
      </c>
      <c r="I278" s="219"/>
      <c r="J278" s="220">
        <f>ROUND(I278*H278,2)</f>
        <v>0</v>
      </c>
      <c r="K278" s="216" t="s">
        <v>202</v>
      </c>
      <c r="L278" s="46"/>
      <c r="M278" s="221" t="s">
        <v>19</v>
      </c>
      <c r="N278" s="222" t="s">
        <v>43</v>
      </c>
      <c r="O278" s="86"/>
      <c r="P278" s="223">
        <f>O278*H278</f>
        <v>0</v>
      </c>
      <c r="Q278" s="223">
        <v>3.0000000000000001E-05</v>
      </c>
      <c r="R278" s="223">
        <f>Q278*H278</f>
        <v>0.00031071000000000001</v>
      </c>
      <c r="S278" s="223">
        <v>0</v>
      </c>
      <c r="T278" s="223">
        <f>S278*H278</f>
        <v>0</v>
      </c>
      <c r="U278" s="224" t="s">
        <v>19</v>
      </c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5" t="s">
        <v>266</v>
      </c>
      <c r="AT278" s="225" t="s">
        <v>198</v>
      </c>
      <c r="AU278" s="225" t="s">
        <v>81</v>
      </c>
      <c r="AY278" s="19" t="s">
        <v>196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9" t="s">
        <v>79</v>
      </c>
      <c r="BK278" s="226">
        <f>ROUND(I278*H278,2)</f>
        <v>0</v>
      </c>
      <c r="BL278" s="19" t="s">
        <v>266</v>
      </c>
      <c r="BM278" s="225" t="s">
        <v>1878</v>
      </c>
    </row>
    <row r="279" s="2" customFormat="1">
      <c r="A279" s="40"/>
      <c r="B279" s="41"/>
      <c r="C279" s="42"/>
      <c r="D279" s="227" t="s">
        <v>205</v>
      </c>
      <c r="E279" s="42"/>
      <c r="F279" s="228" t="s">
        <v>659</v>
      </c>
      <c r="G279" s="42"/>
      <c r="H279" s="42"/>
      <c r="I279" s="229"/>
      <c r="J279" s="42"/>
      <c r="K279" s="42"/>
      <c r="L279" s="46"/>
      <c r="M279" s="230"/>
      <c r="N279" s="231"/>
      <c r="O279" s="86"/>
      <c r="P279" s="86"/>
      <c r="Q279" s="86"/>
      <c r="R279" s="86"/>
      <c r="S279" s="86"/>
      <c r="T279" s="86"/>
      <c r="U279" s="87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205</v>
      </c>
      <c r="AU279" s="19" t="s">
        <v>81</v>
      </c>
    </row>
    <row r="280" s="13" customFormat="1">
      <c r="A280" s="13"/>
      <c r="B280" s="232"/>
      <c r="C280" s="233"/>
      <c r="D280" s="234" t="s">
        <v>212</v>
      </c>
      <c r="E280" s="235" t="s">
        <v>19</v>
      </c>
      <c r="F280" s="236" t="s">
        <v>1879</v>
      </c>
      <c r="G280" s="233"/>
      <c r="H280" s="237">
        <v>10.356999999999999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1"/>
      <c r="U280" s="242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212</v>
      </c>
      <c r="AU280" s="243" t="s">
        <v>81</v>
      </c>
      <c r="AV280" s="13" t="s">
        <v>81</v>
      </c>
      <c r="AW280" s="13" t="s">
        <v>33</v>
      </c>
      <c r="AX280" s="13" t="s">
        <v>79</v>
      </c>
      <c r="AY280" s="243" t="s">
        <v>196</v>
      </c>
    </row>
    <row r="281" s="2" customFormat="1" ht="24.15" customHeight="1">
      <c r="A281" s="40"/>
      <c r="B281" s="41"/>
      <c r="C281" s="244" t="s">
        <v>677</v>
      </c>
      <c r="D281" s="244" t="s">
        <v>214</v>
      </c>
      <c r="E281" s="245" t="s">
        <v>662</v>
      </c>
      <c r="F281" s="246" t="s">
        <v>663</v>
      </c>
      <c r="G281" s="247" t="s">
        <v>244</v>
      </c>
      <c r="H281" s="248">
        <v>11.186</v>
      </c>
      <c r="I281" s="249"/>
      <c r="J281" s="250">
        <f>ROUND(I281*H281,2)</f>
        <v>0</v>
      </c>
      <c r="K281" s="246" t="s">
        <v>202</v>
      </c>
      <c r="L281" s="251"/>
      <c r="M281" s="252" t="s">
        <v>19</v>
      </c>
      <c r="N281" s="253" t="s">
        <v>43</v>
      </c>
      <c r="O281" s="86"/>
      <c r="P281" s="223">
        <f>O281*H281</f>
        <v>0</v>
      </c>
      <c r="Q281" s="223">
        <v>0.0015</v>
      </c>
      <c r="R281" s="223">
        <f>Q281*H281</f>
        <v>0.016778999999999999</v>
      </c>
      <c r="S281" s="223">
        <v>0</v>
      </c>
      <c r="T281" s="223">
        <f>S281*H281</f>
        <v>0</v>
      </c>
      <c r="U281" s="224" t="s">
        <v>19</v>
      </c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5" t="s">
        <v>278</v>
      </c>
      <c r="AT281" s="225" t="s">
        <v>214</v>
      </c>
      <c r="AU281" s="225" t="s">
        <v>81</v>
      </c>
      <c r="AY281" s="19" t="s">
        <v>196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9" t="s">
        <v>79</v>
      </c>
      <c r="BK281" s="226">
        <f>ROUND(I281*H281,2)</f>
        <v>0</v>
      </c>
      <c r="BL281" s="19" t="s">
        <v>266</v>
      </c>
      <c r="BM281" s="225" t="s">
        <v>1880</v>
      </c>
    </row>
    <row r="282" s="13" customFormat="1">
      <c r="A282" s="13"/>
      <c r="B282" s="232"/>
      <c r="C282" s="233"/>
      <c r="D282" s="234" t="s">
        <v>212</v>
      </c>
      <c r="E282" s="233"/>
      <c r="F282" s="236" t="s">
        <v>1881</v>
      </c>
      <c r="G282" s="233"/>
      <c r="H282" s="237">
        <v>11.186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1"/>
      <c r="U282" s="242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212</v>
      </c>
      <c r="AU282" s="243" t="s">
        <v>81</v>
      </c>
      <c r="AV282" s="13" t="s">
        <v>81</v>
      </c>
      <c r="AW282" s="13" t="s">
        <v>4</v>
      </c>
      <c r="AX282" s="13" t="s">
        <v>79</v>
      </c>
      <c r="AY282" s="243" t="s">
        <v>196</v>
      </c>
    </row>
    <row r="283" s="2" customFormat="1" ht="37.8" customHeight="1">
      <c r="A283" s="40"/>
      <c r="B283" s="41"/>
      <c r="C283" s="214" t="s">
        <v>683</v>
      </c>
      <c r="D283" s="214" t="s">
        <v>198</v>
      </c>
      <c r="E283" s="215" t="s">
        <v>1882</v>
      </c>
      <c r="F283" s="216" t="s">
        <v>1883</v>
      </c>
      <c r="G283" s="217" t="s">
        <v>244</v>
      </c>
      <c r="H283" s="218">
        <v>44.018999999999998</v>
      </c>
      <c r="I283" s="219"/>
      <c r="J283" s="220">
        <f>ROUND(I283*H283,2)</f>
        <v>0</v>
      </c>
      <c r="K283" s="216" t="s">
        <v>202</v>
      </c>
      <c r="L283" s="46"/>
      <c r="M283" s="221" t="s">
        <v>19</v>
      </c>
      <c r="N283" s="222" t="s">
        <v>43</v>
      </c>
      <c r="O283" s="86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3">
        <f>S283*H283</f>
        <v>0</v>
      </c>
      <c r="U283" s="224" t="s">
        <v>19</v>
      </c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5" t="s">
        <v>266</v>
      </c>
      <c r="AT283" s="225" t="s">
        <v>198</v>
      </c>
      <c r="AU283" s="225" t="s">
        <v>81</v>
      </c>
      <c r="AY283" s="19" t="s">
        <v>196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9" t="s">
        <v>79</v>
      </c>
      <c r="BK283" s="226">
        <f>ROUND(I283*H283,2)</f>
        <v>0</v>
      </c>
      <c r="BL283" s="19" t="s">
        <v>266</v>
      </c>
      <c r="BM283" s="225" t="s">
        <v>1884</v>
      </c>
    </row>
    <row r="284" s="2" customFormat="1">
      <c r="A284" s="40"/>
      <c r="B284" s="41"/>
      <c r="C284" s="42"/>
      <c r="D284" s="227" t="s">
        <v>205</v>
      </c>
      <c r="E284" s="42"/>
      <c r="F284" s="228" t="s">
        <v>1885</v>
      </c>
      <c r="G284" s="42"/>
      <c r="H284" s="42"/>
      <c r="I284" s="229"/>
      <c r="J284" s="42"/>
      <c r="K284" s="42"/>
      <c r="L284" s="46"/>
      <c r="M284" s="230"/>
      <c r="N284" s="231"/>
      <c r="O284" s="86"/>
      <c r="P284" s="86"/>
      <c r="Q284" s="86"/>
      <c r="R284" s="86"/>
      <c r="S284" s="86"/>
      <c r="T284" s="86"/>
      <c r="U284" s="87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205</v>
      </c>
      <c r="AU284" s="19" t="s">
        <v>81</v>
      </c>
    </row>
    <row r="285" s="13" customFormat="1">
      <c r="A285" s="13"/>
      <c r="B285" s="232"/>
      <c r="C285" s="233"/>
      <c r="D285" s="234" t="s">
        <v>212</v>
      </c>
      <c r="E285" s="235" t="s">
        <v>19</v>
      </c>
      <c r="F285" s="236" t="s">
        <v>1886</v>
      </c>
      <c r="G285" s="233"/>
      <c r="H285" s="237">
        <v>48.908999999999999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1"/>
      <c r="U285" s="242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212</v>
      </c>
      <c r="AU285" s="243" t="s">
        <v>81</v>
      </c>
      <c r="AV285" s="13" t="s">
        <v>81</v>
      </c>
      <c r="AW285" s="13" t="s">
        <v>33</v>
      </c>
      <c r="AX285" s="13" t="s">
        <v>72</v>
      </c>
      <c r="AY285" s="243" t="s">
        <v>196</v>
      </c>
    </row>
    <row r="286" s="13" customFormat="1">
      <c r="A286" s="13"/>
      <c r="B286" s="232"/>
      <c r="C286" s="233"/>
      <c r="D286" s="234" t="s">
        <v>212</v>
      </c>
      <c r="E286" s="235" t="s">
        <v>19</v>
      </c>
      <c r="F286" s="236" t="s">
        <v>1887</v>
      </c>
      <c r="G286" s="233"/>
      <c r="H286" s="237">
        <v>-3.2029999999999998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1"/>
      <c r="U286" s="242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212</v>
      </c>
      <c r="AU286" s="243" t="s">
        <v>81</v>
      </c>
      <c r="AV286" s="13" t="s">
        <v>81</v>
      </c>
      <c r="AW286" s="13" t="s">
        <v>33</v>
      </c>
      <c r="AX286" s="13" t="s">
        <v>72</v>
      </c>
      <c r="AY286" s="243" t="s">
        <v>196</v>
      </c>
    </row>
    <row r="287" s="13" customFormat="1">
      <c r="A287" s="13"/>
      <c r="B287" s="232"/>
      <c r="C287" s="233"/>
      <c r="D287" s="234" t="s">
        <v>212</v>
      </c>
      <c r="E287" s="235" t="s">
        <v>19</v>
      </c>
      <c r="F287" s="236" t="s">
        <v>709</v>
      </c>
      <c r="G287" s="233"/>
      <c r="H287" s="237">
        <v>-1.6870000000000001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1"/>
      <c r="U287" s="242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212</v>
      </c>
      <c r="AU287" s="243" t="s">
        <v>81</v>
      </c>
      <c r="AV287" s="13" t="s">
        <v>81</v>
      </c>
      <c r="AW287" s="13" t="s">
        <v>33</v>
      </c>
      <c r="AX287" s="13" t="s">
        <v>72</v>
      </c>
      <c r="AY287" s="243" t="s">
        <v>196</v>
      </c>
    </row>
    <row r="288" s="14" customFormat="1">
      <c r="A288" s="14"/>
      <c r="B288" s="254"/>
      <c r="C288" s="255"/>
      <c r="D288" s="234" t="s">
        <v>212</v>
      </c>
      <c r="E288" s="256" t="s">
        <v>19</v>
      </c>
      <c r="F288" s="257" t="s">
        <v>233</v>
      </c>
      <c r="G288" s="255"/>
      <c r="H288" s="258">
        <v>44.018999999999998</v>
      </c>
      <c r="I288" s="259"/>
      <c r="J288" s="255"/>
      <c r="K288" s="255"/>
      <c r="L288" s="260"/>
      <c r="M288" s="261"/>
      <c r="N288" s="262"/>
      <c r="O288" s="262"/>
      <c r="P288" s="262"/>
      <c r="Q288" s="262"/>
      <c r="R288" s="262"/>
      <c r="S288" s="262"/>
      <c r="T288" s="262"/>
      <c r="U288" s="263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4" t="s">
        <v>212</v>
      </c>
      <c r="AU288" s="264" t="s">
        <v>81</v>
      </c>
      <c r="AV288" s="14" t="s">
        <v>203</v>
      </c>
      <c r="AW288" s="14" t="s">
        <v>33</v>
      </c>
      <c r="AX288" s="14" t="s">
        <v>79</v>
      </c>
      <c r="AY288" s="264" t="s">
        <v>196</v>
      </c>
    </row>
    <row r="289" s="2" customFormat="1" ht="24.15" customHeight="1">
      <c r="A289" s="40"/>
      <c r="B289" s="41"/>
      <c r="C289" s="244" t="s">
        <v>688</v>
      </c>
      <c r="D289" s="244" t="s">
        <v>214</v>
      </c>
      <c r="E289" s="245" t="s">
        <v>1888</v>
      </c>
      <c r="F289" s="246" t="s">
        <v>1889</v>
      </c>
      <c r="G289" s="247" t="s">
        <v>244</v>
      </c>
      <c r="H289" s="248">
        <v>44.018999999999998</v>
      </c>
      <c r="I289" s="249"/>
      <c r="J289" s="250">
        <f>ROUND(I289*H289,2)</f>
        <v>0</v>
      </c>
      <c r="K289" s="246" t="s">
        <v>202</v>
      </c>
      <c r="L289" s="251"/>
      <c r="M289" s="252" t="s">
        <v>19</v>
      </c>
      <c r="N289" s="253" t="s">
        <v>43</v>
      </c>
      <c r="O289" s="86"/>
      <c r="P289" s="223">
        <f>O289*H289</f>
        <v>0</v>
      </c>
      <c r="Q289" s="223">
        <v>0.0060000000000000001</v>
      </c>
      <c r="R289" s="223">
        <f>Q289*H289</f>
        <v>0.26411400000000002</v>
      </c>
      <c r="S289" s="223">
        <v>0</v>
      </c>
      <c r="T289" s="223">
        <f>S289*H289</f>
        <v>0</v>
      </c>
      <c r="U289" s="224" t="s">
        <v>19</v>
      </c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5" t="s">
        <v>278</v>
      </c>
      <c r="AT289" s="225" t="s">
        <v>214</v>
      </c>
      <c r="AU289" s="225" t="s">
        <v>81</v>
      </c>
      <c r="AY289" s="19" t="s">
        <v>196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9" t="s">
        <v>79</v>
      </c>
      <c r="BK289" s="226">
        <f>ROUND(I289*H289,2)</f>
        <v>0</v>
      </c>
      <c r="BL289" s="19" t="s">
        <v>266</v>
      </c>
      <c r="BM289" s="225" t="s">
        <v>1890</v>
      </c>
    </row>
    <row r="290" s="2" customFormat="1" ht="33" customHeight="1">
      <c r="A290" s="40"/>
      <c r="B290" s="41"/>
      <c r="C290" s="214" t="s">
        <v>693</v>
      </c>
      <c r="D290" s="214" t="s">
        <v>198</v>
      </c>
      <c r="E290" s="215" t="s">
        <v>678</v>
      </c>
      <c r="F290" s="216" t="s">
        <v>679</v>
      </c>
      <c r="G290" s="217" t="s">
        <v>244</v>
      </c>
      <c r="H290" s="218">
        <v>14.266</v>
      </c>
      <c r="I290" s="219"/>
      <c r="J290" s="220">
        <f>ROUND(I290*H290,2)</f>
        <v>0</v>
      </c>
      <c r="K290" s="216" t="s">
        <v>202</v>
      </c>
      <c r="L290" s="46"/>
      <c r="M290" s="221" t="s">
        <v>19</v>
      </c>
      <c r="N290" s="222" t="s">
        <v>43</v>
      </c>
      <c r="O290" s="86"/>
      <c r="P290" s="223">
        <f>O290*H290</f>
        <v>0</v>
      </c>
      <c r="Q290" s="223">
        <v>0.0020400000000000001</v>
      </c>
      <c r="R290" s="223">
        <f>Q290*H290</f>
        <v>0.029102640000000003</v>
      </c>
      <c r="S290" s="223">
        <v>0</v>
      </c>
      <c r="T290" s="223">
        <f>S290*H290</f>
        <v>0</v>
      </c>
      <c r="U290" s="224" t="s">
        <v>19</v>
      </c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5" t="s">
        <v>266</v>
      </c>
      <c r="AT290" s="225" t="s">
        <v>198</v>
      </c>
      <c r="AU290" s="225" t="s">
        <v>81</v>
      </c>
      <c r="AY290" s="19" t="s">
        <v>196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9" t="s">
        <v>79</v>
      </c>
      <c r="BK290" s="226">
        <f>ROUND(I290*H290,2)</f>
        <v>0</v>
      </c>
      <c r="BL290" s="19" t="s">
        <v>266</v>
      </c>
      <c r="BM290" s="225" t="s">
        <v>1891</v>
      </c>
    </row>
    <row r="291" s="2" customFormat="1">
      <c r="A291" s="40"/>
      <c r="B291" s="41"/>
      <c r="C291" s="42"/>
      <c r="D291" s="227" t="s">
        <v>205</v>
      </c>
      <c r="E291" s="42"/>
      <c r="F291" s="228" t="s">
        <v>681</v>
      </c>
      <c r="G291" s="42"/>
      <c r="H291" s="42"/>
      <c r="I291" s="229"/>
      <c r="J291" s="42"/>
      <c r="K291" s="42"/>
      <c r="L291" s="46"/>
      <c r="M291" s="230"/>
      <c r="N291" s="231"/>
      <c r="O291" s="86"/>
      <c r="P291" s="86"/>
      <c r="Q291" s="86"/>
      <c r="R291" s="86"/>
      <c r="S291" s="86"/>
      <c r="T291" s="86"/>
      <c r="U291" s="87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205</v>
      </c>
      <c r="AU291" s="19" t="s">
        <v>81</v>
      </c>
    </row>
    <row r="292" s="13" customFormat="1">
      <c r="A292" s="13"/>
      <c r="B292" s="232"/>
      <c r="C292" s="233"/>
      <c r="D292" s="234" t="s">
        <v>212</v>
      </c>
      <c r="E292" s="235" t="s">
        <v>19</v>
      </c>
      <c r="F292" s="236" t="s">
        <v>1892</v>
      </c>
      <c r="G292" s="233"/>
      <c r="H292" s="237">
        <v>14.266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1"/>
      <c r="U292" s="242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212</v>
      </c>
      <c r="AU292" s="243" t="s">
        <v>81</v>
      </c>
      <c r="AV292" s="13" t="s">
        <v>81</v>
      </c>
      <c r="AW292" s="13" t="s">
        <v>33</v>
      </c>
      <c r="AX292" s="13" t="s">
        <v>79</v>
      </c>
      <c r="AY292" s="243" t="s">
        <v>196</v>
      </c>
    </row>
    <row r="293" s="2" customFormat="1" ht="16.5" customHeight="1">
      <c r="A293" s="40"/>
      <c r="B293" s="41"/>
      <c r="C293" s="244" t="s">
        <v>698</v>
      </c>
      <c r="D293" s="244" t="s">
        <v>214</v>
      </c>
      <c r="E293" s="245" t="s">
        <v>684</v>
      </c>
      <c r="F293" s="246" t="s">
        <v>685</v>
      </c>
      <c r="G293" s="247" t="s">
        <v>201</v>
      </c>
      <c r="H293" s="248">
        <v>2.2109999999999999</v>
      </c>
      <c r="I293" s="249"/>
      <c r="J293" s="250">
        <f>ROUND(I293*H293,2)</f>
        <v>0</v>
      </c>
      <c r="K293" s="246" t="s">
        <v>202</v>
      </c>
      <c r="L293" s="251"/>
      <c r="M293" s="252" t="s">
        <v>19</v>
      </c>
      <c r="N293" s="253" t="s">
        <v>43</v>
      </c>
      <c r="O293" s="86"/>
      <c r="P293" s="223">
        <f>O293*H293</f>
        <v>0</v>
      </c>
      <c r="Q293" s="223">
        <v>0.025000000000000001</v>
      </c>
      <c r="R293" s="223">
        <f>Q293*H293</f>
        <v>0.055274999999999998</v>
      </c>
      <c r="S293" s="223">
        <v>0</v>
      </c>
      <c r="T293" s="223">
        <f>S293*H293</f>
        <v>0</v>
      </c>
      <c r="U293" s="224" t="s">
        <v>19</v>
      </c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5" t="s">
        <v>278</v>
      </c>
      <c r="AT293" s="225" t="s">
        <v>214</v>
      </c>
      <c r="AU293" s="225" t="s">
        <v>81</v>
      </c>
      <c r="AY293" s="19" t="s">
        <v>196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9" t="s">
        <v>79</v>
      </c>
      <c r="BK293" s="226">
        <f>ROUND(I293*H293,2)</f>
        <v>0</v>
      </c>
      <c r="BL293" s="19" t="s">
        <v>266</v>
      </c>
      <c r="BM293" s="225" t="s">
        <v>1893</v>
      </c>
    </row>
    <row r="294" s="13" customFormat="1">
      <c r="A294" s="13"/>
      <c r="B294" s="232"/>
      <c r="C294" s="233"/>
      <c r="D294" s="234" t="s">
        <v>212</v>
      </c>
      <c r="E294" s="235" t="s">
        <v>19</v>
      </c>
      <c r="F294" s="236" t="s">
        <v>1894</v>
      </c>
      <c r="G294" s="233"/>
      <c r="H294" s="237">
        <v>2.2109999999999999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1"/>
      <c r="U294" s="242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212</v>
      </c>
      <c r="AU294" s="243" t="s">
        <v>81</v>
      </c>
      <c r="AV294" s="13" t="s">
        <v>81</v>
      </c>
      <c r="AW294" s="13" t="s">
        <v>33</v>
      </c>
      <c r="AX294" s="13" t="s">
        <v>79</v>
      </c>
      <c r="AY294" s="243" t="s">
        <v>196</v>
      </c>
    </row>
    <row r="295" s="2" customFormat="1" ht="49.05" customHeight="1">
      <c r="A295" s="40"/>
      <c r="B295" s="41"/>
      <c r="C295" s="214" t="s">
        <v>703</v>
      </c>
      <c r="D295" s="214" t="s">
        <v>198</v>
      </c>
      <c r="E295" s="215" t="s">
        <v>689</v>
      </c>
      <c r="F295" s="216" t="s">
        <v>690</v>
      </c>
      <c r="G295" s="217" t="s">
        <v>237</v>
      </c>
      <c r="H295" s="218">
        <v>0.39200000000000002</v>
      </c>
      <c r="I295" s="219"/>
      <c r="J295" s="220">
        <f>ROUND(I295*H295,2)</f>
        <v>0</v>
      </c>
      <c r="K295" s="216" t="s">
        <v>202</v>
      </c>
      <c r="L295" s="46"/>
      <c r="M295" s="221" t="s">
        <v>19</v>
      </c>
      <c r="N295" s="222" t="s">
        <v>43</v>
      </c>
      <c r="O295" s="86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3">
        <f>S295*H295</f>
        <v>0</v>
      </c>
      <c r="U295" s="224" t="s">
        <v>19</v>
      </c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5" t="s">
        <v>266</v>
      </c>
      <c r="AT295" s="225" t="s">
        <v>198</v>
      </c>
      <c r="AU295" s="225" t="s">
        <v>81</v>
      </c>
      <c r="AY295" s="19" t="s">
        <v>196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9" t="s">
        <v>79</v>
      </c>
      <c r="BK295" s="226">
        <f>ROUND(I295*H295,2)</f>
        <v>0</v>
      </c>
      <c r="BL295" s="19" t="s">
        <v>266</v>
      </c>
      <c r="BM295" s="225" t="s">
        <v>1895</v>
      </c>
    </row>
    <row r="296" s="2" customFormat="1">
      <c r="A296" s="40"/>
      <c r="B296" s="41"/>
      <c r="C296" s="42"/>
      <c r="D296" s="227" t="s">
        <v>205</v>
      </c>
      <c r="E296" s="42"/>
      <c r="F296" s="228" t="s">
        <v>692</v>
      </c>
      <c r="G296" s="42"/>
      <c r="H296" s="42"/>
      <c r="I296" s="229"/>
      <c r="J296" s="42"/>
      <c r="K296" s="42"/>
      <c r="L296" s="46"/>
      <c r="M296" s="230"/>
      <c r="N296" s="231"/>
      <c r="O296" s="86"/>
      <c r="P296" s="86"/>
      <c r="Q296" s="86"/>
      <c r="R296" s="86"/>
      <c r="S296" s="86"/>
      <c r="T296" s="86"/>
      <c r="U296" s="87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205</v>
      </c>
      <c r="AU296" s="19" t="s">
        <v>81</v>
      </c>
    </row>
    <row r="297" s="12" customFormat="1" ht="22.8" customHeight="1">
      <c r="A297" s="12"/>
      <c r="B297" s="198"/>
      <c r="C297" s="199"/>
      <c r="D297" s="200" t="s">
        <v>71</v>
      </c>
      <c r="E297" s="212" t="s">
        <v>261</v>
      </c>
      <c r="F297" s="212" t="s">
        <v>262</v>
      </c>
      <c r="G297" s="199"/>
      <c r="H297" s="199"/>
      <c r="I297" s="202"/>
      <c r="J297" s="213">
        <f>BK297</f>
        <v>0</v>
      </c>
      <c r="K297" s="199"/>
      <c r="L297" s="204"/>
      <c r="M297" s="205"/>
      <c r="N297" s="206"/>
      <c r="O297" s="206"/>
      <c r="P297" s="207">
        <f>SUM(P298:P380)</f>
        <v>0</v>
      </c>
      <c r="Q297" s="206"/>
      <c r="R297" s="207">
        <f>SUM(R298:R380)</f>
        <v>2.6829863999999999</v>
      </c>
      <c r="S297" s="206"/>
      <c r="T297" s="207">
        <f>SUM(T298:T380)</f>
        <v>0</v>
      </c>
      <c r="U297" s="208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09" t="s">
        <v>81</v>
      </c>
      <c r="AT297" s="210" t="s">
        <v>71</v>
      </c>
      <c r="AU297" s="210" t="s">
        <v>79</v>
      </c>
      <c r="AY297" s="209" t="s">
        <v>196</v>
      </c>
      <c r="BK297" s="211">
        <f>SUM(BK298:BK380)</f>
        <v>0</v>
      </c>
    </row>
    <row r="298" s="2" customFormat="1" ht="37.8" customHeight="1">
      <c r="A298" s="40"/>
      <c r="B298" s="41"/>
      <c r="C298" s="214" t="s">
        <v>712</v>
      </c>
      <c r="D298" s="214" t="s">
        <v>198</v>
      </c>
      <c r="E298" s="215" t="s">
        <v>694</v>
      </c>
      <c r="F298" s="216" t="s">
        <v>695</v>
      </c>
      <c r="G298" s="217" t="s">
        <v>201</v>
      </c>
      <c r="H298" s="218">
        <v>2.2679999999999998</v>
      </c>
      <c r="I298" s="219"/>
      <c r="J298" s="220">
        <f>ROUND(I298*H298,2)</f>
        <v>0</v>
      </c>
      <c r="K298" s="216" t="s">
        <v>202</v>
      </c>
      <c r="L298" s="46"/>
      <c r="M298" s="221" t="s">
        <v>19</v>
      </c>
      <c r="N298" s="222" t="s">
        <v>43</v>
      </c>
      <c r="O298" s="86"/>
      <c r="P298" s="223">
        <f>O298*H298</f>
        <v>0</v>
      </c>
      <c r="Q298" s="223">
        <v>0.00122</v>
      </c>
      <c r="R298" s="223">
        <f>Q298*H298</f>
        <v>0.0027669599999999997</v>
      </c>
      <c r="S298" s="223">
        <v>0</v>
      </c>
      <c r="T298" s="223">
        <f>S298*H298</f>
        <v>0</v>
      </c>
      <c r="U298" s="224" t="s">
        <v>19</v>
      </c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5" t="s">
        <v>266</v>
      </c>
      <c r="AT298" s="225" t="s">
        <v>198</v>
      </c>
      <c r="AU298" s="225" t="s">
        <v>81</v>
      </c>
      <c r="AY298" s="19" t="s">
        <v>196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9" t="s">
        <v>79</v>
      </c>
      <c r="BK298" s="226">
        <f>ROUND(I298*H298,2)</f>
        <v>0</v>
      </c>
      <c r="BL298" s="19" t="s">
        <v>266</v>
      </c>
      <c r="BM298" s="225" t="s">
        <v>1896</v>
      </c>
    </row>
    <row r="299" s="2" customFormat="1">
      <c r="A299" s="40"/>
      <c r="B299" s="41"/>
      <c r="C299" s="42"/>
      <c r="D299" s="227" t="s">
        <v>205</v>
      </c>
      <c r="E299" s="42"/>
      <c r="F299" s="228" t="s">
        <v>697</v>
      </c>
      <c r="G299" s="42"/>
      <c r="H299" s="42"/>
      <c r="I299" s="229"/>
      <c r="J299" s="42"/>
      <c r="K299" s="42"/>
      <c r="L299" s="46"/>
      <c r="M299" s="230"/>
      <c r="N299" s="231"/>
      <c r="O299" s="86"/>
      <c r="P299" s="86"/>
      <c r="Q299" s="86"/>
      <c r="R299" s="86"/>
      <c r="S299" s="86"/>
      <c r="T299" s="86"/>
      <c r="U299" s="87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205</v>
      </c>
      <c r="AU299" s="19" t="s">
        <v>81</v>
      </c>
    </row>
    <row r="300" s="2" customFormat="1" ht="44.25" customHeight="1">
      <c r="A300" s="40"/>
      <c r="B300" s="41"/>
      <c r="C300" s="214" t="s">
        <v>718</v>
      </c>
      <c r="D300" s="214" t="s">
        <v>198</v>
      </c>
      <c r="E300" s="215" t="s">
        <v>699</v>
      </c>
      <c r="F300" s="216" t="s">
        <v>700</v>
      </c>
      <c r="G300" s="217" t="s">
        <v>244</v>
      </c>
      <c r="H300" s="218">
        <v>13.460000000000001</v>
      </c>
      <c r="I300" s="219"/>
      <c r="J300" s="220">
        <f>ROUND(I300*H300,2)</f>
        <v>0</v>
      </c>
      <c r="K300" s="216" t="s">
        <v>202</v>
      </c>
      <c r="L300" s="46"/>
      <c r="M300" s="221" t="s">
        <v>19</v>
      </c>
      <c r="N300" s="222" t="s">
        <v>43</v>
      </c>
      <c r="O300" s="86"/>
      <c r="P300" s="223">
        <f>O300*H300</f>
        <v>0</v>
      </c>
      <c r="Q300" s="223">
        <v>0.0099600000000000001</v>
      </c>
      <c r="R300" s="223">
        <f>Q300*H300</f>
        <v>0.1340616</v>
      </c>
      <c r="S300" s="223">
        <v>0</v>
      </c>
      <c r="T300" s="223">
        <f>S300*H300</f>
        <v>0</v>
      </c>
      <c r="U300" s="224" t="s">
        <v>19</v>
      </c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5" t="s">
        <v>266</v>
      </c>
      <c r="AT300" s="225" t="s">
        <v>198</v>
      </c>
      <c r="AU300" s="225" t="s">
        <v>81</v>
      </c>
      <c r="AY300" s="19" t="s">
        <v>196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9" t="s">
        <v>79</v>
      </c>
      <c r="BK300" s="226">
        <f>ROUND(I300*H300,2)</f>
        <v>0</v>
      </c>
      <c r="BL300" s="19" t="s">
        <v>266</v>
      </c>
      <c r="BM300" s="225" t="s">
        <v>1897</v>
      </c>
    </row>
    <row r="301" s="2" customFormat="1">
      <c r="A301" s="40"/>
      <c r="B301" s="41"/>
      <c r="C301" s="42"/>
      <c r="D301" s="227" t="s">
        <v>205</v>
      </c>
      <c r="E301" s="42"/>
      <c r="F301" s="228" t="s">
        <v>702</v>
      </c>
      <c r="G301" s="42"/>
      <c r="H301" s="42"/>
      <c r="I301" s="229"/>
      <c r="J301" s="42"/>
      <c r="K301" s="42"/>
      <c r="L301" s="46"/>
      <c r="M301" s="230"/>
      <c r="N301" s="231"/>
      <c r="O301" s="86"/>
      <c r="P301" s="86"/>
      <c r="Q301" s="86"/>
      <c r="R301" s="86"/>
      <c r="S301" s="86"/>
      <c r="T301" s="86"/>
      <c r="U301" s="87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205</v>
      </c>
      <c r="AU301" s="19" t="s">
        <v>81</v>
      </c>
    </row>
    <row r="302" s="13" customFormat="1">
      <c r="A302" s="13"/>
      <c r="B302" s="232"/>
      <c r="C302" s="233"/>
      <c r="D302" s="234" t="s">
        <v>212</v>
      </c>
      <c r="E302" s="235" t="s">
        <v>19</v>
      </c>
      <c r="F302" s="236" t="s">
        <v>1825</v>
      </c>
      <c r="G302" s="233"/>
      <c r="H302" s="237">
        <v>13.460000000000001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1"/>
      <c r="U302" s="242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212</v>
      </c>
      <c r="AU302" s="243" t="s">
        <v>81</v>
      </c>
      <c r="AV302" s="13" t="s">
        <v>81</v>
      </c>
      <c r="AW302" s="13" t="s">
        <v>33</v>
      </c>
      <c r="AX302" s="13" t="s">
        <v>79</v>
      </c>
      <c r="AY302" s="243" t="s">
        <v>196</v>
      </c>
    </row>
    <row r="303" s="2" customFormat="1" ht="37.8" customHeight="1">
      <c r="A303" s="40"/>
      <c r="B303" s="41"/>
      <c r="C303" s="214" t="s">
        <v>735</v>
      </c>
      <c r="D303" s="214" t="s">
        <v>198</v>
      </c>
      <c r="E303" s="215" t="s">
        <v>704</v>
      </c>
      <c r="F303" s="216" t="s">
        <v>705</v>
      </c>
      <c r="G303" s="217" t="s">
        <v>244</v>
      </c>
      <c r="H303" s="218">
        <v>110.887</v>
      </c>
      <c r="I303" s="219"/>
      <c r="J303" s="220">
        <f>ROUND(I303*H303,2)</f>
        <v>0</v>
      </c>
      <c r="K303" s="216" t="s">
        <v>202</v>
      </c>
      <c r="L303" s="46"/>
      <c r="M303" s="221" t="s">
        <v>19</v>
      </c>
      <c r="N303" s="222" t="s">
        <v>43</v>
      </c>
      <c r="O303" s="86"/>
      <c r="P303" s="223">
        <f>O303*H303</f>
        <v>0</v>
      </c>
      <c r="Q303" s="223">
        <v>0.010019999999999999</v>
      </c>
      <c r="R303" s="223">
        <f>Q303*H303</f>
        <v>1.1110877399999999</v>
      </c>
      <c r="S303" s="223">
        <v>0</v>
      </c>
      <c r="T303" s="223">
        <f>S303*H303</f>
        <v>0</v>
      </c>
      <c r="U303" s="224" t="s">
        <v>19</v>
      </c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5" t="s">
        <v>266</v>
      </c>
      <c r="AT303" s="225" t="s">
        <v>198</v>
      </c>
      <c r="AU303" s="225" t="s">
        <v>81</v>
      </c>
      <c r="AY303" s="19" t="s">
        <v>196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9" t="s">
        <v>79</v>
      </c>
      <c r="BK303" s="226">
        <f>ROUND(I303*H303,2)</f>
        <v>0</v>
      </c>
      <c r="BL303" s="19" t="s">
        <v>266</v>
      </c>
      <c r="BM303" s="225" t="s">
        <v>1898</v>
      </c>
    </row>
    <row r="304" s="2" customFormat="1">
      <c r="A304" s="40"/>
      <c r="B304" s="41"/>
      <c r="C304" s="42"/>
      <c r="D304" s="227" t="s">
        <v>205</v>
      </c>
      <c r="E304" s="42"/>
      <c r="F304" s="228" t="s">
        <v>707</v>
      </c>
      <c r="G304" s="42"/>
      <c r="H304" s="42"/>
      <c r="I304" s="229"/>
      <c r="J304" s="42"/>
      <c r="K304" s="42"/>
      <c r="L304" s="46"/>
      <c r="M304" s="230"/>
      <c r="N304" s="231"/>
      <c r="O304" s="86"/>
      <c r="P304" s="86"/>
      <c r="Q304" s="86"/>
      <c r="R304" s="86"/>
      <c r="S304" s="86"/>
      <c r="T304" s="86"/>
      <c r="U304" s="87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205</v>
      </c>
      <c r="AU304" s="19" t="s">
        <v>81</v>
      </c>
    </row>
    <row r="305" s="13" customFormat="1">
      <c r="A305" s="13"/>
      <c r="B305" s="232"/>
      <c r="C305" s="233"/>
      <c r="D305" s="234" t="s">
        <v>212</v>
      </c>
      <c r="E305" s="235" t="s">
        <v>19</v>
      </c>
      <c r="F305" s="236" t="s">
        <v>1899</v>
      </c>
      <c r="G305" s="233"/>
      <c r="H305" s="237">
        <v>28.943999999999999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1"/>
      <c r="U305" s="242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212</v>
      </c>
      <c r="AU305" s="243" t="s">
        <v>81</v>
      </c>
      <c r="AV305" s="13" t="s">
        <v>81</v>
      </c>
      <c r="AW305" s="13" t="s">
        <v>33</v>
      </c>
      <c r="AX305" s="13" t="s">
        <v>72</v>
      </c>
      <c r="AY305" s="243" t="s">
        <v>196</v>
      </c>
    </row>
    <row r="306" s="13" customFormat="1">
      <c r="A306" s="13"/>
      <c r="B306" s="232"/>
      <c r="C306" s="233"/>
      <c r="D306" s="234" t="s">
        <v>212</v>
      </c>
      <c r="E306" s="235" t="s">
        <v>19</v>
      </c>
      <c r="F306" s="236" t="s">
        <v>1887</v>
      </c>
      <c r="G306" s="233"/>
      <c r="H306" s="237">
        <v>-3.2029999999999998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1"/>
      <c r="U306" s="242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212</v>
      </c>
      <c r="AU306" s="243" t="s">
        <v>81</v>
      </c>
      <c r="AV306" s="13" t="s">
        <v>81</v>
      </c>
      <c r="AW306" s="13" t="s">
        <v>33</v>
      </c>
      <c r="AX306" s="13" t="s">
        <v>72</v>
      </c>
      <c r="AY306" s="243" t="s">
        <v>196</v>
      </c>
    </row>
    <row r="307" s="13" customFormat="1">
      <c r="A307" s="13"/>
      <c r="B307" s="232"/>
      <c r="C307" s="233"/>
      <c r="D307" s="234" t="s">
        <v>212</v>
      </c>
      <c r="E307" s="235" t="s">
        <v>19</v>
      </c>
      <c r="F307" s="236" t="s">
        <v>1900</v>
      </c>
      <c r="G307" s="233"/>
      <c r="H307" s="237">
        <v>19.654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1"/>
      <c r="U307" s="242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212</v>
      </c>
      <c r="AU307" s="243" t="s">
        <v>81</v>
      </c>
      <c r="AV307" s="13" t="s">
        <v>81</v>
      </c>
      <c r="AW307" s="13" t="s">
        <v>33</v>
      </c>
      <c r="AX307" s="13" t="s">
        <v>72</v>
      </c>
      <c r="AY307" s="243" t="s">
        <v>196</v>
      </c>
    </row>
    <row r="308" s="13" customFormat="1">
      <c r="A308" s="13"/>
      <c r="B308" s="232"/>
      <c r="C308" s="233"/>
      <c r="D308" s="234" t="s">
        <v>212</v>
      </c>
      <c r="E308" s="235" t="s">
        <v>19</v>
      </c>
      <c r="F308" s="236" t="s">
        <v>1901</v>
      </c>
      <c r="G308" s="233"/>
      <c r="H308" s="237">
        <v>-1.2949999999999999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1"/>
      <c r="U308" s="242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212</v>
      </c>
      <c r="AU308" s="243" t="s">
        <v>81</v>
      </c>
      <c r="AV308" s="13" t="s">
        <v>81</v>
      </c>
      <c r="AW308" s="13" t="s">
        <v>33</v>
      </c>
      <c r="AX308" s="13" t="s">
        <v>72</v>
      </c>
      <c r="AY308" s="243" t="s">
        <v>196</v>
      </c>
    </row>
    <row r="309" s="13" customFormat="1">
      <c r="A309" s="13"/>
      <c r="B309" s="232"/>
      <c r="C309" s="233"/>
      <c r="D309" s="234" t="s">
        <v>212</v>
      </c>
      <c r="E309" s="235" t="s">
        <v>19</v>
      </c>
      <c r="F309" s="236" t="s">
        <v>1900</v>
      </c>
      <c r="G309" s="233"/>
      <c r="H309" s="237">
        <v>19.654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1"/>
      <c r="U309" s="242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212</v>
      </c>
      <c r="AU309" s="243" t="s">
        <v>81</v>
      </c>
      <c r="AV309" s="13" t="s">
        <v>81</v>
      </c>
      <c r="AW309" s="13" t="s">
        <v>33</v>
      </c>
      <c r="AX309" s="13" t="s">
        <v>72</v>
      </c>
      <c r="AY309" s="243" t="s">
        <v>196</v>
      </c>
    </row>
    <row r="310" s="13" customFormat="1">
      <c r="A310" s="13"/>
      <c r="B310" s="232"/>
      <c r="C310" s="233"/>
      <c r="D310" s="234" t="s">
        <v>212</v>
      </c>
      <c r="E310" s="235" t="s">
        <v>19</v>
      </c>
      <c r="F310" s="236" t="s">
        <v>1901</v>
      </c>
      <c r="G310" s="233"/>
      <c r="H310" s="237">
        <v>-1.2949999999999999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1"/>
      <c r="U310" s="242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212</v>
      </c>
      <c r="AU310" s="243" t="s">
        <v>81</v>
      </c>
      <c r="AV310" s="13" t="s">
        <v>81</v>
      </c>
      <c r="AW310" s="13" t="s">
        <v>33</v>
      </c>
      <c r="AX310" s="13" t="s">
        <v>72</v>
      </c>
      <c r="AY310" s="243" t="s">
        <v>196</v>
      </c>
    </row>
    <row r="311" s="13" customFormat="1">
      <c r="A311" s="13"/>
      <c r="B311" s="232"/>
      <c r="C311" s="233"/>
      <c r="D311" s="234" t="s">
        <v>212</v>
      </c>
      <c r="E311" s="235" t="s">
        <v>19</v>
      </c>
      <c r="F311" s="236" t="s">
        <v>709</v>
      </c>
      <c r="G311" s="233"/>
      <c r="H311" s="237">
        <v>-1.6870000000000001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1"/>
      <c r="U311" s="242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212</v>
      </c>
      <c r="AU311" s="243" t="s">
        <v>81</v>
      </c>
      <c r="AV311" s="13" t="s">
        <v>81</v>
      </c>
      <c r="AW311" s="13" t="s">
        <v>33</v>
      </c>
      <c r="AX311" s="13" t="s">
        <v>72</v>
      </c>
      <c r="AY311" s="243" t="s">
        <v>196</v>
      </c>
    </row>
    <row r="312" s="13" customFormat="1">
      <c r="A312" s="13"/>
      <c r="B312" s="232"/>
      <c r="C312" s="233"/>
      <c r="D312" s="234" t="s">
        <v>212</v>
      </c>
      <c r="E312" s="235" t="s">
        <v>19</v>
      </c>
      <c r="F312" s="236" t="s">
        <v>1902</v>
      </c>
      <c r="G312" s="233"/>
      <c r="H312" s="237">
        <v>48.908999999999999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1"/>
      <c r="U312" s="242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212</v>
      </c>
      <c r="AU312" s="243" t="s">
        <v>81</v>
      </c>
      <c r="AV312" s="13" t="s">
        <v>81</v>
      </c>
      <c r="AW312" s="13" t="s">
        <v>33</v>
      </c>
      <c r="AX312" s="13" t="s">
        <v>72</v>
      </c>
      <c r="AY312" s="243" t="s">
        <v>196</v>
      </c>
    </row>
    <row r="313" s="13" customFormat="1">
      <c r="A313" s="13"/>
      <c r="B313" s="232"/>
      <c r="C313" s="233"/>
      <c r="D313" s="234" t="s">
        <v>212</v>
      </c>
      <c r="E313" s="235" t="s">
        <v>19</v>
      </c>
      <c r="F313" s="236" t="s">
        <v>1887</v>
      </c>
      <c r="G313" s="233"/>
      <c r="H313" s="237">
        <v>-3.2029999999999998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1"/>
      <c r="U313" s="242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212</v>
      </c>
      <c r="AU313" s="243" t="s">
        <v>81</v>
      </c>
      <c r="AV313" s="13" t="s">
        <v>81</v>
      </c>
      <c r="AW313" s="13" t="s">
        <v>33</v>
      </c>
      <c r="AX313" s="13" t="s">
        <v>72</v>
      </c>
      <c r="AY313" s="243" t="s">
        <v>196</v>
      </c>
    </row>
    <row r="314" s="13" customFormat="1">
      <c r="A314" s="13"/>
      <c r="B314" s="232"/>
      <c r="C314" s="233"/>
      <c r="D314" s="234" t="s">
        <v>212</v>
      </c>
      <c r="E314" s="235" t="s">
        <v>19</v>
      </c>
      <c r="F314" s="236" t="s">
        <v>709</v>
      </c>
      <c r="G314" s="233"/>
      <c r="H314" s="237">
        <v>-1.6870000000000001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1"/>
      <c r="U314" s="242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212</v>
      </c>
      <c r="AU314" s="243" t="s">
        <v>81</v>
      </c>
      <c r="AV314" s="13" t="s">
        <v>81</v>
      </c>
      <c r="AW314" s="13" t="s">
        <v>33</v>
      </c>
      <c r="AX314" s="13" t="s">
        <v>72</v>
      </c>
      <c r="AY314" s="243" t="s">
        <v>196</v>
      </c>
    </row>
    <row r="315" s="13" customFormat="1">
      <c r="A315" s="13"/>
      <c r="B315" s="232"/>
      <c r="C315" s="233"/>
      <c r="D315" s="234" t="s">
        <v>212</v>
      </c>
      <c r="E315" s="235" t="s">
        <v>19</v>
      </c>
      <c r="F315" s="236" t="s">
        <v>1903</v>
      </c>
      <c r="G315" s="233"/>
      <c r="H315" s="237">
        <v>6.0960000000000001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1"/>
      <c r="U315" s="242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212</v>
      </c>
      <c r="AU315" s="243" t="s">
        <v>81</v>
      </c>
      <c r="AV315" s="13" t="s">
        <v>81</v>
      </c>
      <c r="AW315" s="13" t="s">
        <v>33</v>
      </c>
      <c r="AX315" s="13" t="s">
        <v>72</v>
      </c>
      <c r="AY315" s="243" t="s">
        <v>196</v>
      </c>
    </row>
    <row r="316" s="14" customFormat="1">
      <c r="A316" s="14"/>
      <c r="B316" s="254"/>
      <c r="C316" s="255"/>
      <c r="D316" s="234" t="s">
        <v>212</v>
      </c>
      <c r="E316" s="256" t="s">
        <v>19</v>
      </c>
      <c r="F316" s="257" t="s">
        <v>233</v>
      </c>
      <c r="G316" s="255"/>
      <c r="H316" s="258">
        <v>110.88699999999999</v>
      </c>
      <c r="I316" s="259"/>
      <c r="J316" s="255"/>
      <c r="K316" s="255"/>
      <c r="L316" s="260"/>
      <c r="M316" s="261"/>
      <c r="N316" s="262"/>
      <c r="O316" s="262"/>
      <c r="P316" s="262"/>
      <c r="Q316" s="262"/>
      <c r="R316" s="262"/>
      <c r="S316" s="262"/>
      <c r="T316" s="262"/>
      <c r="U316" s="263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4" t="s">
        <v>212</v>
      </c>
      <c r="AU316" s="264" t="s">
        <v>81</v>
      </c>
      <c r="AV316" s="14" t="s">
        <v>203</v>
      </c>
      <c r="AW316" s="14" t="s">
        <v>33</v>
      </c>
      <c r="AX316" s="14" t="s">
        <v>79</v>
      </c>
      <c r="AY316" s="264" t="s">
        <v>196</v>
      </c>
    </row>
    <row r="317" s="2" customFormat="1" ht="24.15" customHeight="1">
      <c r="A317" s="40"/>
      <c r="B317" s="41"/>
      <c r="C317" s="214" t="s">
        <v>752</v>
      </c>
      <c r="D317" s="214" t="s">
        <v>198</v>
      </c>
      <c r="E317" s="215" t="s">
        <v>713</v>
      </c>
      <c r="F317" s="216" t="s">
        <v>714</v>
      </c>
      <c r="G317" s="217" t="s">
        <v>244</v>
      </c>
      <c r="H317" s="218">
        <v>124.34699999999999</v>
      </c>
      <c r="I317" s="219"/>
      <c r="J317" s="220">
        <f>ROUND(I317*H317,2)</f>
        <v>0</v>
      </c>
      <c r="K317" s="216" t="s">
        <v>202</v>
      </c>
      <c r="L317" s="46"/>
      <c r="M317" s="221" t="s">
        <v>19</v>
      </c>
      <c r="N317" s="222" t="s">
        <v>43</v>
      </c>
      <c r="O317" s="86"/>
      <c r="P317" s="223">
        <f>O317*H317</f>
        <v>0</v>
      </c>
      <c r="Q317" s="223">
        <v>0.00018000000000000001</v>
      </c>
      <c r="R317" s="223">
        <f>Q317*H317</f>
        <v>0.02238246</v>
      </c>
      <c r="S317" s="223">
        <v>0</v>
      </c>
      <c r="T317" s="223">
        <f>S317*H317</f>
        <v>0</v>
      </c>
      <c r="U317" s="224" t="s">
        <v>19</v>
      </c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5" t="s">
        <v>266</v>
      </c>
      <c r="AT317" s="225" t="s">
        <v>198</v>
      </c>
      <c r="AU317" s="225" t="s">
        <v>81</v>
      </c>
      <c r="AY317" s="19" t="s">
        <v>196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9" t="s">
        <v>79</v>
      </c>
      <c r="BK317" s="226">
        <f>ROUND(I317*H317,2)</f>
        <v>0</v>
      </c>
      <c r="BL317" s="19" t="s">
        <v>266</v>
      </c>
      <c r="BM317" s="225" t="s">
        <v>1904</v>
      </c>
    </row>
    <row r="318" s="2" customFormat="1">
      <c r="A318" s="40"/>
      <c r="B318" s="41"/>
      <c r="C318" s="42"/>
      <c r="D318" s="227" t="s">
        <v>205</v>
      </c>
      <c r="E318" s="42"/>
      <c r="F318" s="228" t="s">
        <v>716</v>
      </c>
      <c r="G318" s="42"/>
      <c r="H318" s="42"/>
      <c r="I318" s="229"/>
      <c r="J318" s="42"/>
      <c r="K318" s="42"/>
      <c r="L318" s="46"/>
      <c r="M318" s="230"/>
      <c r="N318" s="231"/>
      <c r="O318" s="86"/>
      <c r="P318" s="86"/>
      <c r="Q318" s="86"/>
      <c r="R318" s="86"/>
      <c r="S318" s="86"/>
      <c r="T318" s="86"/>
      <c r="U318" s="87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205</v>
      </c>
      <c r="AU318" s="19" t="s">
        <v>81</v>
      </c>
    </row>
    <row r="319" s="13" customFormat="1">
      <c r="A319" s="13"/>
      <c r="B319" s="232"/>
      <c r="C319" s="233"/>
      <c r="D319" s="234" t="s">
        <v>212</v>
      </c>
      <c r="E319" s="235" t="s">
        <v>19</v>
      </c>
      <c r="F319" s="236" t="s">
        <v>1905</v>
      </c>
      <c r="G319" s="233"/>
      <c r="H319" s="237">
        <v>124.34699999999999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1"/>
      <c r="U319" s="242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212</v>
      </c>
      <c r="AU319" s="243" t="s">
        <v>81</v>
      </c>
      <c r="AV319" s="13" t="s">
        <v>81</v>
      </c>
      <c r="AW319" s="13" t="s">
        <v>33</v>
      </c>
      <c r="AX319" s="13" t="s">
        <v>79</v>
      </c>
      <c r="AY319" s="243" t="s">
        <v>196</v>
      </c>
    </row>
    <row r="320" s="2" customFormat="1" ht="37.8" customHeight="1">
      <c r="A320" s="40"/>
      <c r="B320" s="41"/>
      <c r="C320" s="214" t="s">
        <v>754</v>
      </c>
      <c r="D320" s="214" t="s">
        <v>198</v>
      </c>
      <c r="E320" s="215" t="s">
        <v>719</v>
      </c>
      <c r="F320" s="216" t="s">
        <v>720</v>
      </c>
      <c r="G320" s="217" t="s">
        <v>209</v>
      </c>
      <c r="H320" s="218">
        <v>260.84500000000003</v>
      </c>
      <c r="I320" s="219"/>
      <c r="J320" s="220">
        <f>ROUND(I320*H320,2)</f>
        <v>0</v>
      </c>
      <c r="K320" s="216" t="s">
        <v>202</v>
      </c>
      <c r="L320" s="46"/>
      <c r="M320" s="221" t="s">
        <v>19</v>
      </c>
      <c r="N320" s="222" t="s">
        <v>43</v>
      </c>
      <c r="O320" s="86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3">
        <f>S320*H320</f>
        <v>0</v>
      </c>
      <c r="U320" s="224" t="s">
        <v>19</v>
      </c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5" t="s">
        <v>266</v>
      </c>
      <c r="AT320" s="225" t="s">
        <v>198</v>
      </c>
      <c r="AU320" s="225" t="s">
        <v>81</v>
      </c>
      <c r="AY320" s="19" t="s">
        <v>196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9" t="s">
        <v>79</v>
      </c>
      <c r="BK320" s="226">
        <f>ROUND(I320*H320,2)</f>
        <v>0</v>
      </c>
      <c r="BL320" s="19" t="s">
        <v>266</v>
      </c>
      <c r="BM320" s="225" t="s">
        <v>1906</v>
      </c>
    </row>
    <row r="321" s="2" customFormat="1">
      <c r="A321" s="40"/>
      <c r="B321" s="41"/>
      <c r="C321" s="42"/>
      <c r="D321" s="227" t="s">
        <v>205</v>
      </c>
      <c r="E321" s="42"/>
      <c r="F321" s="228" t="s">
        <v>722</v>
      </c>
      <c r="G321" s="42"/>
      <c r="H321" s="42"/>
      <c r="I321" s="229"/>
      <c r="J321" s="42"/>
      <c r="K321" s="42"/>
      <c r="L321" s="46"/>
      <c r="M321" s="230"/>
      <c r="N321" s="231"/>
      <c r="O321" s="86"/>
      <c r="P321" s="86"/>
      <c r="Q321" s="86"/>
      <c r="R321" s="86"/>
      <c r="S321" s="86"/>
      <c r="T321" s="86"/>
      <c r="U321" s="87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205</v>
      </c>
      <c r="AU321" s="19" t="s">
        <v>81</v>
      </c>
    </row>
    <row r="322" s="13" customFormat="1">
      <c r="A322" s="13"/>
      <c r="B322" s="232"/>
      <c r="C322" s="233"/>
      <c r="D322" s="234" t="s">
        <v>212</v>
      </c>
      <c r="E322" s="235" t="s">
        <v>19</v>
      </c>
      <c r="F322" s="236" t="s">
        <v>1907</v>
      </c>
      <c r="G322" s="233"/>
      <c r="H322" s="237">
        <v>81.900000000000006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1"/>
      <c r="U322" s="242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212</v>
      </c>
      <c r="AU322" s="243" t="s">
        <v>81</v>
      </c>
      <c r="AV322" s="13" t="s">
        <v>81</v>
      </c>
      <c r="AW322" s="13" t="s">
        <v>33</v>
      </c>
      <c r="AX322" s="13" t="s">
        <v>72</v>
      </c>
      <c r="AY322" s="243" t="s">
        <v>196</v>
      </c>
    </row>
    <row r="323" s="13" customFormat="1">
      <c r="A323" s="13"/>
      <c r="B323" s="232"/>
      <c r="C323" s="233"/>
      <c r="D323" s="234" t="s">
        <v>212</v>
      </c>
      <c r="E323" s="235" t="s">
        <v>19</v>
      </c>
      <c r="F323" s="236" t="s">
        <v>1908</v>
      </c>
      <c r="G323" s="233"/>
      <c r="H323" s="237">
        <v>49.020000000000003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1"/>
      <c r="U323" s="242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212</v>
      </c>
      <c r="AU323" s="243" t="s">
        <v>81</v>
      </c>
      <c r="AV323" s="13" t="s">
        <v>81</v>
      </c>
      <c r="AW323" s="13" t="s">
        <v>33</v>
      </c>
      <c r="AX323" s="13" t="s">
        <v>72</v>
      </c>
      <c r="AY323" s="243" t="s">
        <v>196</v>
      </c>
    </row>
    <row r="324" s="13" customFormat="1">
      <c r="A324" s="13"/>
      <c r="B324" s="232"/>
      <c r="C324" s="233"/>
      <c r="D324" s="234" t="s">
        <v>212</v>
      </c>
      <c r="E324" s="235" t="s">
        <v>19</v>
      </c>
      <c r="F324" s="236" t="s">
        <v>1909</v>
      </c>
      <c r="G324" s="233"/>
      <c r="H324" s="237">
        <v>6.0300000000000002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1"/>
      <c r="U324" s="242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212</v>
      </c>
      <c r="AU324" s="243" t="s">
        <v>81</v>
      </c>
      <c r="AV324" s="13" t="s">
        <v>81</v>
      </c>
      <c r="AW324" s="13" t="s">
        <v>33</v>
      </c>
      <c r="AX324" s="13" t="s">
        <v>72</v>
      </c>
      <c r="AY324" s="243" t="s">
        <v>196</v>
      </c>
    </row>
    <row r="325" s="13" customFormat="1">
      <c r="A325" s="13"/>
      <c r="B325" s="232"/>
      <c r="C325" s="233"/>
      <c r="D325" s="234" t="s">
        <v>212</v>
      </c>
      <c r="E325" s="235" t="s">
        <v>19</v>
      </c>
      <c r="F325" s="236" t="s">
        <v>1910</v>
      </c>
      <c r="G325" s="233"/>
      <c r="H325" s="237">
        <v>0.98999999999999999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1"/>
      <c r="U325" s="242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212</v>
      </c>
      <c r="AU325" s="243" t="s">
        <v>81</v>
      </c>
      <c r="AV325" s="13" t="s">
        <v>81</v>
      </c>
      <c r="AW325" s="13" t="s">
        <v>33</v>
      </c>
      <c r="AX325" s="13" t="s">
        <v>72</v>
      </c>
      <c r="AY325" s="243" t="s">
        <v>196</v>
      </c>
    </row>
    <row r="326" s="13" customFormat="1">
      <c r="A326" s="13"/>
      <c r="B326" s="232"/>
      <c r="C326" s="233"/>
      <c r="D326" s="234" t="s">
        <v>212</v>
      </c>
      <c r="E326" s="235" t="s">
        <v>19</v>
      </c>
      <c r="F326" s="236" t="s">
        <v>1911</v>
      </c>
      <c r="G326" s="233"/>
      <c r="H326" s="237">
        <v>0.56499999999999995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1"/>
      <c r="U326" s="242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212</v>
      </c>
      <c r="AU326" s="243" t="s">
        <v>81</v>
      </c>
      <c r="AV326" s="13" t="s">
        <v>81</v>
      </c>
      <c r="AW326" s="13" t="s">
        <v>33</v>
      </c>
      <c r="AX326" s="13" t="s">
        <v>72</v>
      </c>
      <c r="AY326" s="243" t="s">
        <v>196</v>
      </c>
    </row>
    <row r="327" s="13" customFormat="1">
      <c r="A327" s="13"/>
      <c r="B327" s="232"/>
      <c r="C327" s="233"/>
      <c r="D327" s="234" t="s">
        <v>212</v>
      </c>
      <c r="E327" s="235" t="s">
        <v>19</v>
      </c>
      <c r="F327" s="236" t="s">
        <v>1912</v>
      </c>
      <c r="G327" s="233"/>
      <c r="H327" s="237">
        <v>2.02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1"/>
      <c r="U327" s="242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212</v>
      </c>
      <c r="AU327" s="243" t="s">
        <v>81</v>
      </c>
      <c r="AV327" s="13" t="s">
        <v>81</v>
      </c>
      <c r="AW327" s="13" t="s">
        <v>33</v>
      </c>
      <c r="AX327" s="13" t="s">
        <v>72</v>
      </c>
      <c r="AY327" s="243" t="s">
        <v>196</v>
      </c>
    </row>
    <row r="328" s="13" customFormat="1">
      <c r="A328" s="13"/>
      <c r="B328" s="232"/>
      <c r="C328" s="233"/>
      <c r="D328" s="234" t="s">
        <v>212</v>
      </c>
      <c r="E328" s="235" t="s">
        <v>19</v>
      </c>
      <c r="F328" s="236" t="s">
        <v>1913</v>
      </c>
      <c r="G328" s="233"/>
      <c r="H328" s="237">
        <v>51.719999999999999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1"/>
      <c r="U328" s="242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212</v>
      </c>
      <c r="AU328" s="243" t="s">
        <v>81</v>
      </c>
      <c r="AV328" s="13" t="s">
        <v>81</v>
      </c>
      <c r="AW328" s="13" t="s">
        <v>33</v>
      </c>
      <c r="AX328" s="13" t="s">
        <v>72</v>
      </c>
      <c r="AY328" s="243" t="s">
        <v>196</v>
      </c>
    </row>
    <row r="329" s="13" customFormat="1">
      <c r="A329" s="13"/>
      <c r="B329" s="232"/>
      <c r="C329" s="233"/>
      <c r="D329" s="234" t="s">
        <v>212</v>
      </c>
      <c r="E329" s="235" t="s">
        <v>19</v>
      </c>
      <c r="F329" s="236" t="s">
        <v>1914</v>
      </c>
      <c r="G329" s="233"/>
      <c r="H329" s="237">
        <v>28.640000000000001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1"/>
      <c r="U329" s="242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212</v>
      </c>
      <c r="AU329" s="243" t="s">
        <v>81</v>
      </c>
      <c r="AV329" s="13" t="s">
        <v>81</v>
      </c>
      <c r="AW329" s="13" t="s">
        <v>33</v>
      </c>
      <c r="AX329" s="13" t="s">
        <v>72</v>
      </c>
      <c r="AY329" s="243" t="s">
        <v>196</v>
      </c>
    </row>
    <row r="330" s="13" customFormat="1">
      <c r="A330" s="13"/>
      <c r="B330" s="232"/>
      <c r="C330" s="233"/>
      <c r="D330" s="234" t="s">
        <v>212</v>
      </c>
      <c r="E330" s="235" t="s">
        <v>19</v>
      </c>
      <c r="F330" s="236" t="s">
        <v>1915</v>
      </c>
      <c r="G330" s="233"/>
      <c r="H330" s="237">
        <v>5.6200000000000001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1"/>
      <c r="U330" s="242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212</v>
      </c>
      <c r="AU330" s="243" t="s">
        <v>81</v>
      </c>
      <c r="AV330" s="13" t="s">
        <v>81</v>
      </c>
      <c r="AW330" s="13" t="s">
        <v>33</v>
      </c>
      <c r="AX330" s="13" t="s">
        <v>72</v>
      </c>
      <c r="AY330" s="243" t="s">
        <v>196</v>
      </c>
    </row>
    <row r="331" s="13" customFormat="1">
      <c r="A331" s="13"/>
      <c r="B331" s="232"/>
      <c r="C331" s="233"/>
      <c r="D331" s="234" t="s">
        <v>212</v>
      </c>
      <c r="E331" s="235" t="s">
        <v>19</v>
      </c>
      <c r="F331" s="236" t="s">
        <v>1916</v>
      </c>
      <c r="G331" s="233"/>
      <c r="H331" s="237">
        <v>10.98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1"/>
      <c r="U331" s="242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212</v>
      </c>
      <c r="AU331" s="243" t="s">
        <v>81</v>
      </c>
      <c r="AV331" s="13" t="s">
        <v>81</v>
      </c>
      <c r="AW331" s="13" t="s">
        <v>33</v>
      </c>
      <c r="AX331" s="13" t="s">
        <v>72</v>
      </c>
      <c r="AY331" s="243" t="s">
        <v>196</v>
      </c>
    </row>
    <row r="332" s="13" customFormat="1">
      <c r="A332" s="13"/>
      <c r="B332" s="232"/>
      <c r="C332" s="233"/>
      <c r="D332" s="234" t="s">
        <v>212</v>
      </c>
      <c r="E332" s="235" t="s">
        <v>19</v>
      </c>
      <c r="F332" s="236" t="s">
        <v>1917</v>
      </c>
      <c r="G332" s="233"/>
      <c r="H332" s="237">
        <v>1.74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1"/>
      <c r="U332" s="242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212</v>
      </c>
      <c r="AU332" s="243" t="s">
        <v>81</v>
      </c>
      <c r="AV332" s="13" t="s">
        <v>81</v>
      </c>
      <c r="AW332" s="13" t="s">
        <v>33</v>
      </c>
      <c r="AX332" s="13" t="s">
        <v>72</v>
      </c>
      <c r="AY332" s="243" t="s">
        <v>196</v>
      </c>
    </row>
    <row r="333" s="13" customFormat="1">
      <c r="A333" s="13"/>
      <c r="B333" s="232"/>
      <c r="C333" s="233"/>
      <c r="D333" s="234" t="s">
        <v>212</v>
      </c>
      <c r="E333" s="235" t="s">
        <v>19</v>
      </c>
      <c r="F333" s="236" t="s">
        <v>1918</v>
      </c>
      <c r="G333" s="233"/>
      <c r="H333" s="237">
        <v>0.57999999999999996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1"/>
      <c r="U333" s="242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212</v>
      </c>
      <c r="AU333" s="243" t="s">
        <v>81</v>
      </c>
      <c r="AV333" s="13" t="s">
        <v>81</v>
      </c>
      <c r="AW333" s="13" t="s">
        <v>33</v>
      </c>
      <c r="AX333" s="13" t="s">
        <v>72</v>
      </c>
      <c r="AY333" s="243" t="s">
        <v>196</v>
      </c>
    </row>
    <row r="334" s="13" customFormat="1">
      <c r="A334" s="13"/>
      <c r="B334" s="232"/>
      <c r="C334" s="233"/>
      <c r="D334" s="234" t="s">
        <v>212</v>
      </c>
      <c r="E334" s="235" t="s">
        <v>19</v>
      </c>
      <c r="F334" s="236" t="s">
        <v>1919</v>
      </c>
      <c r="G334" s="233"/>
      <c r="H334" s="237">
        <v>0.70999999999999996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1"/>
      <c r="U334" s="242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212</v>
      </c>
      <c r="AU334" s="243" t="s">
        <v>81</v>
      </c>
      <c r="AV334" s="13" t="s">
        <v>81</v>
      </c>
      <c r="AW334" s="13" t="s">
        <v>33</v>
      </c>
      <c r="AX334" s="13" t="s">
        <v>72</v>
      </c>
      <c r="AY334" s="243" t="s">
        <v>196</v>
      </c>
    </row>
    <row r="335" s="13" customFormat="1">
      <c r="A335" s="13"/>
      <c r="B335" s="232"/>
      <c r="C335" s="233"/>
      <c r="D335" s="234" t="s">
        <v>212</v>
      </c>
      <c r="E335" s="235" t="s">
        <v>19</v>
      </c>
      <c r="F335" s="236" t="s">
        <v>1920</v>
      </c>
      <c r="G335" s="233"/>
      <c r="H335" s="237">
        <v>6.2400000000000002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1"/>
      <c r="U335" s="242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212</v>
      </c>
      <c r="AU335" s="243" t="s">
        <v>81</v>
      </c>
      <c r="AV335" s="13" t="s">
        <v>81</v>
      </c>
      <c r="AW335" s="13" t="s">
        <v>33</v>
      </c>
      <c r="AX335" s="13" t="s">
        <v>72</v>
      </c>
      <c r="AY335" s="243" t="s">
        <v>196</v>
      </c>
    </row>
    <row r="336" s="13" customFormat="1">
      <c r="A336" s="13"/>
      <c r="B336" s="232"/>
      <c r="C336" s="233"/>
      <c r="D336" s="234" t="s">
        <v>212</v>
      </c>
      <c r="E336" s="235" t="s">
        <v>19</v>
      </c>
      <c r="F336" s="236" t="s">
        <v>1921</v>
      </c>
      <c r="G336" s="233"/>
      <c r="H336" s="237">
        <v>3.2999999999999998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1"/>
      <c r="U336" s="242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212</v>
      </c>
      <c r="AU336" s="243" t="s">
        <v>81</v>
      </c>
      <c r="AV336" s="13" t="s">
        <v>81</v>
      </c>
      <c r="AW336" s="13" t="s">
        <v>33</v>
      </c>
      <c r="AX336" s="13" t="s">
        <v>72</v>
      </c>
      <c r="AY336" s="243" t="s">
        <v>196</v>
      </c>
    </row>
    <row r="337" s="13" customFormat="1">
      <c r="A337" s="13"/>
      <c r="B337" s="232"/>
      <c r="C337" s="233"/>
      <c r="D337" s="234" t="s">
        <v>212</v>
      </c>
      <c r="E337" s="235" t="s">
        <v>19</v>
      </c>
      <c r="F337" s="236" t="s">
        <v>1922</v>
      </c>
      <c r="G337" s="233"/>
      <c r="H337" s="237">
        <v>1.22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1"/>
      <c r="U337" s="242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212</v>
      </c>
      <c r="AU337" s="243" t="s">
        <v>81</v>
      </c>
      <c r="AV337" s="13" t="s">
        <v>81</v>
      </c>
      <c r="AW337" s="13" t="s">
        <v>33</v>
      </c>
      <c r="AX337" s="13" t="s">
        <v>72</v>
      </c>
      <c r="AY337" s="243" t="s">
        <v>196</v>
      </c>
    </row>
    <row r="338" s="13" customFormat="1">
      <c r="A338" s="13"/>
      <c r="B338" s="232"/>
      <c r="C338" s="233"/>
      <c r="D338" s="234" t="s">
        <v>212</v>
      </c>
      <c r="E338" s="235" t="s">
        <v>19</v>
      </c>
      <c r="F338" s="236" t="s">
        <v>1923</v>
      </c>
      <c r="G338" s="233"/>
      <c r="H338" s="237">
        <v>0.47999999999999998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1"/>
      <c r="U338" s="242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212</v>
      </c>
      <c r="AU338" s="243" t="s">
        <v>81</v>
      </c>
      <c r="AV338" s="13" t="s">
        <v>81</v>
      </c>
      <c r="AW338" s="13" t="s">
        <v>33</v>
      </c>
      <c r="AX338" s="13" t="s">
        <v>72</v>
      </c>
      <c r="AY338" s="243" t="s">
        <v>196</v>
      </c>
    </row>
    <row r="339" s="13" customFormat="1">
      <c r="A339" s="13"/>
      <c r="B339" s="232"/>
      <c r="C339" s="233"/>
      <c r="D339" s="234" t="s">
        <v>212</v>
      </c>
      <c r="E339" s="235" t="s">
        <v>19</v>
      </c>
      <c r="F339" s="236" t="s">
        <v>1924</v>
      </c>
      <c r="G339" s="233"/>
      <c r="H339" s="237">
        <v>0.89000000000000001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1"/>
      <c r="U339" s="242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212</v>
      </c>
      <c r="AU339" s="243" t="s">
        <v>81</v>
      </c>
      <c r="AV339" s="13" t="s">
        <v>81</v>
      </c>
      <c r="AW339" s="13" t="s">
        <v>33</v>
      </c>
      <c r="AX339" s="13" t="s">
        <v>72</v>
      </c>
      <c r="AY339" s="243" t="s">
        <v>196</v>
      </c>
    </row>
    <row r="340" s="13" customFormat="1">
      <c r="A340" s="13"/>
      <c r="B340" s="232"/>
      <c r="C340" s="233"/>
      <c r="D340" s="234" t="s">
        <v>212</v>
      </c>
      <c r="E340" s="235" t="s">
        <v>19</v>
      </c>
      <c r="F340" s="236" t="s">
        <v>1925</v>
      </c>
      <c r="G340" s="233"/>
      <c r="H340" s="237">
        <v>0.79000000000000004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1"/>
      <c r="U340" s="242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212</v>
      </c>
      <c r="AU340" s="243" t="s">
        <v>81</v>
      </c>
      <c r="AV340" s="13" t="s">
        <v>81</v>
      </c>
      <c r="AW340" s="13" t="s">
        <v>33</v>
      </c>
      <c r="AX340" s="13" t="s">
        <v>72</v>
      </c>
      <c r="AY340" s="243" t="s">
        <v>196</v>
      </c>
    </row>
    <row r="341" s="13" customFormat="1">
      <c r="A341" s="13"/>
      <c r="B341" s="232"/>
      <c r="C341" s="233"/>
      <c r="D341" s="234" t="s">
        <v>212</v>
      </c>
      <c r="E341" s="235" t="s">
        <v>19</v>
      </c>
      <c r="F341" s="236" t="s">
        <v>1926</v>
      </c>
      <c r="G341" s="233"/>
      <c r="H341" s="237">
        <v>1.69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1"/>
      <c r="U341" s="242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212</v>
      </c>
      <c r="AU341" s="243" t="s">
        <v>81</v>
      </c>
      <c r="AV341" s="13" t="s">
        <v>81</v>
      </c>
      <c r="AW341" s="13" t="s">
        <v>33</v>
      </c>
      <c r="AX341" s="13" t="s">
        <v>72</v>
      </c>
      <c r="AY341" s="243" t="s">
        <v>196</v>
      </c>
    </row>
    <row r="342" s="13" customFormat="1">
      <c r="A342" s="13"/>
      <c r="B342" s="232"/>
      <c r="C342" s="233"/>
      <c r="D342" s="234" t="s">
        <v>212</v>
      </c>
      <c r="E342" s="235" t="s">
        <v>19</v>
      </c>
      <c r="F342" s="236" t="s">
        <v>1927</v>
      </c>
      <c r="G342" s="233"/>
      <c r="H342" s="237">
        <v>3.5800000000000001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1"/>
      <c r="U342" s="242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212</v>
      </c>
      <c r="AU342" s="243" t="s">
        <v>81</v>
      </c>
      <c r="AV342" s="13" t="s">
        <v>81</v>
      </c>
      <c r="AW342" s="13" t="s">
        <v>33</v>
      </c>
      <c r="AX342" s="13" t="s">
        <v>72</v>
      </c>
      <c r="AY342" s="243" t="s">
        <v>196</v>
      </c>
    </row>
    <row r="343" s="13" customFormat="1">
      <c r="A343" s="13"/>
      <c r="B343" s="232"/>
      <c r="C343" s="233"/>
      <c r="D343" s="234" t="s">
        <v>212</v>
      </c>
      <c r="E343" s="235" t="s">
        <v>19</v>
      </c>
      <c r="F343" s="236" t="s">
        <v>1928</v>
      </c>
      <c r="G343" s="233"/>
      <c r="H343" s="237">
        <v>1.26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1"/>
      <c r="U343" s="242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212</v>
      </c>
      <c r="AU343" s="243" t="s">
        <v>81</v>
      </c>
      <c r="AV343" s="13" t="s">
        <v>81</v>
      </c>
      <c r="AW343" s="13" t="s">
        <v>33</v>
      </c>
      <c r="AX343" s="13" t="s">
        <v>72</v>
      </c>
      <c r="AY343" s="243" t="s">
        <v>196</v>
      </c>
    </row>
    <row r="344" s="13" customFormat="1">
      <c r="A344" s="13"/>
      <c r="B344" s="232"/>
      <c r="C344" s="233"/>
      <c r="D344" s="234" t="s">
        <v>212</v>
      </c>
      <c r="E344" s="235" t="s">
        <v>19</v>
      </c>
      <c r="F344" s="236" t="s">
        <v>1929</v>
      </c>
      <c r="G344" s="233"/>
      <c r="H344" s="237">
        <v>0.88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1"/>
      <c r="U344" s="242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212</v>
      </c>
      <c r="AU344" s="243" t="s">
        <v>81</v>
      </c>
      <c r="AV344" s="13" t="s">
        <v>81</v>
      </c>
      <c r="AW344" s="13" t="s">
        <v>33</v>
      </c>
      <c r="AX344" s="13" t="s">
        <v>72</v>
      </c>
      <c r="AY344" s="243" t="s">
        <v>196</v>
      </c>
    </row>
    <row r="345" s="14" customFormat="1">
      <c r="A345" s="14"/>
      <c r="B345" s="254"/>
      <c r="C345" s="255"/>
      <c r="D345" s="234" t="s">
        <v>212</v>
      </c>
      <c r="E345" s="256" t="s">
        <v>19</v>
      </c>
      <c r="F345" s="257" t="s">
        <v>233</v>
      </c>
      <c r="G345" s="255"/>
      <c r="H345" s="258">
        <v>260.84500000000003</v>
      </c>
      <c r="I345" s="259"/>
      <c r="J345" s="255"/>
      <c r="K345" s="255"/>
      <c r="L345" s="260"/>
      <c r="M345" s="261"/>
      <c r="N345" s="262"/>
      <c r="O345" s="262"/>
      <c r="P345" s="262"/>
      <c r="Q345" s="262"/>
      <c r="R345" s="262"/>
      <c r="S345" s="262"/>
      <c r="T345" s="262"/>
      <c r="U345" s="263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4" t="s">
        <v>212</v>
      </c>
      <c r="AU345" s="264" t="s">
        <v>81</v>
      </c>
      <c r="AV345" s="14" t="s">
        <v>203</v>
      </c>
      <c r="AW345" s="14" t="s">
        <v>33</v>
      </c>
      <c r="AX345" s="14" t="s">
        <v>79</v>
      </c>
      <c r="AY345" s="264" t="s">
        <v>196</v>
      </c>
    </row>
    <row r="346" s="2" customFormat="1" ht="24.15" customHeight="1">
      <c r="A346" s="40"/>
      <c r="B346" s="41"/>
      <c r="C346" s="244" t="s">
        <v>759</v>
      </c>
      <c r="D346" s="244" t="s">
        <v>214</v>
      </c>
      <c r="E346" s="245" t="s">
        <v>736</v>
      </c>
      <c r="F346" s="246" t="s">
        <v>737</v>
      </c>
      <c r="G346" s="247" t="s">
        <v>201</v>
      </c>
      <c r="H346" s="248">
        <v>2.2679999999999998</v>
      </c>
      <c r="I346" s="249"/>
      <c r="J346" s="250">
        <f>ROUND(I346*H346,2)</f>
        <v>0</v>
      </c>
      <c r="K346" s="246" t="s">
        <v>202</v>
      </c>
      <c r="L346" s="251"/>
      <c r="M346" s="252" t="s">
        <v>19</v>
      </c>
      <c r="N346" s="253" t="s">
        <v>43</v>
      </c>
      <c r="O346" s="86"/>
      <c r="P346" s="223">
        <f>O346*H346</f>
        <v>0</v>
      </c>
      <c r="Q346" s="223">
        <v>0.44</v>
      </c>
      <c r="R346" s="223">
        <f>Q346*H346</f>
        <v>0.99791999999999992</v>
      </c>
      <c r="S346" s="223">
        <v>0</v>
      </c>
      <c r="T346" s="223">
        <f>S346*H346</f>
        <v>0</v>
      </c>
      <c r="U346" s="224" t="s">
        <v>19</v>
      </c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5" t="s">
        <v>278</v>
      </c>
      <c r="AT346" s="225" t="s">
        <v>214</v>
      </c>
      <c r="AU346" s="225" t="s">
        <v>81</v>
      </c>
      <c r="AY346" s="19" t="s">
        <v>196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9" t="s">
        <v>79</v>
      </c>
      <c r="BK346" s="226">
        <f>ROUND(I346*H346,2)</f>
        <v>0</v>
      </c>
      <c r="BL346" s="19" t="s">
        <v>266</v>
      </c>
      <c r="BM346" s="225" t="s">
        <v>1930</v>
      </c>
    </row>
    <row r="347" s="13" customFormat="1">
      <c r="A347" s="13"/>
      <c r="B347" s="232"/>
      <c r="C347" s="233"/>
      <c r="D347" s="234" t="s">
        <v>212</v>
      </c>
      <c r="E347" s="235" t="s">
        <v>19</v>
      </c>
      <c r="F347" s="236" t="s">
        <v>1931</v>
      </c>
      <c r="G347" s="233"/>
      <c r="H347" s="237">
        <v>0.58999999999999997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1"/>
      <c r="U347" s="242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212</v>
      </c>
      <c r="AU347" s="243" t="s">
        <v>81</v>
      </c>
      <c r="AV347" s="13" t="s">
        <v>81</v>
      </c>
      <c r="AW347" s="13" t="s">
        <v>33</v>
      </c>
      <c r="AX347" s="13" t="s">
        <v>72</v>
      </c>
      <c r="AY347" s="243" t="s">
        <v>196</v>
      </c>
    </row>
    <row r="348" s="13" customFormat="1">
      <c r="A348" s="13"/>
      <c r="B348" s="232"/>
      <c r="C348" s="233"/>
      <c r="D348" s="234" t="s">
        <v>212</v>
      </c>
      <c r="E348" s="235" t="s">
        <v>19</v>
      </c>
      <c r="F348" s="236" t="s">
        <v>1932</v>
      </c>
      <c r="G348" s="233"/>
      <c r="H348" s="237">
        <v>0.35299999999999998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1"/>
      <c r="U348" s="242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212</v>
      </c>
      <c r="AU348" s="243" t="s">
        <v>81</v>
      </c>
      <c r="AV348" s="13" t="s">
        <v>81</v>
      </c>
      <c r="AW348" s="13" t="s">
        <v>33</v>
      </c>
      <c r="AX348" s="13" t="s">
        <v>72</v>
      </c>
      <c r="AY348" s="243" t="s">
        <v>196</v>
      </c>
    </row>
    <row r="349" s="13" customFormat="1">
      <c r="A349" s="13"/>
      <c r="B349" s="232"/>
      <c r="C349" s="233"/>
      <c r="D349" s="234" t="s">
        <v>212</v>
      </c>
      <c r="E349" s="235" t="s">
        <v>19</v>
      </c>
      <c r="F349" s="236" t="s">
        <v>1933</v>
      </c>
      <c r="G349" s="233"/>
      <c r="H349" s="237">
        <v>0.042999999999999997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1"/>
      <c r="U349" s="242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212</v>
      </c>
      <c r="AU349" s="243" t="s">
        <v>81</v>
      </c>
      <c r="AV349" s="13" t="s">
        <v>81</v>
      </c>
      <c r="AW349" s="13" t="s">
        <v>33</v>
      </c>
      <c r="AX349" s="13" t="s">
        <v>72</v>
      </c>
      <c r="AY349" s="243" t="s">
        <v>196</v>
      </c>
    </row>
    <row r="350" s="13" customFormat="1">
      <c r="A350" s="13"/>
      <c r="B350" s="232"/>
      <c r="C350" s="233"/>
      <c r="D350" s="234" t="s">
        <v>212</v>
      </c>
      <c r="E350" s="235" t="s">
        <v>19</v>
      </c>
      <c r="F350" s="236" t="s">
        <v>1934</v>
      </c>
      <c r="G350" s="233"/>
      <c r="H350" s="237">
        <v>0.0070000000000000001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1"/>
      <c r="U350" s="242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212</v>
      </c>
      <c r="AU350" s="243" t="s">
        <v>81</v>
      </c>
      <c r="AV350" s="13" t="s">
        <v>81</v>
      </c>
      <c r="AW350" s="13" t="s">
        <v>33</v>
      </c>
      <c r="AX350" s="13" t="s">
        <v>72</v>
      </c>
      <c r="AY350" s="243" t="s">
        <v>196</v>
      </c>
    </row>
    <row r="351" s="13" customFormat="1">
      <c r="A351" s="13"/>
      <c r="B351" s="232"/>
      <c r="C351" s="233"/>
      <c r="D351" s="234" t="s">
        <v>212</v>
      </c>
      <c r="E351" s="235" t="s">
        <v>19</v>
      </c>
      <c r="F351" s="236" t="s">
        <v>1935</v>
      </c>
      <c r="G351" s="233"/>
      <c r="H351" s="237">
        <v>0.0040000000000000001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1"/>
      <c r="U351" s="242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212</v>
      </c>
      <c r="AU351" s="243" t="s">
        <v>81</v>
      </c>
      <c r="AV351" s="13" t="s">
        <v>81</v>
      </c>
      <c r="AW351" s="13" t="s">
        <v>33</v>
      </c>
      <c r="AX351" s="13" t="s">
        <v>72</v>
      </c>
      <c r="AY351" s="243" t="s">
        <v>196</v>
      </c>
    </row>
    <row r="352" s="13" customFormat="1">
      <c r="A352" s="13"/>
      <c r="B352" s="232"/>
      <c r="C352" s="233"/>
      <c r="D352" s="234" t="s">
        <v>212</v>
      </c>
      <c r="E352" s="235" t="s">
        <v>19</v>
      </c>
      <c r="F352" s="236" t="s">
        <v>1936</v>
      </c>
      <c r="G352" s="233"/>
      <c r="H352" s="237">
        <v>0.014999999999999999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1"/>
      <c r="U352" s="242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212</v>
      </c>
      <c r="AU352" s="243" t="s">
        <v>81</v>
      </c>
      <c r="AV352" s="13" t="s">
        <v>81</v>
      </c>
      <c r="AW352" s="13" t="s">
        <v>33</v>
      </c>
      <c r="AX352" s="13" t="s">
        <v>72</v>
      </c>
      <c r="AY352" s="243" t="s">
        <v>196</v>
      </c>
    </row>
    <row r="353" s="13" customFormat="1">
      <c r="A353" s="13"/>
      <c r="B353" s="232"/>
      <c r="C353" s="233"/>
      <c r="D353" s="234" t="s">
        <v>212</v>
      </c>
      <c r="E353" s="235" t="s">
        <v>19</v>
      </c>
      <c r="F353" s="236" t="s">
        <v>1937</v>
      </c>
      <c r="G353" s="233"/>
      <c r="H353" s="237">
        <v>0.372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1"/>
      <c r="U353" s="242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212</v>
      </c>
      <c r="AU353" s="243" t="s">
        <v>81</v>
      </c>
      <c r="AV353" s="13" t="s">
        <v>81</v>
      </c>
      <c r="AW353" s="13" t="s">
        <v>33</v>
      </c>
      <c r="AX353" s="13" t="s">
        <v>72</v>
      </c>
      <c r="AY353" s="243" t="s">
        <v>196</v>
      </c>
    </row>
    <row r="354" s="13" customFormat="1">
      <c r="A354" s="13"/>
      <c r="B354" s="232"/>
      <c r="C354" s="233"/>
      <c r="D354" s="234" t="s">
        <v>212</v>
      </c>
      <c r="E354" s="235" t="s">
        <v>19</v>
      </c>
      <c r="F354" s="236" t="s">
        <v>1938</v>
      </c>
      <c r="G354" s="233"/>
      <c r="H354" s="237">
        <v>0.20599999999999999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1"/>
      <c r="U354" s="242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212</v>
      </c>
      <c r="AU354" s="243" t="s">
        <v>81</v>
      </c>
      <c r="AV354" s="13" t="s">
        <v>81</v>
      </c>
      <c r="AW354" s="13" t="s">
        <v>33</v>
      </c>
      <c r="AX354" s="13" t="s">
        <v>72</v>
      </c>
      <c r="AY354" s="243" t="s">
        <v>196</v>
      </c>
    </row>
    <row r="355" s="13" customFormat="1">
      <c r="A355" s="13"/>
      <c r="B355" s="232"/>
      <c r="C355" s="233"/>
      <c r="D355" s="234" t="s">
        <v>212</v>
      </c>
      <c r="E355" s="235" t="s">
        <v>19</v>
      </c>
      <c r="F355" s="236" t="s">
        <v>1939</v>
      </c>
      <c r="G355" s="233"/>
      <c r="H355" s="237">
        <v>0.040000000000000001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1"/>
      <c r="U355" s="242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212</v>
      </c>
      <c r="AU355" s="243" t="s">
        <v>81</v>
      </c>
      <c r="AV355" s="13" t="s">
        <v>81</v>
      </c>
      <c r="AW355" s="13" t="s">
        <v>33</v>
      </c>
      <c r="AX355" s="13" t="s">
        <v>72</v>
      </c>
      <c r="AY355" s="243" t="s">
        <v>196</v>
      </c>
    </row>
    <row r="356" s="13" customFormat="1">
      <c r="A356" s="13"/>
      <c r="B356" s="232"/>
      <c r="C356" s="233"/>
      <c r="D356" s="234" t="s">
        <v>212</v>
      </c>
      <c r="E356" s="235" t="s">
        <v>19</v>
      </c>
      <c r="F356" s="236" t="s">
        <v>1940</v>
      </c>
      <c r="G356" s="233"/>
      <c r="H356" s="237">
        <v>0.079000000000000001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1"/>
      <c r="U356" s="242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212</v>
      </c>
      <c r="AU356" s="243" t="s">
        <v>81</v>
      </c>
      <c r="AV356" s="13" t="s">
        <v>81</v>
      </c>
      <c r="AW356" s="13" t="s">
        <v>33</v>
      </c>
      <c r="AX356" s="13" t="s">
        <v>72</v>
      </c>
      <c r="AY356" s="243" t="s">
        <v>196</v>
      </c>
    </row>
    <row r="357" s="13" customFormat="1">
      <c r="A357" s="13"/>
      <c r="B357" s="232"/>
      <c r="C357" s="233"/>
      <c r="D357" s="234" t="s">
        <v>212</v>
      </c>
      <c r="E357" s="235" t="s">
        <v>19</v>
      </c>
      <c r="F357" s="236" t="s">
        <v>1941</v>
      </c>
      <c r="G357" s="233"/>
      <c r="H357" s="237">
        <v>0.012999999999999999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1"/>
      <c r="U357" s="242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212</v>
      </c>
      <c r="AU357" s="243" t="s">
        <v>81</v>
      </c>
      <c r="AV357" s="13" t="s">
        <v>81</v>
      </c>
      <c r="AW357" s="13" t="s">
        <v>33</v>
      </c>
      <c r="AX357" s="13" t="s">
        <v>72</v>
      </c>
      <c r="AY357" s="243" t="s">
        <v>196</v>
      </c>
    </row>
    <row r="358" s="13" customFormat="1">
      <c r="A358" s="13"/>
      <c r="B358" s="232"/>
      <c r="C358" s="233"/>
      <c r="D358" s="234" t="s">
        <v>212</v>
      </c>
      <c r="E358" s="235" t="s">
        <v>19</v>
      </c>
      <c r="F358" s="236" t="s">
        <v>1942</v>
      </c>
      <c r="G358" s="233"/>
      <c r="H358" s="237">
        <v>0.0040000000000000001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1"/>
      <c r="U358" s="242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212</v>
      </c>
      <c r="AU358" s="243" t="s">
        <v>81</v>
      </c>
      <c r="AV358" s="13" t="s">
        <v>81</v>
      </c>
      <c r="AW358" s="13" t="s">
        <v>33</v>
      </c>
      <c r="AX358" s="13" t="s">
        <v>72</v>
      </c>
      <c r="AY358" s="243" t="s">
        <v>196</v>
      </c>
    </row>
    <row r="359" s="13" customFormat="1">
      <c r="A359" s="13"/>
      <c r="B359" s="232"/>
      <c r="C359" s="233"/>
      <c r="D359" s="234" t="s">
        <v>212</v>
      </c>
      <c r="E359" s="235" t="s">
        <v>19</v>
      </c>
      <c r="F359" s="236" t="s">
        <v>1943</v>
      </c>
      <c r="G359" s="233"/>
      <c r="H359" s="237">
        <v>0.0050000000000000001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1"/>
      <c r="U359" s="242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212</v>
      </c>
      <c r="AU359" s="243" t="s">
        <v>81</v>
      </c>
      <c r="AV359" s="13" t="s">
        <v>81</v>
      </c>
      <c r="AW359" s="13" t="s">
        <v>33</v>
      </c>
      <c r="AX359" s="13" t="s">
        <v>72</v>
      </c>
      <c r="AY359" s="243" t="s">
        <v>196</v>
      </c>
    </row>
    <row r="360" s="13" customFormat="1">
      <c r="A360" s="13"/>
      <c r="B360" s="232"/>
      <c r="C360" s="233"/>
      <c r="D360" s="234" t="s">
        <v>212</v>
      </c>
      <c r="E360" s="235" t="s">
        <v>19</v>
      </c>
      <c r="F360" s="236" t="s">
        <v>1944</v>
      </c>
      <c r="G360" s="233"/>
      <c r="H360" s="237">
        <v>0.044999999999999998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1"/>
      <c r="U360" s="242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212</v>
      </c>
      <c r="AU360" s="243" t="s">
        <v>81</v>
      </c>
      <c r="AV360" s="13" t="s">
        <v>81</v>
      </c>
      <c r="AW360" s="13" t="s">
        <v>33</v>
      </c>
      <c r="AX360" s="13" t="s">
        <v>72</v>
      </c>
      <c r="AY360" s="243" t="s">
        <v>196</v>
      </c>
    </row>
    <row r="361" s="13" customFormat="1">
      <c r="A361" s="13"/>
      <c r="B361" s="232"/>
      <c r="C361" s="233"/>
      <c r="D361" s="234" t="s">
        <v>212</v>
      </c>
      <c r="E361" s="235" t="s">
        <v>19</v>
      </c>
      <c r="F361" s="236" t="s">
        <v>1945</v>
      </c>
      <c r="G361" s="233"/>
      <c r="H361" s="237">
        <v>0.024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1"/>
      <c r="U361" s="242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212</v>
      </c>
      <c r="AU361" s="243" t="s">
        <v>81</v>
      </c>
      <c r="AV361" s="13" t="s">
        <v>81</v>
      </c>
      <c r="AW361" s="13" t="s">
        <v>33</v>
      </c>
      <c r="AX361" s="13" t="s">
        <v>72</v>
      </c>
      <c r="AY361" s="243" t="s">
        <v>196</v>
      </c>
    </row>
    <row r="362" s="13" customFormat="1">
      <c r="A362" s="13"/>
      <c r="B362" s="232"/>
      <c r="C362" s="233"/>
      <c r="D362" s="234" t="s">
        <v>212</v>
      </c>
      <c r="E362" s="235" t="s">
        <v>19</v>
      </c>
      <c r="F362" s="236" t="s">
        <v>1946</v>
      </c>
      <c r="G362" s="233"/>
      <c r="H362" s="237">
        <v>0.0089999999999999993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1"/>
      <c r="U362" s="242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212</v>
      </c>
      <c r="AU362" s="243" t="s">
        <v>81</v>
      </c>
      <c r="AV362" s="13" t="s">
        <v>81</v>
      </c>
      <c r="AW362" s="13" t="s">
        <v>33</v>
      </c>
      <c r="AX362" s="13" t="s">
        <v>72</v>
      </c>
      <c r="AY362" s="243" t="s">
        <v>196</v>
      </c>
    </row>
    <row r="363" s="13" customFormat="1">
      <c r="A363" s="13"/>
      <c r="B363" s="232"/>
      <c r="C363" s="233"/>
      <c r="D363" s="234" t="s">
        <v>212</v>
      </c>
      <c r="E363" s="235" t="s">
        <v>19</v>
      </c>
      <c r="F363" s="236" t="s">
        <v>1947</v>
      </c>
      <c r="G363" s="233"/>
      <c r="H363" s="237">
        <v>0.0030000000000000001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1"/>
      <c r="U363" s="242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212</v>
      </c>
      <c r="AU363" s="243" t="s">
        <v>81</v>
      </c>
      <c r="AV363" s="13" t="s">
        <v>81</v>
      </c>
      <c r="AW363" s="13" t="s">
        <v>33</v>
      </c>
      <c r="AX363" s="13" t="s">
        <v>72</v>
      </c>
      <c r="AY363" s="243" t="s">
        <v>196</v>
      </c>
    </row>
    <row r="364" s="13" customFormat="1">
      <c r="A364" s="13"/>
      <c r="B364" s="232"/>
      <c r="C364" s="233"/>
      <c r="D364" s="234" t="s">
        <v>212</v>
      </c>
      <c r="E364" s="235" t="s">
        <v>19</v>
      </c>
      <c r="F364" s="236" t="s">
        <v>1948</v>
      </c>
      <c r="G364" s="233"/>
      <c r="H364" s="237">
        <v>0.0060000000000000001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1"/>
      <c r="U364" s="242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212</v>
      </c>
      <c r="AU364" s="243" t="s">
        <v>81</v>
      </c>
      <c r="AV364" s="13" t="s">
        <v>81</v>
      </c>
      <c r="AW364" s="13" t="s">
        <v>33</v>
      </c>
      <c r="AX364" s="13" t="s">
        <v>72</v>
      </c>
      <c r="AY364" s="243" t="s">
        <v>196</v>
      </c>
    </row>
    <row r="365" s="13" customFormat="1">
      <c r="A365" s="13"/>
      <c r="B365" s="232"/>
      <c r="C365" s="233"/>
      <c r="D365" s="234" t="s">
        <v>212</v>
      </c>
      <c r="E365" s="235" t="s">
        <v>19</v>
      </c>
      <c r="F365" s="236" t="s">
        <v>1949</v>
      </c>
      <c r="G365" s="233"/>
      <c r="H365" s="237">
        <v>0.0060000000000000001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1"/>
      <c r="U365" s="242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212</v>
      </c>
      <c r="AU365" s="243" t="s">
        <v>81</v>
      </c>
      <c r="AV365" s="13" t="s">
        <v>81</v>
      </c>
      <c r="AW365" s="13" t="s">
        <v>33</v>
      </c>
      <c r="AX365" s="13" t="s">
        <v>72</v>
      </c>
      <c r="AY365" s="243" t="s">
        <v>196</v>
      </c>
    </row>
    <row r="366" s="13" customFormat="1">
      <c r="A366" s="13"/>
      <c r="B366" s="232"/>
      <c r="C366" s="233"/>
      <c r="D366" s="234" t="s">
        <v>212</v>
      </c>
      <c r="E366" s="235" t="s">
        <v>19</v>
      </c>
      <c r="F366" s="236" t="s">
        <v>1950</v>
      </c>
      <c r="G366" s="233"/>
      <c r="H366" s="237">
        <v>0.012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1"/>
      <c r="U366" s="242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212</v>
      </c>
      <c r="AU366" s="243" t="s">
        <v>81</v>
      </c>
      <c r="AV366" s="13" t="s">
        <v>81</v>
      </c>
      <c r="AW366" s="13" t="s">
        <v>33</v>
      </c>
      <c r="AX366" s="13" t="s">
        <v>72</v>
      </c>
      <c r="AY366" s="243" t="s">
        <v>196</v>
      </c>
    </row>
    <row r="367" s="13" customFormat="1">
      <c r="A367" s="13"/>
      <c r="B367" s="232"/>
      <c r="C367" s="233"/>
      <c r="D367" s="234" t="s">
        <v>212</v>
      </c>
      <c r="E367" s="235" t="s">
        <v>19</v>
      </c>
      <c r="F367" s="236" t="s">
        <v>1951</v>
      </c>
      <c r="G367" s="233"/>
      <c r="H367" s="237">
        <v>0.034000000000000002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1"/>
      <c r="U367" s="242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212</v>
      </c>
      <c r="AU367" s="243" t="s">
        <v>81</v>
      </c>
      <c r="AV367" s="13" t="s">
        <v>81</v>
      </c>
      <c r="AW367" s="13" t="s">
        <v>33</v>
      </c>
      <c r="AX367" s="13" t="s">
        <v>72</v>
      </c>
      <c r="AY367" s="243" t="s">
        <v>196</v>
      </c>
    </row>
    <row r="368" s="13" customFormat="1">
      <c r="A368" s="13"/>
      <c r="B368" s="232"/>
      <c r="C368" s="233"/>
      <c r="D368" s="234" t="s">
        <v>212</v>
      </c>
      <c r="E368" s="235" t="s">
        <v>19</v>
      </c>
      <c r="F368" s="236" t="s">
        <v>1952</v>
      </c>
      <c r="G368" s="233"/>
      <c r="H368" s="237">
        <v>0.012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1"/>
      <c r="U368" s="242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212</v>
      </c>
      <c r="AU368" s="243" t="s">
        <v>81</v>
      </c>
      <c r="AV368" s="13" t="s">
        <v>81</v>
      </c>
      <c r="AW368" s="13" t="s">
        <v>33</v>
      </c>
      <c r="AX368" s="13" t="s">
        <v>72</v>
      </c>
      <c r="AY368" s="243" t="s">
        <v>196</v>
      </c>
    </row>
    <row r="369" s="13" customFormat="1">
      <c r="A369" s="13"/>
      <c r="B369" s="232"/>
      <c r="C369" s="233"/>
      <c r="D369" s="234" t="s">
        <v>212</v>
      </c>
      <c r="E369" s="235" t="s">
        <v>19</v>
      </c>
      <c r="F369" s="236" t="s">
        <v>1953</v>
      </c>
      <c r="G369" s="233"/>
      <c r="H369" s="237">
        <v>0.0080000000000000002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1"/>
      <c r="U369" s="242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212</v>
      </c>
      <c r="AU369" s="243" t="s">
        <v>81</v>
      </c>
      <c r="AV369" s="13" t="s">
        <v>81</v>
      </c>
      <c r="AW369" s="13" t="s">
        <v>33</v>
      </c>
      <c r="AX369" s="13" t="s">
        <v>72</v>
      </c>
      <c r="AY369" s="243" t="s">
        <v>196</v>
      </c>
    </row>
    <row r="370" s="14" customFormat="1">
      <c r="A370" s="14"/>
      <c r="B370" s="254"/>
      <c r="C370" s="255"/>
      <c r="D370" s="234" t="s">
        <v>212</v>
      </c>
      <c r="E370" s="256" t="s">
        <v>19</v>
      </c>
      <c r="F370" s="257" t="s">
        <v>233</v>
      </c>
      <c r="G370" s="255"/>
      <c r="H370" s="258">
        <v>1.8899999999999995</v>
      </c>
      <c r="I370" s="259"/>
      <c r="J370" s="255"/>
      <c r="K370" s="255"/>
      <c r="L370" s="260"/>
      <c r="M370" s="261"/>
      <c r="N370" s="262"/>
      <c r="O370" s="262"/>
      <c r="P370" s="262"/>
      <c r="Q370" s="262"/>
      <c r="R370" s="262"/>
      <c r="S370" s="262"/>
      <c r="T370" s="262"/>
      <c r="U370" s="263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4" t="s">
        <v>212</v>
      </c>
      <c r="AU370" s="264" t="s">
        <v>81</v>
      </c>
      <c r="AV370" s="14" t="s">
        <v>203</v>
      </c>
      <c r="AW370" s="14" t="s">
        <v>33</v>
      </c>
      <c r="AX370" s="14" t="s">
        <v>79</v>
      </c>
      <c r="AY370" s="264" t="s">
        <v>196</v>
      </c>
    </row>
    <row r="371" s="13" customFormat="1">
      <c r="A371" s="13"/>
      <c r="B371" s="232"/>
      <c r="C371" s="233"/>
      <c r="D371" s="234" t="s">
        <v>212</v>
      </c>
      <c r="E371" s="233"/>
      <c r="F371" s="236" t="s">
        <v>1954</v>
      </c>
      <c r="G371" s="233"/>
      <c r="H371" s="237">
        <v>2.2679999999999998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1"/>
      <c r="U371" s="242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212</v>
      </c>
      <c r="AU371" s="243" t="s">
        <v>81</v>
      </c>
      <c r="AV371" s="13" t="s">
        <v>81</v>
      </c>
      <c r="AW371" s="13" t="s">
        <v>4</v>
      </c>
      <c r="AX371" s="13" t="s">
        <v>79</v>
      </c>
      <c r="AY371" s="243" t="s">
        <v>196</v>
      </c>
    </row>
    <row r="372" s="2" customFormat="1" ht="24.15" customHeight="1">
      <c r="A372" s="40"/>
      <c r="B372" s="41"/>
      <c r="C372" s="214" t="s">
        <v>763</v>
      </c>
      <c r="D372" s="214" t="s">
        <v>198</v>
      </c>
      <c r="E372" s="215" t="s">
        <v>308</v>
      </c>
      <c r="F372" s="216" t="s">
        <v>309</v>
      </c>
      <c r="G372" s="217" t="s">
        <v>201</v>
      </c>
      <c r="H372" s="218">
        <v>2.2679999999999998</v>
      </c>
      <c r="I372" s="219"/>
      <c r="J372" s="220">
        <f>ROUND(I372*H372,2)</f>
        <v>0</v>
      </c>
      <c r="K372" s="216" t="s">
        <v>202</v>
      </c>
      <c r="L372" s="46"/>
      <c r="M372" s="221" t="s">
        <v>19</v>
      </c>
      <c r="N372" s="222" t="s">
        <v>43</v>
      </c>
      <c r="O372" s="86"/>
      <c r="P372" s="223">
        <f>O372*H372</f>
        <v>0</v>
      </c>
      <c r="Q372" s="223">
        <v>0.02248</v>
      </c>
      <c r="R372" s="223">
        <f>Q372*H372</f>
        <v>0.050984639999999998</v>
      </c>
      <c r="S372" s="223">
        <v>0</v>
      </c>
      <c r="T372" s="223">
        <f>S372*H372</f>
        <v>0</v>
      </c>
      <c r="U372" s="224" t="s">
        <v>19</v>
      </c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5" t="s">
        <v>266</v>
      </c>
      <c r="AT372" s="225" t="s">
        <v>198</v>
      </c>
      <c r="AU372" s="225" t="s">
        <v>81</v>
      </c>
      <c r="AY372" s="19" t="s">
        <v>196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9" t="s">
        <v>79</v>
      </c>
      <c r="BK372" s="226">
        <f>ROUND(I372*H372,2)</f>
        <v>0</v>
      </c>
      <c r="BL372" s="19" t="s">
        <v>266</v>
      </c>
      <c r="BM372" s="225" t="s">
        <v>1955</v>
      </c>
    </row>
    <row r="373" s="2" customFormat="1">
      <c r="A373" s="40"/>
      <c r="B373" s="41"/>
      <c r="C373" s="42"/>
      <c r="D373" s="227" t="s">
        <v>205</v>
      </c>
      <c r="E373" s="42"/>
      <c r="F373" s="228" t="s">
        <v>311</v>
      </c>
      <c r="G373" s="42"/>
      <c r="H373" s="42"/>
      <c r="I373" s="229"/>
      <c r="J373" s="42"/>
      <c r="K373" s="42"/>
      <c r="L373" s="46"/>
      <c r="M373" s="230"/>
      <c r="N373" s="231"/>
      <c r="O373" s="86"/>
      <c r="P373" s="86"/>
      <c r="Q373" s="86"/>
      <c r="R373" s="86"/>
      <c r="S373" s="86"/>
      <c r="T373" s="86"/>
      <c r="U373" s="87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205</v>
      </c>
      <c r="AU373" s="19" t="s">
        <v>81</v>
      </c>
    </row>
    <row r="374" s="2" customFormat="1" ht="37.8" customHeight="1">
      <c r="A374" s="40"/>
      <c r="B374" s="41"/>
      <c r="C374" s="214" t="s">
        <v>767</v>
      </c>
      <c r="D374" s="214" t="s">
        <v>198</v>
      </c>
      <c r="E374" s="215" t="s">
        <v>755</v>
      </c>
      <c r="F374" s="216" t="s">
        <v>756</v>
      </c>
      <c r="G374" s="217" t="s">
        <v>244</v>
      </c>
      <c r="H374" s="218">
        <v>14.266</v>
      </c>
      <c r="I374" s="219"/>
      <c r="J374" s="220">
        <f>ROUND(I374*H374,2)</f>
        <v>0</v>
      </c>
      <c r="K374" s="216" t="s">
        <v>202</v>
      </c>
      <c r="L374" s="46"/>
      <c r="M374" s="221" t="s">
        <v>19</v>
      </c>
      <c r="N374" s="222" t="s">
        <v>43</v>
      </c>
      <c r="O374" s="86"/>
      <c r="P374" s="223">
        <f>O374*H374</f>
        <v>0</v>
      </c>
      <c r="Q374" s="223">
        <v>0.0097800000000000005</v>
      </c>
      <c r="R374" s="223">
        <f>Q374*H374</f>
        <v>0.13952148</v>
      </c>
      <c r="S374" s="223">
        <v>0</v>
      </c>
      <c r="T374" s="223">
        <f>S374*H374</f>
        <v>0</v>
      </c>
      <c r="U374" s="224" t="s">
        <v>19</v>
      </c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5" t="s">
        <v>266</v>
      </c>
      <c r="AT374" s="225" t="s">
        <v>198</v>
      </c>
      <c r="AU374" s="225" t="s">
        <v>81</v>
      </c>
      <c r="AY374" s="19" t="s">
        <v>196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9" t="s">
        <v>79</v>
      </c>
      <c r="BK374" s="226">
        <f>ROUND(I374*H374,2)</f>
        <v>0</v>
      </c>
      <c r="BL374" s="19" t="s">
        <v>266</v>
      </c>
      <c r="BM374" s="225" t="s">
        <v>1956</v>
      </c>
    </row>
    <row r="375" s="2" customFormat="1">
      <c r="A375" s="40"/>
      <c r="B375" s="41"/>
      <c r="C375" s="42"/>
      <c r="D375" s="227" t="s">
        <v>205</v>
      </c>
      <c r="E375" s="42"/>
      <c r="F375" s="228" t="s">
        <v>758</v>
      </c>
      <c r="G375" s="42"/>
      <c r="H375" s="42"/>
      <c r="I375" s="229"/>
      <c r="J375" s="42"/>
      <c r="K375" s="42"/>
      <c r="L375" s="46"/>
      <c r="M375" s="230"/>
      <c r="N375" s="231"/>
      <c r="O375" s="86"/>
      <c r="P375" s="86"/>
      <c r="Q375" s="86"/>
      <c r="R375" s="86"/>
      <c r="S375" s="86"/>
      <c r="T375" s="86"/>
      <c r="U375" s="87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205</v>
      </c>
      <c r="AU375" s="19" t="s">
        <v>81</v>
      </c>
    </row>
    <row r="376" s="13" customFormat="1">
      <c r="A376" s="13"/>
      <c r="B376" s="232"/>
      <c r="C376" s="233"/>
      <c r="D376" s="234" t="s">
        <v>212</v>
      </c>
      <c r="E376" s="235" t="s">
        <v>19</v>
      </c>
      <c r="F376" s="236" t="s">
        <v>1892</v>
      </c>
      <c r="G376" s="233"/>
      <c r="H376" s="237">
        <v>14.266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1"/>
      <c r="U376" s="242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212</v>
      </c>
      <c r="AU376" s="243" t="s">
        <v>81</v>
      </c>
      <c r="AV376" s="13" t="s">
        <v>81</v>
      </c>
      <c r="AW376" s="13" t="s">
        <v>33</v>
      </c>
      <c r="AX376" s="13" t="s">
        <v>79</v>
      </c>
      <c r="AY376" s="243" t="s">
        <v>196</v>
      </c>
    </row>
    <row r="377" s="2" customFormat="1" ht="37.8" customHeight="1">
      <c r="A377" s="40"/>
      <c r="B377" s="41"/>
      <c r="C377" s="214" t="s">
        <v>771</v>
      </c>
      <c r="D377" s="214" t="s">
        <v>198</v>
      </c>
      <c r="E377" s="215" t="s">
        <v>760</v>
      </c>
      <c r="F377" s="216" t="s">
        <v>761</v>
      </c>
      <c r="G377" s="217" t="s">
        <v>244</v>
      </c>
      <c r="H377" s="218">
        <v>14.266</v>
      </c>
      <c r="I377" s="219"/>
      <c r="J377" s="220">
        <f>ROUND(I377*H377,2)</f>
        <v>0</v>
      </c>
      <c r="K377" s="216" t="s">
        <v>19</v>
      </c>
      <c r="L377" s="46"/>
      <c r="M377" s="221" t="s">
        <v>19</v>
      </c>
      <c r="N377" s="222" t="s">
        <v>43</v>
      </c>
      <c r="O377" s="86"/>
      <c r="P377" s="223">
        <f>O377*H377</f>
        <v>0</v>
      </c>
      <c r="Q377" s="223">
        <v>0.015720000000000001</v>
      </c>
      <c r="R377" s="223">
        <f>Q377*H377</f>
        <v>0.22426152000000002</v>
      </c>
      <c r="S377" s="223">
        <v>0</v>
      </c>
      <c r="T377" s="223">
        <f>S377*H377</f>
        <v>0</v>
      </c>
      <c r="U377" s="224" t="s">
        <v>19</v>
      </c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5" t="s">
        <v>266</v>
      </c>
      <c r="AT377" s="225" t="s">
        <v>198</v>
      </c>
      <c r="AU377" s="225" t="s">
        <v>81</v>
      </c>
      <c r="AY377" s="19" t="s">
        <v>196</v>
      </c>
      <c r="BE377" s="226">
        <f>IF(N377="základní",J377,0)</f>
        <v>0</v>
      </c>
      <c r="BF377" s="226">
        <f>IF(N377="snížená",J377,0)</f>
        <v>0</v>
      </c>
      <c r="BG377" s="226">
        <f>IF(N377="zákl. přenesená",J377,0)</f>
        <v>0</v>
      </c>
      <c r="BH377" s="226">
        <f>IF(N377="sníž. přenesená",J377,0)</f>
        <v>0</v>
      </c>
      <c r="BI377" s="226">
        <f>IF(N377="nulová",J377,0)</f>
        <v>0</v>
      </c>
      <c r="BJ377" s="19" t="s">
        <v>79</v>
      </c>
      <c r="BK377" s="226">
        <f>ROUND(I377*H377,2)</f>
        <v>0</v>
      </c>
      <c r="BL377" s="19" t="s">
        <v>266</v>
      </c>
      <c r="BM377" s="225" t="s">
        <v>1957</v>
      </c>
    </row>
    <row r="378" s="13" customFormat="1">
      <c r="A378" s="13"/>
      <c r="B378" s="232"/>
      <c r="C378" s="233"/>
      <c r="D378" s="234" t="s">
        <v>212</v>
      </c>
      <c r="E378" s="235" t="s">
        <v>19</v>
      </c>
      <c r="F378" s="236" t="s">
        <v>1849</v>
      </c>
      <c r="G378" s="233"/>
      <c r="H378" s="237">
        <v>14.266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1"/>
      <c r="U378" s="242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212</v>
      </c>
      <c r="AU378" s="243" t="s">
        <v>81</v>
      </c>
      <c r="AV378" s="13" t="s">
        <v>81</v>
      </c>
      <c r="AW378" s="13" t="s">
        <v>33</v>
      </c>
      <c r="AX378" s="13" t="s">
        <v>79</v>
      </c>
      <c r="AY378" s="243" t="s">
        <v>196</v>
      </c>
    </row>
    <row r="379" s="2" customFormat="1" ht="49.05" customHeight="1">
      <c r="A379" s="40"/>
      <c r="B379" s="41"/>
      <c r="C379" s="214" t="s">
        <v>776</v>
      </c>
      <c r="D379" s="214" t="s">
        <v>198</v>
      </c>
      <c r="E379" s="215" t="s">
        <v>314</v>
      </c>
      <c r="F379" s="216" t="s">
        <v>315</v>
      </c>
      <c r="G379" s="217" t="s">
        <v>237</v>
      </c>
      <c r="H379" s="218">
        <v>2.6829999999999998</v>
      </c>
      <c r="I379" s="219"/>
      <c r="J379" s="220">
        <f>ROUND(I379*H379,2)</f>
        <v>0</v>
      </c>
      <c r="K379" s="216" t="s">
        <v>202</v>
      </c>
      <c r="L379" s="46"/>
      <c r="M379" s="221" t="s">
        <v>19</v>
      </c>
      <c r="N379" s="222" t="s">
        <v>43</v>
      </c>
      <c r="O379" s="86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3">
        <f>S379*H379</f>
        <v>0</v>
      </c>
      <c r="U379" s="224" t="s">
        <v>19</v>
      </c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5" t="s">
        <v>266</v>
      </c>
      <c r="AT379" s="225" t="s">
        <v>198</v>
      </c>
      <c r="AU379" s="225" t="s">
        <v>81</v>
      </c>
      <c r="AY379" s="19" t="s">
        <v>196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9" t="s">
        <v>79</v>
      </c>
      <c r="BK379" s="226">
        <f>ROUND(I379*H379,2)</f>
        <v>0</v>
      </c>
      <c r="BL379" s="19" t="s">
        <v>266</v>
      </c>
      <c r="BM379" s="225" t="s">
        <v>1958</v>
      </c>
    </row>
    <row r="380" s="2" customFormat="1">
      <c r="A380" s="40"/>
      <c r="B380" s="41"/>
      <c r="C380" s="42"/>
      <c r="D380" s="227" t="s">
        <v>205</v>
      </c>
      <c r="E380" s="42"/>
      <c r="F380" s="228" t="s">
        <v>317</v>
      </c>
      <c r="G380" s="42"/>
      <c r="H380" s="42"/>
      <c r="I380" s="229"/>
      <c r="J380" s="42"/>
      <c r="K380" s="42"/>
      <c r="L380" s="46"/>
      <c r="M380" s="230"/>
      <c r="N380" s="231"/>
      <c r="O380" s="86"/>
      <c r="P380" s="86"/>
      <c r="Q380" s="86"/>
      <c r="R380" s="86"/>
      <c r="S380" s="86"/>
      <c r="T380" s="86"/>
      <c r="U380" s="87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205</v>
      </c>
      <c r="AU380" s="19" t="s">
        <v>81</v>
      </c>
    </row>
    <row r="381" s="12" customFormat="1" ht="22.8" customHeight="1">
      <c r="A381" s="12"/>
      <c r="B381" s="198"/>
      <c r="C381" s="199"/>
      <c r="D381" s="200" t="s">
        <v>71</v>
      </c>
      <c r="E381" s="212" t="s">
        <v>765</v>
      </c>
      <c r="F381" s="212" t="s">
        <v>766</v>
      </c>
      <c r="G381" s="199"/>
      <c r="H381" s="199"/>
      <c r="I381" s="202"/>
      <c r="J381" s="213">
        <f>BK381</f>
        <v>0</v>
      </c>
      <c r="K381" s="199"/>
      <c r="L381" s="204"/>
      <c r="M381" s="205"/>
      <c r="N381" s="206"/>
      <c r="O381" s="206"/>
      <c r="P381" s="207">
        <f>SUM(P382:P391)</f>
        <v>0</v>
      </c>
      <c r="Q381" s="206"/>
      <c r="R381" s="207">
        <f>SUM(R382:R391)</f>
        <v>0.0052059699999999999</v>
      </c>
      <c r="S381" s="206"/>
      <c r="T381" s="207">
        <f>SUM(T382:T391)</f>
        <v>0</v>
      </c>
      <c r="U381" s="208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R381" s="209" t="s">
        <v>81</v>
      </c>
      <c r="AT381" s="210" t="s">
        <v>71</v>
      </c>
      <c r="AU381" s="210" t="s">
        <v>79</v>
      </c>
      <c r="AY381" s="209" t="s">
        <v>196</v>
      </c>
      <c r="BK381" s="211">
        <f>SUM(BK382:BK391)</f>
        <v>0</v>
      </c>
    </row>
    <row r="382" s="2" customFormat="1" ht="24.15" customHeight="1">
      <c r="A382" s="40"/>
      <c r="B382" s="41"/>
      <c r="C382" s="214" t="s">
        <v>783</v>
      </c>
      <c r="D382" s="214" t="s">
        <v>198</v>
      </c>
      <c r="E382" s="215" t="s">
        <v>768</v>
      </c>
      <c r="F382" s="216" t="s">
        <v>769</v>
      </c>
      <c r="G382" s="217" t="s">
        <v>244</v>
      </c>
      <c r="H382" s="218">
        <v>42.125</v>
      </c>
      <c r="I382" s="219"/>
      <c r="J382" s="220">
        <f>ROUND(I382*H382,2)</f>
        <v>0</v>
      </c>
      <c r="K382" s="216" t="s">
        <v>19</v>
      </c>
      <c r="L382" s="46"/>
      <c r="M382" s="221" t="s">
        <v>19</v>
      </c>
      <c r="N382" s="222" t="s">
        <v>43</v>
      </c>
      <c r="O382" s="86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3">
        <f>S382*H382</f>
        <v>0</v>
      </c>
      <c r="U382" s="224" t="s">
        <v>19</v>
      </c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5" t="s">
        <v>266</v>
      </c>
      <c r="AT382" s="225" t="s">
        <v>198</v>
      </c>
      <c r="AU382" s="225" t="s">
        <v>81</v>
      </c>
      <c r="AY382" s="19" t="s">
        <v>196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9" t="s">
        <v>79</v>
      </c>
      <c r="BK382" s="226">
        <f>ROUND(I382*H382,2)</f>
        <v>0</v>
      </c>
      <c r="BL382" s="19" t="s">
        <v>266</v>
      </c>
      <c r="BM382" s="225" t="s">
        <v>1959</v>
      </c>
    </row>
    <row r="383" s="13" customFormat="1">
      <c r="A383" s="13"/>
      <c r="B383" s="232"/>
      <c r="C383" s="233"/>
      <c r="D383" s="234" t="s">
        <v>212</v>
      </c>
      <c r="E383" s="235" t="s">
        <v>19</v>
      </c>
      <c r="F383" s="236" t="s">
        <v>1960</v>
      </c>
      <c r="G383" s="233"/>
      <c r="H383" s="237">
        <v>40.918999999999997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1"/>
      <c r="U383" s="242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212</v>
      </c>
      <c r="AU383" s="243" t="s">
        <v>81</v>
      </c>
      <c r="AV383" s="13" t="s">
        <v>81</v>
      </c>
      <c r="AW383" s="13" t="s">
        <v>33</v>
      </c>
      <c r="AX383" s="13" t="s">
        <v>72</v>
      </c>
      <c r="AY383" s="243" t="s">
        <v>196</v>
      </c>
    </row>
    <row r="384" s="13" customFormat="1">
      <c r="A384" s="13"/>
      <c r="B384" s="232"/>
      <c r="C384" s="233"/>
      <c r="D384" s="234" t="s">
        <v>212</v>
      </c>
      <c r="E384" s="235" t="s">
        <v>19</v>
      </c>
      <c r="F384" s="236" t="s">
        <v>1887</v>
      </c>
      <c r="G384" s="233"/>
      <c r="H384" s="237">
        <v>-3.2029999999999998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1"/>
      <c r="U384" s="242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212</v>
      </c>
      <c r="AU384" s="243" t="s">
        <v>81</v>
      </c>
      <c r="AV384" s="13" t="s">
        <v>81</v>
      </c>
      <c r="AW384" s="13" t="s">
        <v>33</v>
      </c>
      <c r="AX384" s="13" t="s">
        <v>72</v>
      </c>
      <c r="AY384" s="243" t="s">
        <v>196</v>
      </c>
    </row>
    <row r="385" s="13" customFormat="1">
      <c r="A385" s="13"/>
      <c r="B385" s="232"/>
      <c r="C385" s="233"/>
      <c r="D385" s="234" t="s">
        <v>212</v>
      </c>
      <c r="E385" s="235" t="s">
        <v>19</v>
      </c>
      <c r="F385" s="236" t="s">
        <v>709</v>
      </c>
      <c r="G385" s="233"/>
      <c r="H385" s="237">
        <v>-1.6870000000000001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1"/>
      <c r="U385" s="242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212</v>
      </c>
      <c r="AU385" s="243" t="s">
        <v>81</v>
      </c>
      <c r="AV385" s="13" t="s">
        <v>81</v>
      </c>
      <c r="AW385" s="13" t="s">
        <v>33</v>
      </c>
      <c r="AX385" s="13" t="s">
        <v>72</v>
      </c>
      <c r="AY385" s="243" t="s">
        <v>196</v>
      </c>
    </row>
    <row r="386" s="13" customFormat="1">
      <c r="A386" s="13"/>
      <c r="B386" s="232"/>
      <c r="C386" s="233"/>
      <c r="D386" s="234" t="s">
        <v>212</v>
      </c>
      <c r="E386" s="235" t="s">
        <v>19</v>
      </c>
      <c r="F386" s="236" t="s">
        <v>1903</v>
      </c>
      <c r="G386" s="233"/>
      <c r="H386" s="237">
        <v>6.0960000000000001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1"/>
      <c r="U386" s="242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212</v>
      </c>
      <c r="AU386" s="243" t="s">
        <v>81</v>
      </c>
      <c r="AV386" s="13" t="s">
        <v>81</v>
      </c>
      <c r="AW386" s="13" t="s">
        <v>33</v>
      </c>
      <c r="AX386" s="13" t="s">
        <v>72</v>
      </c>
      <c r="AY386" s="243" t="s">
        <v>196</v>
      </c>
    </row>
    <row r="387" s="14" customFormat="1">
      <c r="A387" s="14"/>
      <c r="B387" s="254"/>
      <c r="C387" s="255"/>
      <c r="D387" s="234" t="s">
        <v>212</v>
      </c>
      <c r="E387" s="256" t="s">
        <v>19</v>
      </c>
      <c r="F387" s="257" t="s">
        <v>233</v>
      </c>
      <c r="G387" s="255"/>
      <c r="H387" s="258">
        <v>42.125</v>
      </c>
      <c r="I387" s="259"/>
      <c r="J387" s="255"/>
      <c r="K387" s="255"/>
      <c r="L387" s="260"/>
      <c r="M387" s="261"/>
      <c r="N387" s="262"/>
      <c r="O387" s="262"/>
      <c r="P387" s="262"/>
      <c r="Q387" s="262"/>
      <c r="R387" s="262"/>
      <c r="S387" s="262"/>
      <c r="T387" s="262"/>
      <c r="U387" s="263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4" t="s">
        <v>212</v>
      </c>
      <c r="AU387" s="264" t="s">
        <v>81</v>
      </c>
      <c r="AV387" s="14" t="s">
        <v>203</v>
      </c>
      <c r="AW387" s="14" t="s">
        <v>33</v>
      </c>
      <c r="AX387" s="14" t="s">
        <v>79</v>
      </c>
      <c r="AY387" s="264" t="s">
        <v>196</v>
      </c>
    </row>
    <row r="388" s="2" customFormat="1" ht="24.15" customHeight="1">
      <c r="A388" s="40"/>
      <c r="B388" s="41"/>
      <c r="C388" s="244" t="s">
        <v>790</v>
      </c>
      <c r="D388" s="244" t="s">
        <v>214</v>
      </c>
      <c r="E388" s="245" t="s">
        <v>772</v>
      </c>
      <c r="F388" s="246" t="s">
        <v>773</v>
      </c>
      <c r="G388" s="247" t="s">
        <v>244</v>
      </c>
      <c r="H388" s="248">
        <v>47.326999999999998</v>
      </c>
      <c r="I388" s="249"/>
      <c r="J388" s="250">
        <f>ROUND(I388*H388,2)</f>
        <v>0</v>
      </c>
      <c r="K388" s="246" t="s">
        <v>202</v>
      </c>
      <c r="L388" s="251"/>
      <c r="M388" s="252" t="s">
        <v>19</v>
      </c>
      <c r="N388" s="253" t="s">
        <v>43</v>
      </c>
      <c r="O388" s="86"/>
      <c r="P388" s="223">
        <f>O388*H388</f>
        <v>0</v>
      </c>
      <c r="Q388" s="223">
        <v>0.00011</v>
      </c>
      <c r="R388" s="223">
        <f>Q388*H388</f>
        <v>0.0052059699999999999</v>
      </c>
      <c r="S388" s="223">
        <v>0</v>
      </c>
      <c r="T388" s="223">
        <f>S388*H388</f>
        <v>0</v>
      </c>
      <c r="U388" s="224" t="s">
        <v>19</v>
      </c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5" t="s">
        <v>278</v>
      </c>
      <c r="AT388" s="225" t="s">
        <v>214</v>
      </c>
      <c r="AU388" s="225" t="s">
        <v>81</v>
      </c>
      <c r="AY388" s="19" t="s">
        <v>196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9" t="s">
        <v>79</v>
      </c>
      <c r="BK388" s="226">
        <f>ROUND(I388*H388,2)</f>
        <v>0</v>
      </c>
      <c r="BL388" s="19" t="s">
        <v>266</v>
      </c>
      <c r="BM388" s="225" t="s">
        <v>1961</v>
      </c>
    </row>
    <row r="389" s="13" customFormat="1">
      <c r="A389" s="13"/>
      <c r="B389" s="232"/>
      <c r="C389" s="233"/>
      <c r="D389" s="234" t="s">
        <v>212</v>
      </c>
      <c r="E389" s="233"/>
      <c r="F389" s="236" t="s">
        <v>1962</v>
      </c>
      <c r="G389" s="233"/>
      <c r="H389" s="237">
        <v>47.326999999999998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1"/>
      <c r="U389" s="242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212</v>
      </c>
      <c r="AU389" s="243" t="s">
        <v>81</v>
      </c>
      <c r="AV389" s="13" t="s">
        <v>81</v>
      </c>
      <c r="AW389" s="13" t="s">
        <v>4</v>
      </c>
      <c r="AX389" s="13" t="s">
        <v>79</v>
      </c>
      <c r="AY389" s="243" t="s">
        <v>196</v>
      </c>
    </row>
    <row r="390" s="2" customFormat="1" ht="66.75" customHeight="1">
      <c r="A390" s="40"/>
      <c r="B390" s="41"/>
      <c r="C390" s="214" t="s">
        <v>795</v>
      </c>
      <c r="D390" s="214" t="s">
        <v>198</v>
      </c>
      <c r="E390" s="215" t="s">
        <v>777</v>
      </c>
      <c r="F390" s="216" t="s">
        <v>778</v>
      </c>
      <c r="G390" s="217" t="s">
        <v>237</v>
      </c>
      <c r="H390" s="218">
        <v>0.0050000000000000001</v>
      </c>
      <c r="I390" s="219"/>
      <c r="J390" s="220">
        <f>ROUND(I390*H390,2)</f>
        <v>0</v>
      </c>
      <c r="K390" s="216" t="s">
        <v>202</v>
      </c>
      <c r="L390" s="46"/>
      <c r="M390" s="221" t="s">
        <v>19</v>
      </c>
      <c r="N390" s="222" t="s">
        <v>43</v>
      </c>
      <c r="O390" s="86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3">
        <f>S390*H390</f>
        <v>0</v>
      </c>
      <c r="U390" s="224" t="s">
        <v>19</v>
      </c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5" t="s">
        <v>266</v>
      </c>
      <c r="AT390" s="225" t="s">
        <v>198</v>
      </c>
      <c r="AU390" s="225" t="s">
        <v>81</v>
      </c>
      <c r="AY390" s="19" t="s">
        <v>196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9" t="s">
        <v>79</v>
      </c>
      <c r="BK390" s="226">
        <f>ROUND(I390*H390,2)</f>
        <v>0</v>
      </c>
      <c r="BL390" s="19" t="s">
        <v>266</v>
      </c>
      <c r="BM390" s="225" t="s">
        <v>1963</v>
      </c>
    </row>
    <row r="391" s="2" customFormat="1">
      <c r="A391" s="40"/>
      <c r="B391" s="41"/>
      <c r="C391" s="42"/>
      <c r="D391" s="227" t="s">
        <v>205</v>
      </c>
      <c r="E391" s="42"/>
      <c r="F391" s="228" t="s">
        <v>780</v>
      </c>
      <c r="G391" s="42"/>
      <c r="H391" s="42"/>
      <c r="I391" s="229"/>
      <c r="J391" s="42"/>
      <c r="K391" s="42"/>
      <c r="L391" s="46"/>
      <c r="M391" s="230"/>
      <c r="N391" s="231"/>
      <c r="O391" s="86"/>
      <c r="P391" s="86"/>
      <c r="Q391" s="86"/>
      <c r="R391" s="86"/>
      <c r="S391" s="86"/>
      <c r="T391" s="86"/>
      <c r="U391" s="87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205</v>
      </c>
      <c r="AU391" s="19" t="s">
        <v>81</v>
      </c>
    </row>
    <row r="392" s="12" customFormat="1" ht="22.8" customHeight="1">
      <c r="A392" s="12"/>
      <c r="B392" s="198"/>
      <c r="C392" s="199"/>
      <c r="D392" s="200" t="s">
        <v>71</v>
      </c>
      <c r="E392" s="212" t="s">
        <v>781</v>
      </c>
      <c r="F392" s="212" t="s">
        <v>782</v>
      </c>
      <c r="G392" s="199"/>
      <c r="H392" s="199"/>
      <c r="I392" s="202"/>
      <c r="J392" s="213">
        <f>BK392</f>
        <v>0</v>
      </c>
      <c r="K392" s="199"/>
      <c r="L392" s="204"/>
      <c r="M392" s="205"/>
      <c r="N392" s="206"/>
      <c r="O392" s="206"/>
      <c r="P392" s="207">
        <f>SUM(P393:P405)</f>
        <v>0</v>
      </c>
      <c r="Q392" s="206"/>
      <c r="R392" s="207">
        <f>SUM(R393:R405)</f>
        <v>0.032531899999999996</v>
      </c>
      <c r="S392" s="206"/>
      <c r="T392" s="207">
        <f>SUM(T393:T405)</f>
        <v>0</v>
      </c>
      <c r="U392" s="208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09" t="s">
        <v>81</v>
      </c>
      <c r="AT392" s="210" t="s">
        <v>71</v>
      </c>
      <c r="AU392" s="210" t="s">
        <v>79</v>
      </c>
      <c r="AY392" s="209" t="s">
        <v>196</v>
      </c>
      <c r="BK392" s="211">
        <f>SUM(BK393:BK405)</f>
        <v>0</v>
      </c>
    </row>
    <row r="393" s="2" customFormat="1" ht="37.8" customHeight="1">
      <c r="A393" s="40"/>
      <c r="B393" s="41"/>
      <c r="C393" s="214" t="s">
        <v>802</v>
      </c>
      <c r="D393" s="214" t="s">
        <v>198</v>
      </c>
      <c r="E393" s="215" t="s">
        <v>784</v>
      </c>
      <c r="F393" s="216" t="s">
        <v>785</v>
      </c>
      <c r="G393" s="217" t="s">
        <v>209</v>
      </c>
      <c r="H393" s="218">
        <v>17.16</v>
      </c>
      <c r="I393" s="219"/>
      <c r="J393" s="220">
        <f>ROUND(I393*H393,2)</f>
        <v>0</v>
      </c>
      <c r="K393" s="216" t="s">
        <v>202</v>
      </c>
      <c r="L393" s="46"/>
      <c r="M393" s="221" t="s">
        <v>19</v>
      </c>
      <c r="N393" s="222" t="s">
        <v>43</v>
      </c>
      <c r="O393" s="86"/>
      <c r="P393" s="223">
        <f>O393*H393</f>
        <v>0</v>
      </c>
      <c r="Q393" s="223">
        <v>0.0015299999999999999</v>
      </c>
      <c r="R393" s="223">
        <f>Q393*H393</f>
        <v>0.026254799999999998</v>
      </c>
      <c r="S393" s="223">
        <v>0</v>
      </c>
      <c r="T393" s="223">
        <f>S393*H393</f>
        <v>0</v>
      </c>
      <c r="U393" s="224" t="s">
        <v>19</v>
      </c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5" t="s">
        <v>266</v>
      </c>
      <c r="AT393" s="225" t="s">
        <v>198</v>
      </c>
      <c r="AU393" s="225" t="s">
        <v>81</v>
      </c>
      <c r="AY393" s="19" t="s">
        <v>196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9" t="s">
        <v>79</v>
      </c>
      <c r="BK393" s="226">
        <f>ROUND(I393*H393,2)</f>
        <v>0</v>
      </c>
      <c r="BL393" s="19" t="s">
        <v>266</v>
      </c>
      <c r="BM393" s="225" t="s">
        <v>1964</v>
      </c>
    </row>
    <row r="394" s="2" customFormat="1">
      <c r="A394" s="40"/>
      <c r="B394" s="41"/>
      <c r="C394" s="42"/>
      <c r="D394" s="227" t="s">
        <v>205</v>
      </c>
      <c r="E394" s="42"/>
      <c r="F394" s="228" t="s">
        <v>787</v>
      </c>
      <c r="G394" s="42"/>
      <c r="H394" s="42"/>
      <c r="I394" s="229"/>
      <c r="J394" s="42"/>
      <c r="K394" s="42"/>
      <c r="L394" s="46"/>
      <c r="M394" s="230"/>
      <c r="N394" s="231"/>
      <c r="O394" s="86"/>
      <c r="P394" s="86"/>
      <c r="Q394" s="86"/>
      <c r="R394" s="86"/>
      <c r="S394" s="86"/>
      <c r="T394" s="86"/>
      <c r="U394" s="87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205</v>
      </c>
      <c r="AU394" s="19" t="s">
        <v>81</v>
      </c>
    </row>
    <row r="395" s="13" customFormat="1">
      <c r="A395" s="13"/>
      <c r="B395" s="232"/>
      <c r="C395" s="233"/>
      <c r="D395" s="234" t="s">
        <v>212</v>
      </c>
      <c r="E395" s="235" t="s">
        <v>19</v>
      </c>
      <c r="F395" s="236" t="s">
        <v>1965</v>
      </c>
      <c r="G395" s="233"/>
      <c r="H395" s="237">
        <v>9.5800000000000001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1"/>
      <c r="U395" s="242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212</v>
      </c>
      <c r="AU395" s="243" t="s">
        <v>81</v>
      </c>
      <c r="AV395" s="13" t="s">
        <v>81</v>
      </c>
      <c r="AW395" s="13" t="s">
        <v>33</v>
      </c>
      <c r="AX395" s="13" t="s">
        <v>72</v>
      </c>
      <c r="AY395" s="243" t="s">
        <v>196</v>
      </c>
    </row>
    <row r="396" s="13" customFormat="1">
      <c r="A396" s="13"/>
      <c r="B396" s="232"/>
      <c r="C396" s="233"/>
      <c r="D396" s="234" t="s">
        <v>212</v>
      </c>
      <c r="E396" s="235" t="s">
        <v>19</v>
      </c>
      <c r="F396" s="236" t="s">
        <v>1966</v>
      </c>
      <c r="G396" s="233"/>
      <c r="H396" s="237">
        <v>7.5800000000000001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1"/>
      <c r="U396" s="242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212</v>
      </c>
      <c r="AU396" s="243" t="s">
        <v>81</v>
      </c>
      <c r="AV396" s="13" t="s">
        <v>81</v>
      </c>
      <c r="AW396" s="13" t="s">
        <v>33</v>
      </c>
      <c r="AX396" s="13" t="s">
        <v>72</v>
      </c>
      <c r="AY396" s="243" t="s">
        <v>196</v>
      </c>
    </row>
    <row r="397" s="14" customFormat="1">
      <c r="A397" s="14"/>
      <c r="B397" s="254"/>
      <c r="C397" s="255"/>
      <c r="D397" s="234" t="s">
        <v>212</v>
      </c>
      <c r="E397" s="256" t="s">
        <v>19</v>
      </c>
      <c r="F397" s="257" t="s">
        <v>233</v>
      </c>
      <c r="G397" s="255"/>
      <c r="H397" s="258">
        <v>17.16</v>
      </c>
      <c r="I397" s="259"/>
      <c r="J397" s="255"/>
      <c r="K397" s="255"/>
      <c r="L397" s="260"/>
      <c r="M397" s="261"/>
      <c r="N397" s="262"/>
      <c r="O397" s="262"/>
      <c r="P397" s="262"/>
      <c r="Q397" s="262"/>
      <c r="R397" s="262"/>
      <c r="S397" s="262"/>
      <c r="T397" s="262"/>
      <c r="U397" s="263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4" t="s">
        <v>212</v>
      </c>
      <c r="AU397" s="264" t="s">
        <v>81</v>
      </c>
      <c r="AV397" s="14" t="s">
        <v>203</v>
      </c>
      <c r="AW397" s="14" t="s">
        <v>33</v>
      </c>
      <c r="AX397" s="14" t="s">
        <v>79</v>
      </c>
      <c r="AY397" s="264" t="s">
        <v>196</v>
      </c>
    </row>
    <row r="398" s="2" customFormat="1" ht="24.15" customHeight="1">
      <c r="A398" s="40"/>
      <c r="B398" s="41"/>
      <c r="C398" s="214" t="s">
        <v>811</v>
      </c>
      <c r="D398" s="214" t="s">
        <v>198</v>
      </c>
      <c r="E398" s="215" t="s">
        <v>1967</v>
      </c>
      <c r="F398" s="216" t="s">
        <v>1968</v>
      </c>
      <c r="G398" s="217" t="s">
        <v>209</v>
      </c>
      <c r="H398" s="218">
        <v>0.79000000000000004</v>
      </c>
      <c r="I398" s="219"/>
      <c r="J398" s="220">
        <f>ROUND(I398*H398,2)</f>
        <v>0</v>
      </c>
      <c r="K398" s="216" t="s">
        <v>19</v>
      </c>
      <c r="L398" s="46"/>
      <c r="M398" s="221" t="s">
        <v>19</v>
      </c>
      <c r="N398" s="222" t="s">
        <v>43</v>
      </c>
      <c r="O398" s="86"/>
      <c r="P398" s="223">
        <f>O398*H398</f>
        <v>0</v>
      </c>
      <c r="Q398" s="223">
        <v>0.0016100000000000001</v>
      </c>
      <c r="R398" s="223">
        <f>Q398*H398</f>
        <v>0.0012719000000000001</v>
      </c>
      <c r="S398" s="223">
        <v>0</v>
      </c>
      <c r="T398" s="223">
        <f>S398*H398</f>
        <v>0</v>
      </c>
      <c r="U398" s="224" t="s">
        <v>19</v>
      </c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5" t="s">
        <v>266</v>
      </c>
      <c r="AT398" s="225" t="s">
        <v>198</v>
      </c>
      <c r="AU398" s="225" t="s">
        <v>81</v>
      </c>
      <c r="AY398" s="19" t="s">
        <v>196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9" t="s">
        <v>79</v>
      </c>
      <c r="BK398" s="226">
        <f>ROUND(I398*H398,2)</f>
        <v>0</v>
      </c>
      <c r="BL398" s="19" t="s">
        <v>266</v>
      </c>
      <c r="BM398" s="225" t="s">
        <v>1969</v>
      </c>
    </row>
    <row r="399" s="13" customFormat="1">
      <c r="A399" s="13"/>
      <c r="B399" s="232"/>
      <c r="C399" s="233"/>
      <c r="D399" s="234" t="s">
        <v>212</v>
      </c>
      <c r="E399" s="235" t="s">
        <v>19</v>
      </c>
      <c r="F399" s="236" t="s">
        <v>1970</v>
      </c>
      <c r="G399" s="233"/>
      <c r="H399" s="237">
        <v>0.79000000000000004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1"/>
      <c r="U399" s="242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212</v>
      </c>
      <c r="AU399" s="243" t="s">
        <v>81</v>
      </c>
      <c r="AV399" s="13" t="s">
        <v>81</v>
      </c>
      <c r="AW399" s="13" t="s">
        <v>33</v>
      </c>
      <c r="AX399" s="13" t="s">
        <v>79</v>
      </c>
      <c r="AY399" s="243" t="s">
        <v>196</v>
      </c>
    </row>
    <row r="400" s="2" customFormat="1" ht="24.15" customHeight="1">
      <c r="A400" s="40"/>
      <c r="B400" s="41"/>
      <c r="C400" s="214" t="s">
        <v>818</v>
      </c>
      <c r="D400" s="214" t="s">
        <v>198</v>
      </c>
      <c r="E400" s="215" t="s">
        <v>791</v>
      </c>
      <c r="F400" s="216" t="s">
        <v>792</v>
      </c>
      <c r="G400" s="217" t="s">
        <v>209</v>
      </c>
      <c r="H400" s="218">
        <v>2.5800000000000001</v>
      </c>
      <c r="I400" s="219"/>
      <c r="J400" s="220">
        <f>ROUND(I400*H400,2)</f>
        <v>0</v>
      </c>
      <c r="K400" s="216" t="s">
        <v>19</v>
      </c>
      <c r="L400" s="46"/>
      <c r="M400" s="221" t="s">
        <v>19</v>
      </c>
      <c r="N400" s="222" t="s">
        <v>43</v>
      </c>
      <c r="O400" s="86"/>
      <c r="P400" s="223">
        <f>O400*H400</f>
        <v>0</v>
      </c>
      <c r="Q400" s="223">
        <v>0.0019400000000000001</v>
      </c>
      <c r="R400" s="223">
        <f>Q400*H400</f>
        <v>0.0050052000000000004</v>
      </c>
      <c r="S400" s="223">
        <v>0</v>
      </c>
      <c r="T400" s="223">
        <f>S400*H400</f>
        <v>0</v>
      </c>
      <c r="U400" s="224" t="s">
        <v>19</v>
      </c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5" t="s">
        <v>266</v>
      </c>
      <c r="AT400" s="225" t="s">
        <v>198</v>
      </c>
      <c r="AU400" s="225" t="s">
        <v>81</v>
      </c>
      <c r="AY400" s="19" t="s">
        <v>196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9" t="s">
        <v>79</v>
      </c>
      <c r="BK400" s="226">
        <f>ROUND(I400*H400,2)</f>
        <v>0</v>
      </c>
      <c r="BL400" s="19" t="s">
        <v>266</v>
      </c>
      <c r="BM400" s="225" t="s">
        <v>1971</v>
      </c>
    </row>
    <row r="401" s="13" customFormat="1">
      <c r="A401" s="13"/>
      <c r="B401" s="232"/>
      <c r="C401" s="233"/>
      <c r="D401" s="234" t="s">
        <v>212</v>
      </c>
      <c r="E401" s="235" t="s">
        <v>19</v>
      </c>
      <c r="F401" s="236" t="s">
        <v>1972</v>
      </c>
      <c r="G401" s="233"/>
      <c r="H401" s="237">
        <v>0.89000000000000001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1"/>
      <c r="U401" s="242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212</v>
      </c>
      <c r="AU401" s="243" t="s">
        <v>81</v>
      </c>
      <c r="AV401" s="13" t="s">
        <v>81</v>
      </c>
      <c r="AW401" s="13" t="s">
        <v>33</v>
      </c>
      <c r="AX401" s="13" t="s">
        <v>72</v>
      </c>
      <c r="AY401" s="243" t="s">
        <v>196</v>
      </c>
    </row>
    <row r="402" s="13" customFormat="1">
      <c r="A402" s="13"/>
      <c r="B402" s="232"/>
      <c r="C402" s="233"/>
      <c r="D402" s="234" t="s">
        <v>212</v>
      </c>
      <c r="E402" s="235" t="s">
        <v>19</v>
      </c>
      <c r="F402" s="236" t="s">
        <v>1973</v>
      </c>
      <c r="G402" s="233"/>
      <c r="H402" s="237">
        <v>1.69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1"/>
      <c r="U402" s="242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212</v>
      </c>
      <c r="AU402" s="243" t="s">
        <v>81</v>
      </c>
      <c r="AV402" s="13" t="s">
        <v>81</v>
      </c>
      <c r="AW402" s="13" t="s">
        <v>33</v>
      </c>
      <c r="AX402" s="13" t="s">
        <v>72</v>
      </c>
      <c r="AY402" s="243" t="s">
        <v>196</v>
      </c>
    </row>
    <row r="403" s="14" customFormat="1">
      <c r="A403" s="14"/>
      <c r="B403" s="254"/>
      <c r="C403" s="255"/>
      <c r="D403" s="234" t="s">
        <v>212</v>
      </c>
      <c r="E403" s="256" t="s">
        <v>19</v>
      </c>
      <c r="F403" s="257" t="s">
        <v>233</v>
      </c>
      <c r="G403" s="255"/>
      <c r="H403" s="258">
        <v>2.5800000000000001</v>
      </c>
      <c r="I403" s="259"/>
      <c r="J403" s="255"/>
      <c r="K403" s="255"/>
      <c r="L403" s="260"/>
      <c r="M403" s="261"/>
      <c r="N403" s="262"/>
      <c r="O403" s="262"/>
      <c r="P403" s="262"/>
      <c r="Q403" s="262"/>
      <c r="R403" s="262"/>
      <c r="S403" s="262"/>
      <c r="T403" s="262"/>
      <c r="U403" s="263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4" t="s">
        <v>212</v>
      </c>
      <c r="AU403" s="264" t="s">
        <v>81</v>
      </c>
      <c r="AV403" s="14" t="s">
        <v>203</v>
      </c>
      <c r="AW403" s="14" t="s">
        <v>33</v>
      </c>
      <c r="AX403" s="14" t="s">
        <v>79</v>
      </c>
      <c r="AY403" s="264" t="s">
        <v>196</v>
      </c>
    </row>
    <row r="404" s="2" customFormat="1" ht="49.05" customHeight="1">
      <c r="A404" s="40"/>
      <c r="B404" s="41"/>
      <c r="C404" s="214" t="s">
        <v>824</v>
      </c>
      <c r="D404" s="214" t="s">
        <v>198</v>
      </c>
      <c r="E404" s="215" t="s">
        <v>796</v>
      </c>
      <c r="F404" s="216" t="s">
        <v>797</v>
      </c>
      <c r="G404" s="217" t="s">
        <v>237</v>
      </c>
      <c r="H404" s="218">
        <v>0.033000000000000002</v>
      </c>
      <c r="I404" s="219"/>
      <c r="J404" s="220">
        <f>ROUND(I404*H404,2)</f>
        <v>0</v>
      </c>
      <c r="K404" s="216" t="s">
        <v>202</v>
      </c>
      <c r="L404" s="46"/>
      <c r="M404" s="221" t="s">
        <v>19</v>
      </c>
      <c r="N404" s="222" t="s">
        <v>43</v>
      </c>
      <c r="O404" s="86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3">
        <f>S404*H404</f>
        <v>0</v>
      </c>
      <c r="U404" s="224" t="s">
        <v>19</v>
      </c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5" t="s">
        <v>266</v>
      </c>
      <c r="AT404" s="225" t="s">
        <v>198</v>
      </c>
      <c r="AU404" s="225" t="s">
        <v>81</v>
      </c>
      <c r="AY404" s="19" t="s">
        <v>196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9" t="s">
        <v>79</v>
      </c>
      <c r="BK404" s="226">
        <f>ROUND(I404*H404,2)</f>
        <v>0</v>
      </c>
      <c r="BL404" s="19" t="s">
        <v>266</v>
      </c>
      <c r="BM404" s="225" t="s">
        <v>1974</v>
      </c>
    </row>
    <row r="405" s="2" customFormat="1">
      <c r="A405" s="40"/>
      <c r="B405" s="41"/>
      <c r="C405" s="42"/>
      <c r="D405" s="227" t="s">
        <v>205</v>
      </c>
      <c r="E405" s="42"/>
      <c r="F405" s="228" t="s">
        <v>799</v>
      </c>
      <c r="G405" s="42"/>
      <c r="H405" s="42"/>
      <c r="I405" s="229"/>
      <c r="J405" s="42"/>
      <c r="K405" s="42"/>
      <c r="L405" s="46"/>
      <c r="M405" s="230"/>
      <c r="N405" s="231"/>
      <c r="O405" s="86"/>
      <c r="P405" s="86"/>
      <c r="Q405" s="86"/>
      <c r="R405" s="86"/>
      <c r="S405" s="86"/>
      <c r="T405" s="86"/>
      <c r="U405" s="87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205</v>
      </c>
      <c r="AU405" s="19" t="s">
        <v>81</v>
      </c>
    </row>
    <row r="406" s="12" customFormat="1" ht="22.8" customHeight="1">
      <c r="A406" s="12"/>
      <c r="B406" s="198"/>
      <c r="C406" s="199"/>
      <c r="D406" s="200" t="s">
        <v>71</v>
      </c>
      <c r="E406" s="212" t="s">
        <v>800</v>
      </c>
      <c r="F406" s="212" t="s">
        <v>801</v>
      </c>
      <c r="G406" s="199"/>
      <c r="H406" s="199"/>
      <c r="I406" s="202"/>
      <c r="J406" s="213">
        <f>BK406</f>
        <v>0</v>
      </c>
      <c r="K406" s="199"/>
      <c r="L406" s="204"/>
      <c r="M406" s="205"/>
      <c r="N406" s="206"/>
      <c r="O406" s="206"/>
      <c r="P406" s="207">
        <f>SUM(P407:P451)</f>
        <v>0</v>
      </c>
      <c r="Q406" s="206"/>
      <c r="R406" s="207">
        <f>SUM(R407:R451)</f>
        <v>0.82309629000000006</v>
      </c>
      <c r="S406" s="206"/>
      <c r="T406" s="207">
        <f>SUM(T407:T451)</f>
        <v>0</v>
      </c>
      <c r="U406" s="208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209" t="s">
        <v>81</v>
      </c>
      <c r="AT406" s="210" t="s">
        <v>71</v>
      </c>
      <c r="AU406" s="210" t="s">
        <v>79</v>
      </c>
      <c r="AY406" s="209" t="s">
        <v>196</v>
      </c>
      <c r="BK406" s="211">
        <f>SUM(BK407:BK451)</f>
        <v>0</v>
      </c>
    </row>
    <row r="407" s="2" customFormat="1" ht="16.5" customHeight="1">
      <c r="A407" s="40"/>
      <c r="B407" s="41"/>
      <c r="C407" s="214" t="s">
        <v>830</v>
      </c>
      <c r="D407" s="214" t="s">
        <v>198</v>
      </c>
      <c r="E407" s="215" t="s">
        <v>803</v>
      </c>
      <c r="F407" s="216" t="s">
        <v>804</v>
      </c>
      <c r="G407" s="217" t="s">
        <v>209</v>
      </c>
      <c r="H407" s="218">
        <v>95.364999999999995</v>
      </c>
      <c r="I407" s="219"/>
      <c r="J407" s="220">
        <f>ROUND(I407*H407,2)</f>
        <v>0</v>
      </c>
      <c r="K407" s="216" t="s">
        <v>202</v>
      </c>
      <c r="L407" s="46"/>
      <c r="M407" s="221" t="s">
        <v>19</v>
      </c>
      <c r="N407" s="222" t="s">
        <v>43</v>
      </c>
      <c r="O407" s="86"/>
      <c r="P407" s="223">
        <f>O407*H407</f>
        <v>0</v>
      </c>
      <c r="Q407" s="223">
        <v>0</v>
      </c>
      <c r="R407" s="223">
        <f>Q407*H407</f>
        <v>0</v>
      </c>
      <c r="S407" s="223">
        <v>0</v>
      </c>
      <c r="T407" s="223">
        <f>S407*H407</f>
        <v>0</v>
      </c>
      <c r="U407" s="224" t="s">
        <v>19</v>
      </c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5" t="s">
        <v>266</v>
      </c>
      <c r="AT407" s="225" t="s">
        <v>198</v>
      </c>
      <c r="AU407" s="225" t="s">
        <v>81</v>
      </c>
      <c r="AY407" s="19" t="s">
        <v>196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9" t="s">
        <v>79</v>
      </c>
      <c r="BK407" s="226">
        <f>ROUND(I407*H407,2)</f>
        <v>0</v>
      </c>
      <c r="BL407" s="19" t="s">
        <v>266</v>
      </c>
      <c r="BM407" s="225" t="s">
        <v>1975</v>
      </c>
    </row>
    <row r="408" s="2" customFormat="1">
      <c r="A408" s="40"/>
      <c r="B408" s="41"/>
      <c r="C408" s="42"/>
      <c r="D408" s="227" t="s">
        <v>205</v>
      </c>
      <c r="E408" s="42"/>
      <c r="F408" s="228" t="s">
        <v>806</v>
      </c>
      <c r="G408" s="42"/>
      <c r="H408" s="42"/>
      <c r="I408" s="229"/>
      <c r="J408" s="42"/>
      <c r="K408" s="42"/>
      <c r="L408" s="46"/>
      <c r="M408" s="230"/>
      <c r="N408" s="231"/>
      <c r="O408" s="86"/>
      <c r="P408" s="86"/>
      <c r="Q408" s="86"/>
      <c r="R408" s="86"/>
      <c r="S408" s="86"/>
      <c r="T408" s="86"/>
      <c r="U408" s="87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205</v>
      </c>
      <c r="AU408" s="19" t="s">
        <v>81</v>
      </c>
    </row>
    <row r="409" s="13" customFormat="1">
      <c r="A409" s="13"/>
      <c r="B409" s="232"/>
      <c r="C409" s="233"/>
      <c r="D409" s="234" t="s">
        <v>212</v>
      </c>
      <c r="E409" s="235" t="s">
        <v>19</v>
      </c>
      <c r="F409" s="236" t="s">
        <v>1976</v>
      </c>
      <c r="G409" s="233"/>
      <c r="H409" s="237">
        <v>83.299999999999997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1"/>
      <c r="U409" s="242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212</v>
      </c>
      <c r="AU409" s="243" t="s">
        <v>81</v>
      </c>
      <c r="AV409" s="13" t="s">
        <v>81</v>
      </c>
      <c r="AW409" s="13" t="s">
        <v>33</v>
      </c>
      <c r="AX409" s="13" t="s">
        <v>72</v>
      </c>
      <c r="AY409" s="243" t="s">
        <v>196</v>
      </c>
    </row>
    <row r="410" s="13" customFormat="1">
      <c r="A410" s="13"/>
      <c r="B410" s="232"/>
      <c r="C410" s="233"/>
      <c r="D410" s="234" t="s">
        <v>212</v>
      </c>
      <c r="E410" s="235" t="s">
        <v>19</v>
      </c>
      <c r="F410" s="236" t="s">
        <v>1977</v>
      </c>
      <c r="G410" s="233"/>
      <c r="H410" s="237">
        <v>7.7249999999999996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1"/>
      <c r="U410" s="242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212</v>
      </c>
      <c r="AU410" s="243" t="s">
        <v>81</v>
      </c>
      <c r="AV410" s="13" t="s">
        <v>81</v>
      </c>
      <c r="AW410" s="13" t="s">
        <v>33</v>
      </c>
      <c r="AX410" s="13" t="s">
        <v>72</v>
      </c>
      <c r="AY410" s="243" t="s">
        <v>196</v>
      </c>
    </row>
    <row r="411" s="13" customFormat="1">
      <c r="A411" s="13"/>
      <c r="B411" s="232"/>
      <c r="C411" s="233"/>
      <c r="D411" s="234" t="s">
        <v>212</v>
      </c>
      <c r="E411" s="235" t="s">
        <v>19</v>
      </c>
      <c r="F411" s="236" t="s">
        <v>1978</v>
      </c>
      <c r="G411" s="233"/>
      <c r="H411" s="237">
        <v>4.3399999999999999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1"/>
      <c r="U411" s="242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212</v>
      </c>
      <c r="AU411" s="243" t="s">
        <v>81</v>
      </c>
      <c r="AV411" s="13" t="s">
        <v>81</v>
      </c>
      <c r="AW411" s="13" t="s">
        <v>33</v>
      </c>
      <c r="AX411" s="13" t="s">
        <v>72</v>
      </c>
      <c r="AY411" s="243" t="s">
        <v>196</v>
      </c>
    </row>
    <row r="412" s="14" customFormat="1">
      <c r="A412" s="14"/>
      <c r="B412" s="254"/>
      <c r="C412" s="255"/>
      <c r="D412" s="234" t="s">
        <v>212</v>
      </c>
      <c r="E412" s="256" t="s">
        <v>19</v>
      </c>
      <c r="F412" s="257" t="s">
        <v>233</v>
      </c>
      <c r="G412" s="255"/>
      <c r="H412" s="258">
        <v>95.364999999999995</v>
      </c>
      <c r="I412" s="259"/>
      <c r="J412" s="255"/>
      <c r="K412" s="255"/>
      <c r="L412" s="260"/>
      <c r="M412" s="261"/>
      <c r="N412" s="262"/>
      <c r="O412" s="262"/>
      <c r="P412" s="262"/>
      <c r="Q412" s="262"/>
      <c r="R412" s="262"/>
      <c r="S412" s="262"/>
      <c r="T412" s="262"/>
      <c r="U412" s="263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4" t="s">
        <v>212</v>
      </c>
      <c r="AU412" s="264" t="s">
        <v>81</v>
      </c>
      <c r="AV412" s="14" t="s">
        <v>203</v>
      </c>
      <c r="AW412" s="14" t="s">
        <v>33</v>
      </c>
      <c r="AX412" s="14" t="s">
        <v>79</v>
      </c>
      <c r="AY412" s="264" t="s">
        <v>196</v>
      </c>
    </row>
    <row r="413" s="2" customFormat="1" ht="24.15" customHeight="1">
      <c r="A413" s="40"/>
      <c r="B413" s="41"/>
      <c r="C413" s="244" t="s">
        <v>835</v>
      </c>
      <c r="D413" s="244" t="s">
        <v>214</v>
      </c>
      <c r="E413" s="245" t="s">
        <v>736</v>
      </c>
      <c r="F413" s="246" t="s">
        <v>737</v>
      </c>
      <c r="G413" s="247" t="s">
        <v>201</v>
      </c>
      <c r="H413" s="248">
        <v>0.41299999999999998</v>
      </c>
      <c r="I413" s="249"/>
      <c r="J413" s="250">
        <f>ROUND(I413*H413,2)</f>
        <v>0</v>
      </c>
      <c r="K413" s="246" t="s">
        <v>202</v>
      </c>
      <c r="L413" s="251"/>
      <c r="M413" s="252" t="s">
        <v>19</v>
      </c>
      <c r="N413" s="253" t="s">
        <v>43</v>
      </c>
      <c r="O413" s="86"/>
      <c r="P413" s="223">
        <f>O413*H413</f>
        <v>0</v>
      </c>
      <c r="Q413" s="223">
        <v>0.44</v>
      </c>
      <c r="R413" s="223">
        <f>Q413*H413</f>
        <v>0.18171999999999999</v>
      </c>
      <c r="S413" s="223">
        <v>0</v>
      </c>
      <c r="T413" s="223">
        <f>S413*H413</f>
        <v>0</v>
      </c>
      <c r="U413" s="224" t="s">
        <v>19</v>
      </c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5" t="s">
        <v>278</v>
      </c>
      <c r="AT413" s="225" t="s">
        <v>214</v>
      </c>
      <c r="AU413" s="225" t="s">
        <v>81</v>
      </c>
      <c r="AY413" s="19" t="s">
        <v>196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9" t="s">
        <v>79</v>
      </c>
      <c r="BK413" s="226">
        <f>ROUND(I413*H413,2)</f>
        <v>0</v>
      </c>
      <c r="BL413" s="19" t="s">
        <v>266</v>
      </c>
      <c r="BM413" s="225" t="s">
        <v>1979</v>
      </c>
    </row>
    <row r="414" s="13" customFormat="1">
      <c r="A414" s="13"/>
      <c r="B414" s="232"/>
      <c r="C414" s="233"/>
      <c r="D414" s="234" t="s">
        <v>212</v>
      </c>
      <c r="E414" s="235" t="s">
        <v>19</v>
      </c>
      <c r="F414" s="236" t="s">
        <v>1980</v>
      </c>
      <c r="G414" s="233"/>
      <c r="H414" s="237">
        <v>0.29999999999999999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1"/>
      <c r="U414" s="242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212</v>
      </c>
      <c r="AU414" s="243" t="s">
        <v>81</v>
      </c>
      <c r="AV414" s="13" t="s">
        <v>81</v>
      </c>
      <c r="AW414" s="13" t="s">
        <v>33</v>
      </c>
      <c r="AX414" s="13" t="s">
        <v>72</v>
      </c>
      <c r="AY414" s="243" t="s">
        <v>196</v>
      </c>
    </row>
    <row r="415" s="13" customFormat="1">
      <c r="A415" s="13"/>
      <c r="B415" s="232"/>
      <c r="C415" s="233"/>
      <c r="D415" s="234" t="s">
        <v>212</v>
      </c>
      <c r="E415" s="235" t="s">
        <v>19</v>
      </c>
      <c r="F415" s="236" t="s">
        <v>1981</v>
      </c>
      <c r="G415" s="233"/>
      <c r="H415" s="237">
        <v>0.028000000000000001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1"/>
      <c r="U415" s="242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212</v>
      </c>
      <c r="AU415" s="243" t="s">
        <v>81</v>
      </c>
      <c r="AV415" s="13" t="s">
        <v>81</v>
      </c>
      <c r="AW415" s="13" t="s">
        <v>33</v>
      </c>
      <c r="AX415" s="13" t="s">
        <v>72</v>
      </c>
      <c r="AY415" s="243" t="s">
        <v>196</v>
      </c>
    </row>
    <row r="416" s="13" customFormat="1">
      <c r="A416" s="13"/>
      <c r="B416" s="232"/>
      <c r="C416" s="233"/>
      <c r="D416" s="234" t="s">
        <v>212</v>
      </c>
      <c r="E416" s="235" t="s">
        <v>19</v>
      </c>
      <c r="F416" s="236" t="s">
        <v>1982</v>
      </c>
      <c r="G416" s="233"/>
      <c r="H416" s="237">
        <v>0.016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1"/>
      <c r="U416" s="242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212</v>
      </c>
      <c r="AU416" s="243" t="s">
        <v>81</v>
      </c>
      <c r="AV416" s="13" t="s">
        <v>81</v>
      </c>
      <c r="AW416" s="13" t="s">
        <v>33</v>
      </c>
      <c r="AX416" s="13" t="s">
        <v>72</v>
      </c>
      <c r="AY416" s="243" t="s">
        <v>196</v>
      </c>
    </row>
    <row r="417" s="14" customFormat="1">
      <c r="A417" s="14"/>
      <c r="B417" s="254"/>
      <c r="C417" s="255"/>
      <c r="D417" s="234" t="s">
        <v>212</v>
      </c>
      <c r="E417" s="256" t="s">
        <v>19</v>
      </c>
      <c r="F417" s="257" t="s">
        <v>233</v>
      </c>
      <c r="G417" s="255"/>
      <c r="H417" s="258">
        <v>0.34400000000000003</v>
      </c>
      <c r="I417" s="259"/>
      <c r="J417" s="255"/>
      <c r="K417" s="255"/>
      <c r="L417" s="260"/>
      <c r="M417" s="261"/>
      <c r="N417" s="262"/>
      <c r="O417" s="262"/>
      <c r="P417" s="262"/>
      <c r="Q417" s="262"/>
      <c r="R417" s="262"/>
      <c r="S417" s="262"/>
      <c r="T417" s="262"/>
      <c r="U417" s="263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64" t="s">
        <v>212</v>
      </c>
      <c r="AU417" s="264" t="s">
        <v>81</v>
      </c>
      <c r="AV417" s="14" t="s">
        <v>203</v>
      </c>
      <c r="AW417" s="14" t="s">
        <v>33</v>
      </c>
      <c r="AX417" s="14" t="s">
        <v>79</v>
      </c>
      <c r="AY417" s="264" t="s">
        <v>196</v>
      </c>
    </row>
    <row r="418" s="13" customFormat="1">
      <c r="A418" s="13"/>
      <c r="B418" s="232"/>
      <c r="C418" s="233"/>
      <c r="D418" s="234" t="s">
        <v>212</v>
      </c>
      <c r="E418" s="233"/>
      <c r="F418" s="236" t="s">
        <v>1983</v>
      </c>
      <c r="G418" s="233"/>
      <c r="H418" s="237">
        <v>0.41299999999999998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1"/>
      <c r="U418" s="242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212</v>
      </c>
      <c r="AU418" s="243" t="s">
        <v>81</v>
      </c>
      <c r="AV418" s="13" t="s">
        <v>81</v>
      </c>
      <c r="AW418" s="13" t="s">
        <v>4</v>
      </c>
      <c r="AX418" s="13" t="s">
        <v>79</v>
      </c>
      <c r="AY418" s="243" t="s">
        <v>196</v>
      </c>
    </row>
    <row r="419" s="2" customFormat="1" ht="37.8" customHeight="1">
      <c r="A419" s="40"/>
      <c r="B419" s="41"/>
      <c r="C419" s="214" t="s">
        <v>840</v>
      </c>
      <c r="D419" s="214" t="s">
        <v>198</v>
      </c>
      <c r="E419" s="215" t="s">
        <v>819</v>
      </c>
      <c r="F419" s="216" t="s">
        <v>820</v>
      </c>
      <c r="G419" s="217" t="s">
        <v>244</v>
      </c>
      <c r="H419" s="218">
        <v>46.008000000000003</v>
      </c>
      <c r="I419" s="219"/>
      <c r="J419" s="220">
        <f>ROUND(I419*H419,2)</f>
        <v>0</v>
      </c>
      <c r="K419" s="216" t="s">
        <v>202</v>
      </c>
      <c r="L419" s="46"/>
      <c r="M419" s="221" t="s">
        <v>19</v>
      </c>
      <c r="N419" s="222" t="s">
        <v>43</v>
      </c>
      <c r="O419" s="86"/>
      <c r="P419" s="223">
        <f>O419*H419</f>
        <v>0</v>
      </c>
      <c r="Q419" s="223">
        <v>8.0000000000000007E-05</v>
      </c>
      <c r="R419" s="223">
        <f>Q419*H419</f>
        <v>0.0036806400000000006</v>
      </c>
      <c r="S419" s="223">
        <v>0</v>
      </c>
      <c r="T419" s="223">
        <f>S419*H419</f>
        <v>0</v>
      </c>
      <c r="U419" s="224" t="s">
        <v>19</v>
      </c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5" t="s">
        <v>266</v>
      </c>
      <c r="AT419" s="225" t="s">
        <v>198</v>
      </c>
      <c r="AU419" s="225" t="s">
        <v>81</v>
      </c>
      <c r="AY419" s="19" t="s">
        <v>196</v>
      </c>
      <c r="BE419" s="226">
        <f>IF(N419="základní",J419,0)</f>
        <v>0</v>
      </c>
      <c r="BF419" s="226">
        <f>IF(N419="snížená",J419,0)</f>
        <v>0</v>
      </c>
      <c r="BG419" s="226">
        <f>IF(N419="zákl. přenesená",J419,0)</f>
        <v>0</v>
      </c>
      <c r="BH419" s="226">
        <f>IF(N419="sníž. přenesená",J419,0)</f>
        <v>0</v>
      </c>
      <c r="BI419" s="226">
        <f>IF(N419="nulová",J419,0)</f>
        <v>0</v>
      </c>
      <c r="BJ419" s="19" t="s">
        <v>79</v>
      </c>
      <c r="BK419" s="226">
        <f>ROUND(I419*H419,2)</f>
        <v>0</v>
      </c>
      <c r="BL419" s="19" t="s">
        <v>266</v>
      </c>
      <c r="BM419" s="225" t="s">
        <v>1984</v>
      </c>
    </row>
    <row r="420" s="2" customFormat="1">
      <c r="A420" s="40"/>
      <c r="B420" s="41"/>
      <c r="C420" s="42"/>
      <c r="D420" s="227" t="s">
        <v>205</v>
      </c>
      <c r="E420" s="42"/>
      <c r="F420" s="228" t="s">
        <v>822</v>
      </c>
      <c r="G420" s="42"/>
      <c r="H420" s="42"/>
      <c r="I420" s="229"/>
      <c r="J420" s="42"/>
      <c r="K420" s="42"/>
      <c r="L420" s="46"/>
      <c r="M420" s="230"/>
      <c r="N420" s="231"/>
      <c r="O420" s="86"/>
      <c r="P420" s="86"/>
      <c r="Q420" s="86"/>
      <c r="R420" s="86"/>
      <c r="S420" s="86"/>
      <c r="T420" s="86"/>
      <c r="U420" s="87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205</v>
      </c>
      <c r="AU420" s="19" t="s">
        <v>81</v>
      </c>
    </row>
    <row r="421" s="13" customFormat="1">
      <c r="A421" s="13"/>
      <c r="B421" s="232"/>
      <c r="C421" s="233"/>
      <c r="D421" s="234" t="s">
        <v>212</v>
      </c>
      <c r="E421" s="235" t="s">
        <v>19</v>
      </c>
      <c r="F421" s="236" t="s">
        <v>1985</v>
      </c>
      <c r="G421" s="233"/>
      <c r="H421" s="237">
        <v>50.898000000000003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1"/>
      <c r="U421" s="242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212</v>
      </c>
      <c r="AU421" s="243" t="s">
        <v>81</v>
      </c>
      <c r="AV421" s="13" t="s">
        <v>81</v>
      </c>
      <c r="AW421" s="13" t="s">
        <v>33</v>
      </c>
      <c r="AX421" s="13" t="s">
        <v>72</v>
      </c>
      <c r="AY421" s="243" t="s">
        <v>196</v>
      </c>
    </row>
    <row r="422" s="13" customFormat="1">
      <c r="A422" s="13"/>
      <c r="B422" s="232"/>
      <c r="C422" s="233"/>
      <c r="D422" s="234" t="s">
        <v>212</v>
      </c>
      <c r="E422" s="235" t="s">
        <v>19</v>
      </c>
      <c r="F422" s="236" t="s">
        <v>1887</v>
      </c>
      <c r="G422" s="233"/>
      <c r="H422" s="237">
        <v>-3.2029999999999998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1"/>
      <c r="U422" s="242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212</v>
      </c>
      <c r="AU422" s="243" t="s">
        <v>81</v>
      </c>
      <c r="AV422" s="13" t="s">
        <v>81</v>
      </c>
      <c r="AW422" s="13" t="s">
        <v>33</v>
      </c>
      <c r="AX422" s="13" t="s">
        <v>72</v>
      </c>
      <c r="AY422" s="243" t="s">
        <v>196</v>
      </c>
    </row>
    <row r="423" s="13" customFormat="1">
      <c r="A423" s="13"/>
      <c r="B423" s="232"/>
      <c r="C423" s="233"/>
      <c r="D423" s="234" t="s">
        <v>212</v>
      </c>
      <c r="E423" s="235" t="s">
        <v>19</v>
      </c>
      <c r="F423" s="236" t="s">
        <v>709</v>
      </c>
      <c r="G423" s="233"/>
      <c r="H423" s="237">
        <v>-1.6870000000000001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1"/>
      <c r="U423" s="242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212</v>
      </c>
      <c r="AU423" s="243" t="s">
        <v>81</v>
      </c>
      <c r="AV423" s="13" t="s">
        <v>81</v>
      </c>
      <c r="AW423" s="13" t="s">
        <v>33</v>
      </c>
      <c r="AX423" s="13" t="s">
        <v>72</v>
      </c>
      <c r="AY423" s="243" t="s">
        <v>196</v>
      </c>
    </row>
    <row r="424" s="14" customFormat="1">
      <c r="A424" s="14"/>
      <c r="B424" s="254"/>
      <c r="C424" s="255"/>
      <c r="D424" s="234" t="s">
        <v>212</v>
      </c>
      <c r="E424" s="256" t="s">
        <v>19</v>
      </c>
      <c r="F424" s="257" t="s">
        <v>233</v>
      </c>
      <c r="G424" s="255"/>
      <c r="H424" s="258">
        <v>46.008000000000003</v>
      </c>
      <c r="I424" s="259"/>
      <c r="J424" s="255"/>
      <c r="K424" s="255"/>
      <c r="L424" s="260"/>
      <c r="M424" s="261"/>
      <c r="N424" s="262"/>
      <c r="O424" s="262"/>
      <c r="P424" s="262"/>
      <c r="Q424" s="262"/>
      <c r="R424" s="262"/>
      <c r="S424" s="262"/>
      <c r="T424" s="262"/>
      <c r="U424" s="263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4" t="s">
        <v>212</v>
      </c>
      <c r="AU424" s="264" t="s">
        <v>81</v>
      </c>
      <c r="AV424" s="14" t="s">
        <v>203</v>
      </c>
      <c r="AW424" s="14" t="s">
        <v>33</v>
      </c>
      <c r="AX424" s="14" t="s">
        <v>79</v>
      </c>
      <c r="AY424" s="264" t="s">
        <v>196</v>
      </c>
    </row>
    <row r="425" s="2" customFormat="1" ht="21.75" customHeight="1">
      <c r="A425" s="40"/>
      <c r="B425" s="41"/>
      <c r="C425" s="244" t="s">
        <v>849</v>
      </c>
      <c r="D425" s="244" t="s">
        <v>214</v>
      </c>
      <c r="E425" s="245" t="s">
        <v>825</v>
      </c>
      <c r="F425" s="246" t="s">
        <v>826</v>
      </c>
      <c r="G425" s="247" t="s">
        <v>201</v>
      </c>
      <c r="H425" s="248">
        <v>1.1040000000000001</v>
      </c>
      <c r="I425" s="249"/>
      <c r="J425" s="250">
        <f>ROUND(I425*H425,2)</f>
        <v>0</v>
      </c>
      <c r="K425" s="246" t="s">
        <v>202</v>
      </c>
      <c r="L425" s="251"/>
      <c r="M425" s="252" t="s">
        <v>19</v>
      </c>
      <c r="N425" s="253" t="s">
        <v>43</v>
      </c>
      <c r="O425" s="86"/>
      <c r="P425" s="223">
        <f>O425*H425</f>
        <v>0</v>
      </c>
      <c r="Q425" s="223">
        <v>0.55000000000000004</v>
      </c>
      <c r="R425" s="223">
        <f>Q425*H425</f>
        <v>0.60720000000000007</v>
      </c>
      <c r="S425" s="223">
        <v>0</v>
      </c>
      <c r="T425" s="223">
        <f>S425*H425</f>
        <v>0</v>
      </c>
      <c r="U425" s="224" t="s">
        <v>19</v>
      </c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5" t="s">
        <v>278</v>
      </c>
      <c r="AT425" s="225" t="s">
        <v>214</v>
      </c>
      <c r="AU425" s="225" t="s">
        <v>81</v>
      </c>
      <c r="AY425" s="19" t="s">
        <v>196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9" t="s">
        <v>79</v>
      </c>
      <c r="BK425" s="226">
        <f>ROUND(I425*H425,2)</f>
        <v>0</v>
      </c>
      <c r="BL425" s="19" t="s">
        <v>266</v>
      </c>
      <c r="BM425" s="225" t="s">
        <v>1986</v>
      </c>
    </row>
    <row r="426" s="13" customFormat="1">
      <c r="A426" s="13"/>
      <c r="B426" s="232"/>
      <c r="C426" s="233"/>
      <c r="D426" s="234" t="s">
        <v>212</v>
      </c>
      <c r="E426" s="235" t="s">
        <v>19</v>
      </c>
      <c r="F426" s="236" t="s">
        <v>1987</v>
      </c>
      <c r="G426" s="233"/>
      <c r="H426" s="237">
        <v>0.92000000000000004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1"/>
      <c r="U426" s="242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212</v>
      </c>
      <c r="AU426" s="243" t="s">
        <v>81</v>
      </c>
      <c r="AV426" s="13" t="s">
        <v>81</v>
      </c>
      <c r="AW426" s="13" t="s">
        <v>33</v>
      </c>
      <c r="AX426" s="13" t="s">
        <v>79</v>
      </c>
      <c r="AY426" s="243" t="s">
        <v>196</v>
      </c>
    </row>
    <row r="427" s="13" customFormat="1">
      <c r="A427" s="13"/>
      <c r="B427" s="232"/>
      <c r="C427" s="233"/>
      <c r="D427" s="234" t="s">
        <v>212</v>
      </c>
      <c r="E427" s="233"/>
      <c r="F427" s="236" t="s">
        <v>1988</v>
      </c>
      <c r="G427" s="233"/>
      <c r="H427" s="237">
        <v>1.1040000000000001</v>
      </c>
      <c r="I427" s="238"/>
      <c r="J427" s="233"/>
      <c r="K427" s="233"/>
      <c r="L427" s="239"/>
      <c r="M427" s="240"/>
      <c r="N427" s="241"/>
      <c r="O427" s="241"/>
      <c r="P427" s="241"/>
      <c r="Q427" s="241"/>
      <c r="R427" s="241"/>
      <c r="S427" s="241"/>
      <c r="T427" s="241"/>
      <c r="U427" s="242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212</v>
      </c>
      <c r="AU427" s="243" t="s">
        <v>81</v>
      </c>
      <c r="AV427" s="13" t="s">
        <v>81</v>
      </c>
      <c r="AW427" s="13" t="s">
        <v>4</v>
      </c>
      <c r="AX427" s="13" t="s">
        <v>79</v>
      </c>
      <c r="AY427" s="243" t="s">
        <v>196</v>
      </c>
    </row>
    <row r="428" s="2" customFormat="1" ht="24.15" customHeight="1">
      <c r="A428" s="40"/>
      <c r="B428" s="41"/>
      <c r="C428" s="214" t="s">
        <v>854</v>
      </c>
      <c r="D428" s="214" t="s">
        <v>198</v>
      </c>
      <c r="E428" s="215" t="s">
        <v>831</v>
      </c>
      <c r="F428" s="216" t="s">
        <v>832</v>
      </c>
      <c r="G428" s="217" t="s">
        <v>244</v>
      </c>
      <c r="H428" s="218">
        <v>44.018999999999998</v>
      </c>
      <c r="I428" s="219"/>
      <c r="J428" s="220">
        <f>ROUND(I428*H428,2)</f>
        <v>0</v>
      </c>
      <c r="K428" s="216" t="s">
        <v>202</v>
      </c>
      <c r="L428" s="46"/>
      <c r="M428" s="221" t="s">
        <v>19</v>
      </c>
      <c r="N428" s="222" t="s">
        <v>43</v>
      </c>
      <c r="O428" s="86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3">
        <f>S428*H428</f>
        <v>0</v>
      </c>
      <c r="U428" s="224" t="s">
        <v>19</v>
      </c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266</v>
      </c>
      <c r="AT428" s="225" t="s">
        <v>198</v>
      </c>
      <c r="AU428" s="225" t="s">
        <v>81</v>
      </c>
      <c r="AY428" s="19" t="s">
        <v>196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79</v>
      </c>
      <c r="BK428" s="226">
        <f>ROUND(I428*H428,2)</f>
        <v>0</v>
      </c>
      <c r="BL428" s="19" t="s">
        <v>266</v>
      </c>
      <c r="BM428" s="225" t="s">
        <v>1989</v>
      </c>
    </row>
    <row r="429" s="2" customFormat="1">
      <c r="A429" s="40"/>
      <c r="B429" s="41"/>
      <c r="C429" s="42"/>
      <c r="D429" s="227" t="s">
        <v>205</v>
      </c>
      <c r="E429" s="42"/>
      <c r="F429" s="228" t="s">
        <v>834</v>
      </c>
      <c r="G429" s="42"/>
      <c r="H429" s="42"/>
      <c r="I429" s="229"/>
      <c r="J429" s="42"/>
      <c r="K429" s="42"/>
      <c r="L429" s="46"/>
      <c r="M429" s="230"/>
      <c r="N429" s="231"/>
      <c r="O429" s="86"/>
      <c r="P429" s="86"/>
      <c r="Q429" s="86"/>
      <c r="R429" s="86"/>
      <c r="S429" s="86"/>
      <c r="T429" s="86"/>
      <c r="U429" s="87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205</v>
      </c>
      <c r="AU429" s="19" t="s">
        <v>81</v>
      </c>
    </row>
    <row r="430" s="13" customFormat="1">
      <c r="A430" s="13"/>
      <c r="B430" s="232"/>
      <c r="C430" s="233"/>
      <c r="D430" s="234" t="s">
        <v>212</v>
      </c>
      <c r="E430" s="235" t="s">
        <v>19</v>
      </c>
      <c r="F430" s="236" t="s">
        <v>1902</v>
      </c>
      <c r="G430" s="233"/>
      <c r="H430" s="237">
        <v>48.908999999999999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1"/>
      <c r="U430" s="242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212</v>
      </c>
      <c r="AU430" s="243" t="s">
        <v>81</v>
      </c>
      <c r="AV430" s="13" t="s">
        <v>81</v>
      </c>
      <c r="AW430" s="13" t="s">
        <v>33</v>
      </c>
      <c r="AX430" s="13" t="s">
        <v>72</v>
      </c>
      <c r="AY430" s="243" t="s">
        <v>196</v>
      </c>
    </row>
    <row r="431" s="13" customFormat="1">
      <c r="A431" s="13"/>
      <c r="B431" s="232"/>
      <c r="C431" s="233"/>
      <c r="D431" s="234" t="s">
        <v>212</v>
      </c>
      <c r="E431" s="235" t="s">
        <v>19</v>
      </c>
      <c r="F431" s="236" t="s">
        <v>1887</v>
      </c>
      <c r="G431" s="233"/>
      <c r="H431" s="237">
        <v>-3.2029999999999998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1"/>
      <c r="U431" s="242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212</v>
      </c>
      <c r="AU431" s="243" t="s">
        <v>81</v>
      </c>
      <c r="AV431" s="13" t="s">
        <v>81</v>
      </c>
      <c r="AW431" s="13" t="s">
        <v>33</v>
      </c>
      <c r="AX431" s="13" t="s">
        <v>72</v>
      </c>
      <c r="AY431" s="243" t="s">
        <v>196</v>
      </c>
    </row>
    <row r="432" s="13" customFormat="1">
      <c r="A432" s="13"/>
      <c r="B432" s="232"/>
      <c r="C432" s="233"/>
      <c r="D432" s="234" t="s">
        <v>212</v>
      </c>
      <c r="E432" s="235" t="s">
        <v>19</v>
      </c>
      <c r="F432" s="236" t="s">
        <v>709</v>
      </c>
      <c r="G432" s="233"/>
      <c r="H432" s="237">
        <v>-1.6870000000000001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1"/>
      <c r="U432" s="242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212</v>
      </c>
      <c r="AU432" s="243" t="s">
        <v>81</v>
      </c>
      <c r="AV432" s="13" t="s">
        <v>81</v>
      </c>
      <c r="AW432" s="13" t="s">
        <v>33</v>
      </c>
      <c r="AX432" s="13" t="s">
        <v>72</v>
      </c>
      <c r="AY432" s="243" t="s">
        <v>196</v>
      </c>
    </row>
    <row r="433" s="14" customFormat="1">
      <c r="A433" s="14"/>
      <c r="B433" s="254"/>
      <c r="C433" s="255"/>
      <c r="D433" s="234" t="s">
        <v>212</v>
      </c>
      <c r="E433" s="256" t="s">
        <v>19</v>
      </c>
      <c r="F433" s="257" t="s">
        <v>233</v>
      </c>
      <c r="G433" s="255"/>
      <c r="H433" s="258">
        <v>44.018999999999998</v>
      </c>
      <c r="I433" s="259"/>
      <c r="J433" s="255"/>
      <c r="K433" s="255"/>
      <c r="L433" s="260"/>
      <c r="M433" s="261"/>
      <c r="N433" s="262"/>
      <c r="O433" s="262"/>
      <c r="P433" s="262"/>
      <c r="Q433" s="262"/>
      <c r="R433" s="262"/>
      <c r="S433" s="262"/>
      <c r="T433" s="262"/>
      <c r="U433" s="263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4" t="s">
        <v>212</v>
      </c>
      <c r="AU433" s="264" t="s">
        <v>81</v>
      </c>
      <c r="AV433" s="14" t="s">
        <v>203</v>
      </c>
      <c r="AW433" s="14" t="s">
        <v>33</v>
      </c>
      <c r="AX433" s="14" t="s">
        <v>79</v>
      </c>
      <c r="AY433" s="264" t="s">
        <v>196</v>
      </c>
    </row>
    <row r="434" s="2" customFormat="1" ht="24.15" customHeight="1">
      <c r="A434" s="40"/>
      <c r="B434" s="41"/>
      <c r="C434" s="244" t="s">
        <v>858</v>
      </c>
      <c r="D434" s="244" t="s">
        <v>214</v>
      </c>
      <c r="E434" s="245" t="s">
        <v>836</v>
      </c>
      <c r="F434" s="246" t="s">
        <v>837</v>
      </c>
      <c r="G434" s="247" t="s">
        <v>244</v>
      </c>
      <c r="H434" s="248">
        <v>48.905000000000001</v>
      </c>
      <c r="I434" s="249"/>
      <c r="J434" s="250">
        <f>ROUND(I434*H434,2)</f>
        <v>0</v>
      </c>
      <c r="K434" s="246" t="s">
        <v>202</v>
      </c>
      <c r="L434" s="251"/>
      <c r="M434" s="252" t="s">
        <v>19</v>
      </c>
      <c r="N434" s="253" t="s">
        <v>43</v>
      </c>
      <c r="O434" s="86"/>
      <c r="P434" s="223">
        <f>O434*H434</f>
        <v>0</v>
      </c>
      <c r="Q434" s="223">
        <v>0.00027</v>
      </c>
      <c r="R434" s="223">
        <f>Q434*H434</f>
        <v>0.01320435</v>
      </c>
      <c r="S434" s="223">
        <v>0</v>
      </c>
      <c r="T434" s="223">
        <f>S434*H434</f>
        <v>0</v>
      </c>
      <c r="U434" s="224" t="s">
        <v>19</v>
      </c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5" t="s">
        <v>278</v>
      </c>
      <c r="AT434" s="225" t="s">
        <v>214</v>
      </c>
      <c r="AU434" s="225" t="s">
        <v>81</v>
      </c>
      <c r="AY434" s="19" t="s">
        <v>196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9" t="s">
        <v>79</v>
      </c>
      <c r="BK434" s="226">
        <f>ROUND(I434*H434,2)</f>
        <v>0</v>
      </c>
      <c r="BL434" s="19" t="s">
        <v>266</v>
      </c>
      <c r="BM434" s="225" t="s">
        <v>1990</v>
      </c>
    </row>
    <row r="435" s="13" customFormat="1">
      <c r="A435" s="13"/>
      <c r="B435" s="232"/>
      <c r="C435" s="233"/>
      <c r="D435" s="234" t="s">
        <v>212</v>
      </c>
      <c r="E435" s="233"/>
      <c r="F435" s="236" t="s">
        <v>1991</v>
      </c>
      <c r="G435" s="233"/>
      <c r="H435" s="237">
        <v>48.905000000000001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1"/>
      <c r="U435" s="242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212</v>
      </c>
      <c r="AU435" s="243" t="s">
        <v>81</v>
      </c>
      <c r="AV435" s="13" t="s">
        <v>81</v>
      </c>
      <c r="AW435" s="13" t="s">
        <v>4</v>
      </c>
      <c r="AX435" s="13" t="s">
        <v>79</v>
      </c>
      <c r="AY435" s="243" t="s">
        <v>196</v>
      </c>
    </row>
    <row r="436" s="2" customFormat="1" ht="24.15" customHeight="1">
      <c r="A436" s="40"/>
      <c r="B436" s="41"/>
      <c r="C436" s="214" t="s">
        <v>863</v>
      </c>
      <c r="D436" s="214" t="s">
        <v>198</v>
      </c>
      <c r="E436" s="215" t="s">
        <v>841</v>
      </c>
      <c r="F436" s="216" t="s">
        <v>842</v>
      </c>
      <c r="G436" s="217" t="s">
        <v>209</v>
      </c>
      <c r="H436" s="218">
        <v>14.5</v>
      </c>
      <c r="I436" s="219"/>
      <c r="J436" s="220">
        <f>ROUND(I436*H436,2)</f>
        <v>0</v>
      </c>
      <c r="K436" s="216" t="s">
        <v>202</v>
      </c>
      <c r="L436" s="46"/>
      <c r="M436" s="221" t="s">
        <v>19</v>
      </c>
      <c r="N436" s="222" t="s">
        <v>43</v>
      </c>
      <c r="O436" s="86"/>
      <c r="P436" s="223">
        <f>O436*H436</f>
        <v>0</v>
      </c>
      <c r="Q436" s="223">
        <v>0</v>
      </c>
      <c r="R436" s="223">
        <f>Q436*H436</f>
        <v>0</v>
      </c>
      <c r="S436" s="223">
        <v>0</v>
      </c>
      <c r="T436" s="223">
        <f>S436*H436</f>
        <v>0</v>
      </c>
      <c r="U436" s="224" t="s">
        <v>19</v>
      </c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5" t="s">
        <v>266</v>
      </c>
      <c r="AT436" s="225" t="s">
        <v>198</v>
      </c>
      <c r="AU436" s="225" t="s">
        <v>81</v>
      </c>
      <c r="AY436" s="19" t="s">
        <v>196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9" t="s">
        <v>79</v>
      </c>
      <c r="BK436" s="226">
        <f>ROUND(I436*H436,2)</f>
        <v>0</v>
      </c>
      <c r="BL436" s="19" t="s">
        <v>266</v>
      </c>
      <c r="BM436" s="225" t="s">
        <v>1992</v>
      </c>
    </row>
    <row r="437" s="2" customFormat="1">
      <c r="A437" s="40"/>
      <c r="B437" s="41"/>
      <c r="C437" s="42"/>
      <c r="D437" s="227" t="s">
        <v>205</v>
      </c>
      <c r="E437" s="42"/>
      <c r="F437" s="228" t="s">
        <v>844</v>
      </c>
      <c r="G437" s="42"/>
      <c r="H437" s="42"/>
      <c r="I437" s="229"/>
      <c r="J437" s="42"/>
      <c r="K437" s="42"/>
      <c r="L437" s="46"/>
      <c r="M437" s="230"/>
      <c r="N437" s="231"/>
      <c r="O437" s="86"/>
      <c r="P437" s="86"/>
      <c r="Q437" s="86"/>
      <c r="R437" s="86"/>
      <c r="S437" s="86"/>
      <c r="T437" s="86"/>
      <c r="U437" s="87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205</v>
      </c>
      <c r="AU437" s="19" t="s">
        <v>81</v>
      </c>
    </row>
    <row r="438" s="13" customFormat="1">
      <c r="A438" s="13"/>
      <c r="B438" s="232"/>
      <c r="C438" s="233"/>
      <c r="D438" s="234" t="s">
        <v>212</v>
      </c>
      <c r="E438" s="235" t="s">
        <v>19</v>
      </c>
      <c r="F438" s="236" t="s">
        <v>1993</v>
      </c>
      <c r="G438" s="233"/>
      <c r="H438" s="237">
        <v>4.7699999999999996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1"/>
      <c r="U438" s="242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212</v>
      </c>
      <c r="AU438" s="243" t="s">
        <v>81</v>
      </c>
      <c r="AV438" s="13" t="s">
        <v>81</v>
      </c>
      <c r="AW438" s="13" t="s">
        <v>33</v>
      </c>
      <c r="AX438" s="13" t="s">
        <v>72</v>
      </c>
      <c r="AY438" s="243" t="s">
        <v>196</v>
      </c>
    </row>
    <row r="439" s="13" customFormat="1">
      <c r="A439" s="13"/>
      <c r="B439" s="232"/>
      <c r="C439" s="233"/>
      <c r="D439" s="234" t="s">
        <v>212</v>
      </c>
      <c r="E439" s="235" t="s">
        <v>19</v>
      </c>
      <c r="F439" s="236" t="s">
        <v>1994</v>
      </c>
      <c r="G439" s="233"/>
      <c r="H439" s="237">
        <v>3.77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1"/>
      <c r="U439" s="242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212</v>
      </c>
      <c r="AU439" s="243" t="s">
        <v>81</v>
      </c>
      <c r="AV439" s="13" t="s">
        <v>81</v>
      </c>
      <c r="AW439" s="13" t="s">
        <v>33</v>
      </c>
      <c r="AX439" s="13" t="s">
        <v>72</v>
      </c>
      <c r="AY439" s="243" t="s">
        <v>196</v>
      </c>
    </row>
    <row r="440" s="13" customFormat="1">
      <c r="A440" s="13"/>
      <c r="B440" s="232"/>
      <c r="C440" s="233"/>
      <c r="D440" s="234" t="s">
        <v>212</v>
      </c>
      <c r="E440" s="235" t="s">
        <v>19</v>
      </c>
      <c r="F440" s="236" t="s">
        <v>1995</v>
      </c>
      <c r="G440" s="233"/>
      <c r="H440" s="237">
        <v>0.83999999999999997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1"/>
      <c r="U440" s="242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212</v>
      </c>
      <c r="AU440" s="243" t="s">
        <v>81</v>
      </c>
      <c r="AV440" s="13" t="s">
        <v>81</v>
      </c>
      <c r="AW440" s="13" t="s">
        <v>33</v>
      </c>
      <c r="AX440" s="13" t="s">
        <v>72</v>
      </c>
      <c r="AY440" s="243" t="s">
        <v>196</v>
      </c>
    </row>
    <row r="441" s="13" customFormat="1">
      <c r="A441" s="13"/>
      <c r="B441" s="232"/>
      <c r="C441" s="233"/>
      <c r="D441" s="234" t="s">
        <v>212</v>
      </c>
      <c r="E441" s="235" t="s">
        <v>19</v>
      </c>
      <c r="F441" s="236" t="s">
        <v>1996</v>
      </c>
      <c r="G441" s="233"/>
      <c r="H441" s="237">
        <v>3.04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1"/>
      <c r="U441" s="242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212</v>
      </c>
      <c r="AU441" s="243" t="s">
        <v>81</v>
      </c>
      <c r="AV441" s="13" t="s">
        <v>81</v>
      </c>
      <c r="AW441" s="13" t="s">
        <v>33</v>
      </c>
      <c r="AX441" s="13" t="s">
        <v>72</v>
      </c>
      <c r="AY441" s="243" t="s">
        <v>196</v>
      </c>
    </row>
    <row r="442" s="13" customFormat="1">
      <c r="A442" s="13"/>
      <c r="B442" s="232"/>
      <c r="C442" s="233"/>
      <c r="D442" s="234" t="s">
        <v>212</v>
      </c>
      <c r="E442" s="235" t="s">
        <v>19</v>
      </c>
      <c r="F442" s="236" t="s">
        <v>1997</v>
      </c>
      <c r="G442" s="233"/>
      <c r="H442" s="237">
        <v>0.33500000000000002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1"/>
      <c r="U442" s="242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212</v>
      </c>
      <c r="AU442" s="243" t="s">
        <v>81</v>
      </c>
      <c r="AV442" s="13" t="s">
        <v>81</v>
      </c>
      <c r="AW442" s="13" t="s">
        <v>33</v>
      </c>
      <c r="AX442" s="13" t="s">
        <v>72</v>
      </c>
      <c r="AY442" s="243" t="s">
        <v>196</v>
      </c>
    </row>
    <row r="443" s="13" customFormat="1">
      <c r="A443" s="13"/>
      <c r="B443" s="232"/>
      <c r="C443" s="233"/>
      <c r="D443" s="234" t="s">
        <v>212</v>
      </c>
      <c r="E443" s="235" t="s">
        <v>19</v>
      </c>
      <c r="F443" s="236" t="s">
        <v>1998</v>
      </c>
      <c r="G443" s="233"/>
      <c r="H443" s="237">
        <v>1.7450000000000001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1"/>
      <c r="U443" s="242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212</v>
      </c>
      <c r="AU443" s="243" t="s">
        <v>81</v>
      </c>
      <c r="AV443" s="13" t="s">
        <v>81</v>
      </c>
      <c r="AW443" s="13" t="s">
        <v>33</v>
      </c>
      <c r="AX443" s="13" t="s">
        <v>72</v>
      </c>
      <c r="AY443" s="243" t="s">
        <v>196</v>
      </c>
    </row>
    <row r="444" s="14" customFormat="1">
      <c r="A444" s="14"/>
      <c r="B444" s="254"/>
      <c r="C444" s="255"/>
      <c r="D444" s="234" t="s">
        <v>212</v>
      </c>
      <c r="E444" s="256" t="s">
        <v>19</v>
      </c>
      <c r="F444" s="257" t="s">
        <v>233</v>
      </c>
      <c r="G444" s="255"/>
      <c r="H444" s="258">
        <v>14.5</v>
      </c>
      <c r="I444" s="259"/>
      <c r="J444" s="255"/>
      <c r="K444" s="255"/>
      <c r="L444" s="260"/>
      <c r="M444" s="261"/>
      <c r="N444" s="262"/>
      <c r="O444" s="262"/>
      <c r="P444" s="262"/>
      <c r="Q444" s="262"/>
      <c r="R444" s="262"/>
      <c r="S444" s="262"/>
      <c r="T444" s="262"/>
      <c r="U444" s="263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4" t="s">
        <v>212</v>
      </c>
      <c r="AU444" s="264" t="s">
        <v>81</v>
      </c>
      <c r="AV444" s="14" t="s">
        <v>203</v>
      </c>
      <c r="AW444" s="14" t="s">
        <v>33</v>
      </c>
      <c r="AX444" s="14" t="s">
        <v>79</v>
      </c>
      <c r="AY444" s="264" t="s">
        <v>196</v>
      </c>
    </row>
    <row r="445" s="2" customFormat="1" ht="24.15" customHeight="1">
      <c r="A445" s="40"/>
      <c r="B445" s="41"/>
      <c r="C445" s="244" t="s">
        <v>870</v>
      </c>
      <c r="D445" s="244" t="s">
        <v>214</v>
      </c>
      <c r="E445" s="245" t="s">
        <v>850</v>
      </c>
      <c r="F445" s="246" t="s">
        <v>851</v>
      </c>
      <c r="G445" s="247" t="s">
        <v>209</v>
      </c>
      <c r="H445" s="248">
        <v>15.949999999999999</v>
      </c>
      <c r="I445" s="249"/>
      <c r="J445" s="250">
        <f>ROUND(I445*H445,2)</f>
        <v>0</v>
      </c>
      <c r="K445" s="246" t="s">
        <v>202</v>
      </c>
      <c r="L445" s="251"/>
      <c r="M445" s="252" t="s">
        <v>19</v>
      </c>
      <c r="N445" s="253" t="s">
        <v>43</v>
      </c>
      <c r="O445" s="86"/>
      <c r="P445" s="223">
        <f>O445*H445</f>
        <v>0</v>
      </c>
      <c r="Q445" s="223">
        <v>0.0010200000000000001</v>
      </c>
      <c r="R445" s="223">
        <f>Q445*H445</f>
        <v>0.016268999999999999</v>
      </c>
      <c r="S445" s="223">
        <v>0</v>
      </c>
      <c r="T445" s="223">
        <f>S445*H445</f>
        <v>0</v>
      </c>
      <c r="U445" s="224" t="s">
        <v>19</v>
      </c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5" t="s">
        <v>278</v>
      </c>
      <c r="AT445" s="225" t="s">
        <v>214</v>
      </c>
      <c r="AU445" s="225" t="s">
        <v>81</v>
      </c>
      <c r="AY445" s="19" t="s">
        <v>196</v>
      </c>
      <c r="BE445" s="226">
        <f>IF(N445="základní",J445,0)</f>
        <v>0</v>
      </c>
      <c r="BF445" s="226">
        <f>IF(N445="snížená",J445,0)</f>
        <v>0</v>
      </c>
      <c r="BG445" s="226">
        <f>IF(N445="zákl. přenesená",J445,0)</f>
        <v>0</v>
      </c>
      <c r="BH445" s="226">
        <f>IF(N445="sníž. přenesená",J445,0)</f>
        <v>0</v>
      </c>
      <c r="BI445" s="226">
        <f>IF(N445="nulová",J445,0)</f>
        <v>0</v>
      </c>
      <c r="BJ445" s="19" t="s">
        <v>79</v>
      </c>
      <c r="BK445" s="226">
        <f>ROUND(I445*H445,2)</f>
        <v>0</v>
      </c>
      <c r="BL445" s="19" t="s">
        <v>266</v>
      </c>
      <c r="BM445" s="225" t="s">
        <v>1999</v>
      </c>
    </row>
    <row r="446" s="13" customFormat="1">
      <c r="A446" s="13"/>
      <c r="B446" s="232"/>
      <c r="C446" s="233"/>
      <c r="D446" s="234" t="s">
        <v>212</v>
      </c>
      <c r="E446" s="233"/>
      <c r="F446" s="236" t="s">
        <v>2000</v>
      </c>
      <c r="G446" s="233"/>
      <c r="H446" s="237">
        <v>15.949999999999999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1"/>
      <c r="U446" s="242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212</v>
      </c>
      <c r="AU446" s="243" t="s">
        <v>81</v>
      </c>
      <c r="AV446" s="13" t="s">
        <v>81</v>
      </c>
      <c r="AW446" s="13" t="s">
        <v>4</v>
      </c>
      <c r="AX446" s="13" t="s">
        <v>79</v>
      </c>
      <c r="AY446" s="243" t="s">
        <v>196</v>
      </c>
    </row>
    <row r="447" s="2" customFormat="1" ht="16.5" customHeight="1">
      <c r="A447" s="40"/>
      <c r="B447" s="41"/>
      <c r="C447" s="214" t="s">
        <v>878</v>
      </c>
      <c r="D447" s="214" t="s">
        <v>198</v>
      </c>
      <c r="E447" s="215" t="s">
        <v>855</v>
      </c>
      <c r="F447" s="216" t="s">
        <v>856</v>
      </c>
      <c r="G447" s="217" t="s">
        <v>244</v>
      </c>
      <c r="H447" s="218">
        <v>46.008000000000003</v>
      </c>
      <c r="I447" s="219"/>
      <c r="J447" s="220">
        <f>ROUND(I447*H447,2)</f>
        <v>0</v>
      </c>
      <c r="K447" s="216" t="s">
        <v>19</v>
      </c>
      <c r="L447" s="46"/>
      <c r="M447" s="221" t="s">
        <v>19</v>
      </c>
      <c r="N447" s="222" t="s">
        <v>43</v>
      </c>
      <c r="O447" s="86"/>
      <c r="P447" s="223">
        <f>O447*H447</f>
        <v>0</v>
      </c>
      <c r="Q447" s="223">
        <v>0</v>
      </c>
      <c r="R447" s="223">
        <f>Q447*H447</f>
        <v>0</v>
      </c>
      <c r="S447" s="223">
        <v>0</v>
      </c>
      <c r="T447" s="223">
        <f>S447*H447</f>
        <v>0</v>
      </c>
      <c r="U447" s="224" t="s">
        <v>19</v>
      </c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5" t="s">
        <v>266</v>
      </c>
      <c r="AT447" s="225" t="s">
        <v>198</v>
      </c>
      <c r="AU447" s="225" t="s">
        <v>81</v>
      </c>
      <c r="AY447" s="19" t="s">
        <v>196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9" t="s">
        <v>79</v>
      </c>
      <c r="BK447" s="226">
        <f>ROUND(I447*H447,2)</f>
        <v>0</v>
      </c>
      <c r="BL447" s="19" t="s">
        <v>266</v>
      </c>
      <c r="BM447" s="225" t="s">
        <v>2001</v>
      </c>
    </row>
    <row r="448" s="2" customFormat="1" ht="16.5" customHeight="1">
      <c r="A448" s="40"/>
      <c r="B448" s="41"/>
      <c r="C448" s="244" t="s">
        <v>883</v>
      </c>
      <c r="D448" s="244" t="s">
        <v>214</v>
      </c>
      <c r="E448" s="245" t="s">
        <v>859</v>
      </c>
      <c r="F448" s="246" t="s">
        <v>860</v>
      </c>
      <c r="G448" s="247" t="s">
        <v>244</v>
      </c>
      <c r="H448" s="248">
        <v>51.115000000000002</v>
      </c>
      <c r="I448" s="249"/>
      <c r="J448" s="250">
        <f>ROUND(I448*H448,2)</f>
        <v>0</v>
      </c>
      <c r="K448" s="246" t="s">
        <v>19</v>
      </c>
      <c r="L448" s="251"/>
      <c r="M448" s="252" t="s">
        <v>19</v>
      </c>
      <c r="N448" s="253" t="s">
        <v>43</v>
      </c>
      <c r="O448" s="86"/>
      <c r="P448" s="223">
        <f>O448*H448</f>
        <v>0</v>
      </c>
      <c r="Q448" s="223">
        <v>2.0000000000000002E-05</v>
      </c>
      <c r="R448" s="223">
        <f>Q448*H448</f>
        <v>0.0010223000000000001</v>
      </c>
      <c r="S448" s="223">
        <v>0</v>
      </c>
      <c r="T448" s="223">
        <f>S448*H448</f>
        <v>0</v>
      </c>
      <c r="U448" s="224" t="s">
        <v>19</v>
      </c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5" t="s">
        <v>278</v>
      </c>
      <c r="AT448" s="225" t="s">
        <v>214</v>
      </c>
      <c r="AU448" s="225" t="s">
        <v>81</v>
      </c>
      <c r="AY448" s="19" t="s">
        <v>196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9" t="s">
        <v>79</v>
      </c>
      <c r="BK448" s="226">
        <f>ROUND(I448*H448,2)</f>
        <v>0</v>
      </c>
      <c r="BL448" s="19" t="s">
        <v>266</v>
      </c>
      <c r="BM448" s="225" t="s">
        <v>2002</v>
      </c>
    </row>
    <row r="449" s="13" customFormat="1">
      <c r="A449" s="13"/>
      <c r="B449" s="232"/>
      <c r="C449" s="233"/>
      <c r="D449" s="234" t="s">
        <v>212</v>
      </c>
      <c r="E449" s="233"/>
      <c r="F449" s="236" t="s">
        <v>2003</v>
      </c>
      <c r="G449" s="233"/>
      <c r="H449" s="237">
        <v>51.115000000000002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1"/>
      <c r="U449" s="242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212</v>
      </c>
      <c r="AU449" s="243" t="s">
        <v>81</v>
      </c>
      <c r="AV449" s="13" t="s">
        <v>81</v>
      </c>
      <c r="AW449" s="13" t="s">
        <v>4</v>
      </c>
      <c r="AX449" s="13" t="s">
        <v>79</v>
      </c>
      <c r="AY449" s="243" t="s">
        <v>196</v>
      </c>
    </row>
    <row r="450" s="2" customFormat="1" ht="49.05" customHeight="1">
      <c r="A450" s="40"/>
      <c r="B450" s="41"/>
      <c r="C450" s="214" t="s">
        <v>890</v>
      </c>
      <c r="D450" s="214" t="s">
        <v>198</v>
      </c>
      <c r="E450" s="215" t="s">
        <v>864</v>
      </c>
      <c r="F450" s="216" t="s">
        <v>865</v>
      </c>
      <c r="G450" s="217" t="s">
        <v>237</v>
      </c>
      <c r="H450" s="218">
        <v>0.82299999999999995</v>
      </c>
      <c r="I450" s="219"/>
      <c r="J450" s="220">
        <f>ROUND(I450*H450,2)</f>
        <v>0</v>
      </c>
      <c r="K450" s="216" t="s">
        <v>202</v>
      </c>
      <c r="L450" s="46"/>
      <c r="M450" s="221" t="s">
        <v>19</v>
      </c>
      <c r="N450" s="222" t="s">
        <v>43</v>
      </c>
      <c r="O450" s="86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3">
        <f>S450*H450</f>
        <v>0</v>
      </c>
      <c r="U450" s="224" t="s">
        <v>19</v>
      </c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5" t="s">
        <v>266</v>
      </c>
      <c r="AT450" s="225" t="s">
        <v>198</v>
      </c>
      <c r="AU450" s="225" t="s">
        <v>81</v>
      </c>
      <c r="AY450" s="19" t="s">
        <v>196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9" t="s">
        <v>79</v>
      </c>
      <c r="BK450" s="226">
        <f>ROUND(I450*H450,2)</f>
        <v>0</v>
      </c>
      <c r="BL450" s="19" t="s">
        <v>266</v>
      </c>
      <c r="BM450" s="225" t="s">
        <v>2004</v>
      </c>
    </row>
    <row r="451" s="2" customFormat="1">
      <c r="A451" s="40"/>
      <c r="B451" s="41"/>
      <c r="C451" s="42"/>
      <c r="D451" s="227" t="s">
        <v>205</v>
      </c>
      <c r="E451" s="42"/>
      <c r="F451" s="228" t="s">
        <v>867</v>
      </c>
      <c r="G451" s="42"/>
      <c r="H451" s="42"/>
      <c r="I451" s="229"/>
      <c r="J451" s="42"/>
      <c r="K451" s="42"/>
      <c r="L451" s="46"/>
      <c r="M451" s="230"/>
      <c r="N451" s="231"/>
      <c r="O451" s="86"/>
      <c r="P451" s="86"/>
      <c r="Q451" s="86"/>
      <c r="R451" s="86"/>
      <c r="S451" s="86"/>
      <c r="T451" s="86"/>
      <c r="U451" s="87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205</v>
      </c>
      <c r="AU451" s="19" t="s">
        <v>81</v>
      </c>
    </row>
    <row r="452" s="12" customFormat="1" ht="22.8" customHeight="1">
      <c r="A452" s="12"/>
      <c r="B452" s="198"/>
      <c r="C452" s="199"/>
      <c r="D452" s="200" t="s">
        <v>71</v>
      </c>
      <c r="E452" s="212" t="s">
        <v>868</v>
      </c>
      <c r="F452" s="212" t="s">
        <v>869</v>
      </c>
      <c r="G452" s="199"/>
      <c r="H452" s="199"/>
      <c r="I452" s="202"/>
      <c r="J452" s="213">
        <f>BK452</f>
        <v>0</v>
      </c>
      <c r="K452" s="199"/>
      <c r="L452" s="204"/>
      <c r="M452" s="205"/>
      <c r="N452" s="206"/>
      <c r="O452" s="206"/>
      <c r="P452" s="207">
        <f>SUM(P453:P495)</f>
        <v>0</v>
      </c>
      <c r="Q452" s="206"/>
      <c r="R452" s="207">
        <f>SUM(R453:R495)</f>
        <v>0.35945016000000002</v>
      </c>
      <c r="S452" s="206"/>
      <c r="T452" s="207">
        <f>SUM(T453:T495)</f>
        <v>0</v>
      </c>
      <c r="U452" s="208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R452" s="209" t="s">
        <v>81</v>
      </c>
      <c r="AT452" s="210" t="s">
        <v>71</v>
      </c>
      <c r="AU452" s="210" t="s">
        <v>79</v>
      </c>
      <c r="AY452" s="209" t="s">
        <v>196</v>
      </c>
      <c r="BK452" s="211">
        <f>SUM(BK453:BK495)</f>
        <v>0</v>
      </c>
    </row>
    <row r="453" s="2" customFormat="1" ht="16.5" customHeight="1">
      <c r="A453" s="40"/>
      <c r="B453" s="41"/>
      <c r="C453" s="214" t="s">
        <v>895</v>
      </c>
      <c r="D453" s="214" t="s">
        <v>198</v>
      </c>
      <c r="E453" s="215" t="s">
        <v>871</v>
      </c>
      <c r="F453" s="216" t="s">
        <v>872</v>
      </c>
      <c r="G453" s="217" t="s">
        <v>244</v>
      </c>
      <c r="H453" s="218">
        <v>2.6480000000000001</v>
      </c>
      <c r="I453" s="219"/>
      <c r="J453" s="220">
        <f>ROUND(I453*H453,2)</f>
        <v>0</v>
      </c>
      <c r="K453" s="216" t="s">
        <v>19</v>
      </c>
      <c r="L453" s="46"/>
      <c r="M453" s="221" t="s">
        <v>19</v>
      </c>
      <c r="N453" s="222" t="s">
        <v>43</v>
      </c>
      <c r="O453" s="86"/>
      <c r="P453" s="223">
        <f>O453*H453</f>
        <v>0</v>
      </c>
      <c r="Q453" s="223">
        <v>0.00017000000000000001</v>
      </c>
      <c r="R453" s="223">
        <f>Q453*H453</f>
        <v>0.00045016000000000007</v>
      </c>
      <c r="S453" s="223">
        <v>0</v>
      </c>
      <c r="T453" s="223">
        <f>S453*H453</f>
        <v>0</v>
      </c>
      <c r="U453" s="224" t="s">
        <v>19</v>
      </c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5" t="s">
        <v>266</v>
      </c>
      <c r="AT453" s="225" t="s">
        <v>198</v>
      </c>
      <c r="AU453" s="225" t="s">
        <v>81</v>
      </c>
      <c r="AY453" s="19" t="s">
        <v>196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9" t="s">
        <v>79</v>
      </c>
      <c r="BK453" s="226">
        <f>ROUND(I453*H453,2)</f>
        <v>0</v>
      </c>
      <c r="BL453" s="19" t="s">
        <v>266</v>
      </c>
      <c r="BM453" s="225" t="s">
        <v>2005</v>
      </c>
    </row>
    <row r="454" s="13" customFormat="1">
      <c r="A454" s="13"/>
      <c r="B454" s="232"/>
      <c r="C454" s="233"/>
      <c r="D454" s="234" t="s">
        <v>212</v>
      </c>
      <c r="E454" s="235" t="s">
        <v>19</v>
      </c>
      <c r="F454" s="236" t="s">
        <v>2006</v>
      </c>
      <c r="G454" s="233"/>
      <c r="H454" s="237">
        <v>0.749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1"/>
      <c r="U454" s="242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212</v>
      </c>
      <c r="AU454" s="243" t="s">
        <v>81</v>
      </c>
      <c r="AV454" s="13" t="s">
        <v>81</v>
      </c>
      <c r="AW454" s="13" t="s">
        <v>33</v>
      </c>
      <c r="AX454" s="13" t="s">
        <v>72</v>
      </c>
      <c r="AY454" s="243" t="s">
        <v>196</v>
      </c>
    </row>
    <row r="455" s="13" customFormat="1">
      <c r="A455" s="13"/>
      <c r="B455" s="232"/>
      <c r="C455" s="233"/>
      <c r="D455" s="234" t="s">
        <v>212</v>
      </c>
      <c r="E455" s="235" t="s">
        <v>19</v>
      </c>
      <c r="F455" s="236" t="s">
        <v>2007</v>
      </c>
      <c r="G455" s="233"/>
      <c r="H455" s="237">
        <v>0.39700000000000002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1"/>
      <c r="U455" s="242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212</v>
      </c>
      <c r="AU455" s="243" t="s">
        <v>81</v>
      </c>
      <c r="AV455" s="13" t="s">
        <v>81</v>
      </c>
      <c r="AW455" s="13" t="s">
        <v>33</v>
      </c>
      <c r="AX455" s="13" t="s">
        <v>72</v>
      </c>
      <c r="AY455" s="243" t="s">
        <v>196</v>
      </c>
    </row>
    <row r="456" s="13" customFormat="1">
      <c r="A456" s="13"/>
      <c r="B456" s="232"/>
      <c r="C456" s="233"/>
      <c r="D456" s="234" t="s">
        <v>212</v>
      </c>
      <c r="E456" s="235" t="s">
        <v>19</v>
      </c>
      <c r="F456" s="236" t="s">
        <v>2008</v>
      </c>
      <c r="G456" s="233"/>
      <c r="H456" s="237">
        <v>0.012999999999999999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1"/>
      <c r="U456" s="242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212</v>
      </c>
      <c r="AU456" s="243" t="s">
        <v>81</v>
      </c>
      <c r="AV456" s="13" t="s">
        <v>81</v>
      </c>
      <c r="AW456" s="13" t="s">
        <v>33</v>
      </c>
      <c r="AX456" s="13" t="s">
        <v>72</v>
      </c>
      <c r="AY456" s="243" t="s">
        <v>196</v>
      </c>
    </row>
    <row r="457" s="13" customFormat="1">
      <c r="A457" s="13"/>
      <c r="B457" s="232"/>
      <c r="C457" s="233"/>
      <c r="D457" s="234" t="s">
        <v>212</v>
      </c>
      <c r="E457" s="235" t="s">
        <v>19</v>
      </c>
      <c r="F457" s="236" t="s">
        <v>2009</v>
      </c>
      <c r="G457" s="233"/>
      <c r="H457" s="237">
        <v>0.182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1"/>
      <c r="U457" s="242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212</v>
      </c>
      <c r="AU457" s="243" t="s">
        <v>81</v>
      </c>
      <c r="AV457" s="13" t="s">
        <v>81</v>
      </c>
      <c r="AW457" s="13" t="s">
        <v>33</v>
      </c>
      <c r="AX457" s="13" t="s">
        <v>72</v>
      </c>
      <c r="AY457" s="243" t="s">
        <v>196</v>
      </c>
    </row>
    <row r="458" s="13" customFormat="1">
      <c r="A458" s="13"/>
      <c r="B458" s="232"/>
      <c r="C458" s="233"/>
      <c r="D458" s="234" t="s">
        <v>212</v>
      </c>
      <c r="E458" s="235" t="s">
        <v>19</v>
      </c>
      <c r="F458" s="236" t="s">
        <v>2010</v>
      </c>
      <c r="G458" s="233"/>
      <c r="H458" s="237">
        <v>0.75800000000000001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1"/>
      <c r="U458" s="242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212</v>
      </c>
      <c r="AU458" s="243" t="s">
        <v>81</v>
      </c>
      <c r="AV458" s="13" t="s">
        <v>81</v>
      </c>
      <c r="AW458" s="13" t="s">
        <v>33</v>
      </c>
      <c r="AX458" s="13" t="s">
        <v>72</v>
      </c>
      <c r="AY458" s="243" t="s">
        <v>196</v>
      </c>
    </row>
    <row r="459" s="13" customFormat="1">
      <c r="A459" s="13"/>
      <c r="B459" s="232"/>
      <c r="C459" s="233"/>
      <c r="D459" s="234" t="s">
        <v>212</v>
      </c>
      <c r="E459" s="235" t="s">
        <v>19</v>
      </c>
      <c r="F459" s="236" t="s">
        <v>2011</v>
      </c>
      <c r="G459" s="233"/>
      <c r="H459" s="237">
        <v>0.30599999999999999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1"/>
      <c r="U459" s="242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212</v>
      </c>
      <c r="AU459" s="243" t="s">
        <v>81</v>
      </c>
      <c r="AV459" s="13" t="s">
        <v>81</v>
      </c>
      <c r="AW459" s="13" t="s">
        <v>33</v>
      </c>
      <c r="AX459" s="13" t="s">
        <v>72</v>
      </c>
      <c r="AY459" s="243" t="s">
        <v>196</v>
      </c>
    </row>
    <row r="460" s="13" customFormat="1">
      <c r="A460" s="13"/>
      <c r="B460" s="232"/>
      <c r="C460" s="233"/>
      <c r="D460" s="234" t="s">
        <v>212</v>
      </c>
      <c r="E460" s="235" t="s">
        <v>19</v>
      </c>
      <c r="F460" s="236" t="s">
        <v>2012</v>
      </c>
      <c r="G460" s="233"/>
      <c r="H460" s="237">
        <v>0.17000000000000001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1"/>
      <c r="U460" s="242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212</v>
      </c>
      <c r="AU460" s="243" t="s">
        <v>81</v>
      </c>
      <c r="AV460" s="13" t="s">
        <v>81</v>
      </c>
      <c r="AW460" s="13" t="s">
        <v>33</v>
      </c>
      <c r="AX460" s="13" t="s">
        <v>72</v>
      </c>
      <c r="AY460" s="243" t="s">
        <v>196</v>
      </c>
    </row>
    <row r="461" s="13" customFormat="1">
      <c r="A461" s="13"/>
      <c r="B461" s="232"/>
      <c r="C461" s="233"/>
      <c r="D461" s="234" t="s">
        <v>212</v>
      </c>
      <c r="E461" s="235" t="s">
        <v>19</v>
      </c>
      <c r="F461" s="236" t="s">
        <v>2013</v>
      </c>
      <c r="G461" s="233"/>
      <c r="H461" s="237">
        <v>0.072999999999999995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1"/>
      <c r="U461" s="242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212</v>
      </c>
      <c r="AU461" s="243" t="s">
        <v>81</v>
      </c>
      <c r="AV461" s="13" t="s">
        <v>81</v>
      </c>
      <c r="AW461" s="13" t="s">
        <v>33</v>
      </c>
      <c r="AX461" s="13" t="s">
        <v>72</v>
      </c>
      <c r="AY461" s="243" t="s">
        <v>196</v>
      </c>
    </row>
    <row r="462" s="14" customFormat="1">
      <c r="A462" s="14"/>
      <c r="B462" s="254"/>
      <c r="C462" s="255"/>
      <c r="D462" s="234" t="s">
        <v>212</v>
      </c>
      <c r="E462" s="256" t="s">
        <v>19</v>
      </c>
      <c r="F462" s="257" t="s">
        <v>233</v>
      </c>
      <c r="G462" s="255"/>
      <c r="H462" s="258">
        <v>2.6479999999999997</v>
      </c>
      <c r="I462" s="259"/>
      <c r="J462" s="255"/>
      <c r="K462" s="255"/>
      <c r="L462" s="260"/>
      <c r="M462" s="261"/>
      <c r="N462" s="262"/>
      <c r="O462" s="262"/>
      <c r="P462" s="262"/>
      <c r="Q462" s="262"/>
      <c r="R462" s="262"/>
      <c r="S462" s="262"/>
      <c r="T462" s="262"/>
      <c r="U462" s="263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4" t="s">
        <v>212</v>
      </c>
      <c r="AU462" s="264" t="s">
        <v>81</v>
      </c>
      <c r="AV462" s="14" t="s">
        <v>203</v>
      </c>
      <c r="AW462" s="14" t="s">
        <v>33</v>
      </c>
      <c r="AX462" s="14" t="s">
        <v>79</v>
      </c>
      <c r="AY462" s="264" t="s">
        <v>196</v>
      </c>
    </row>
    <row r="463" s="2" customFormat="1" ht="16.5" customHeight="1">
      <c r="A463" s="40"/>
      <c r="B463" s="41"/>
      <c r="C463" s="244" t="s">
        <v>901</v>
      </c>
      <c r="D463" s="244" t="s">
        <v>214</v>
      </c>
      <c r="E463" s="245" t="s">
        <v>879</v>
      </c>
      <c r="F463" s="246" t="s">
        <v>880</v>
      </c>
      <c r="G463" s="247" t="s">
        <v>237</v>
      </c>
      <c r="H463" s="248">
        <v>0.012</v>
      </c>
      <c r="I463" s="249"/>
      <c r="J463" s="250">
        <f>ROUND(I463*H463,2)</f>
        <v>0</v>
      </c>
      <c r="K463" s="246" t="s">
        <v>202</v>
      </c>
      <c r="L463" s="251"/>
      <c r="M463" s="252" t="s">
        <v>19</v>
      </c>
      <c r="N463" s="253" t="s">
        <v>43</v>
      </c>
      <c r="O463" s="86"/>
      <c r="P463" s="223">
        <f>O463*H463</f>
        <v>0</v>
      </c>
      <c r="Q463" s="223">
        <v>1</v>
      </c>
      <c r="R463" s="223">
        <f>Q463*H463</f>
        <v>0.012</v>
      </c>
      <c r="S463" s="223">
        <v>0</v>
      </c>
      <c r="T463" s="223">
        <f>S463*H463</f>
        <v>0</v>
      </c>
      <c r="U463" s="224" t="s">
        <v>19</v>
      </c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5" t="s">
        <v>278</v>
      </c>
      <c r="AT463" s="225" t="s">
        <v>214</v>
      </c>
      <c r="AU463" s="225" t="s">
        <v>81</v>
      </c>
      <c r="AY463" s="19" t="s">
        <v>196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9" t="s">
        <v>79</v>
      </c>
      <c r="BK463" s="226">
        <f>ROUND(I463*H463,2)</f>
        <v>0</v>
      </c>
      <c r="BL463" s="19" t="s">
        <v>266</v>
      </c>
      <c r="BM463" s="225" t="s">
        <v>2014</v>
      </c>
    </row>
    <row r="464" s="13" customFormat="1">
      <c r="A464" s="13"/>
      <c r="B464" s="232"/>
      <c r="C464" s="233"/>
      <c r="D464" s="234" t="s">
        <v>212</v>
      </c>
      <c r="E464" s="233"/>
      <c r="F464" s="236" t="s">
        <v>2015</v>
      </c>
      <c r="G464" s="233"/>
      <c r="H464" s="237">
        <v>0.012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1"/>
      <c r="U464" s="242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212</v>
      </c>
      <c r="AU464" s="243" t="s">
        <v>81</v>
      </c>
      <c r="AV464" s="13" t="s">
        <v>81</v>
      </c>
      <c r="AW464" s="13" t="s">
        <v>4</v>
      </c>
      <c r="AX464" s="13" t="s">
        <v>79</v>
      </c>
      <c r="AY464" s="243" t="s">
        <v>196</v>
      </c>
    </row>
    <row r="465" s="2" customFormat="1" ht="24.15" customHeight="1">
      <c r="A465" s="40"/>
      <c r="B465" s="41"/>
      <c r="C465" s="214" t="s">
        <v>906</v>
      </c>
      <c r="D465" s="214" t="s">
        <v>198</v>
      </c>
      <c r="E465" s="215" t="s">
        <v>884</v>
      </c>
      <c r="F465" s="216" t="s">
        <v>885</v>
      </c>
      <c r="G465" s="217" t="s">
        <v>209</v>
      </c>
      <c r="H465" s="218">
        <v>30.559999999999999</v>
      </c>
      <c r="I465" s="219"/>
      <c r="J465" s="220">
        <f>ROUND(I465*H465,2)</f>
        <v>0</v>
      </c>
      <c r="K465" s="216" t="s">
        <v>202</v>
      </c>
      <c r="L465" s="46"/>
      <c r="M465" s="221" t="s">
        <v>19</v>
      </c>
      <c r="N465" s="222" t="s">
        <v>43</v>
      </c>
      <c r="O465" s="86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3">
        <f>S465*H465</f>
        <v>0</v>
      </c>
      <c r="U465" s="224" t="s">
        <v>19</v>
      </c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5" t="s">
        <v>266</v>
      </c>
      <c r="AT465" s="225" t="s">
        <v>198</v>
      </c>
      <c r="AU465" s="225" t="s">
        <v>81</v>
      </c>
      <c r="AY465" s="19" t="s">
        <v>196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9" t="s">
        <v>79</v>
      </c>
      <c r="BK465" s="226">
        <f>ROUND(I465*H465,2)</f>
        <v>0</v>
      </c>
      <c r="BL465" s="19" t="s">
        <v>266</v>
      </c>
      <c r="BM465" s="225" t="s">
        <v>2016</v>
      </c>
    </row>
    <row r="466" s="2" customFormat="1">
      <c r="A466" s="40"/>
      <c r="B466" s="41"/>
      <c r="C466" s="42"/>
      <c r="D466" s="227" t="s">
        <v>205</v>
      </c>
      <c r="E466" s="42"/>
      <c r="F466" s="228" t="s">
        <v>887</v>
      </c>
      <c r="G466" s="42"/>
      <c r="H466" s="42"/>
      <c r="I466" s="229"/>
      <c r="J466" s="42"/>
      <c r="K466" s="42"/>
      <c r="L466" s="46"/>
      <c r="M466" s="230"/>
      <c r="N466" s="231"/>
      <c r="O466" s="86"/>
      <c r="P466" s="86"/>
      <c r="Q466" s="86"/>
      <c r="R466" s="86"/>
      <c r="S466" s="86"/>
      <c r="T466" s="86"/>
      <c r="U466" s="87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205</v>
      </c>
      <c r="AU466" s="19" t="s">
        <v>81</v>
      </c>
    </row>
    <row r="467" s="13" customFormat="1">
      <c r="A467" s="13"/>
      <c r="B467" s="232"/>
      <c r="C467" s="233"/>
      <c r="D467" s="234" t="s">
        <v>212</v>
      </c>
      <c r="E467" s="235" t="s">
        <v>19</v>
      </c>
      <c r="F467" s="236" t="s">
        <v>2017</v>
      </c>
      <c r="G467" s="233"/>
      <c r="H467" s="237">
        <v>4.8600000000000003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1"/>
      <c r="U467" s="242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212</v>
      </c>
      <c r="AU467" s="243" t="s">
        <v>81</v>
      </c>
      <c r="AV467" s="13" t="s">
        <v>81</v>
      </c>
      <c r="AW467" s="13" t="s">
        <v>33</v>
      </c>
      <c r="AX467" s="13" t="s">
        <v>72</v>
      </c>
      <c r="AY467" s="243" t="s">
        <v>196</v>
      </c>
    </row>
    <row r="468" s="13" customFormat="1">
      <c r="A468" s="13"/>
      <c r="B468" s="232"/>
      <c r="C468" s="233"/>
      <c r="D468" s="234" t="s">
        <v>212</v>
      </c>
      <c r="E468" s="235" t="s">
        <v>19</v>
      </c>
      <c r="F468" s="236" t="s">
        <v>2018</v>
      </c>
      <c r="G468" s="233"/>
      <c r="H468" s="237">
        <v>4.8600000000000003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1"/>
      <c r="U468" s="242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212</v>
      </c>
      <c r="AU468" s="243" t="s">
        <v>81</v>
      </c>
      <c r="AV468" s="13" t="s">
        <v>81</v>
      </c>
      <c r="AW468" s="13" t="s">
        <v>33</v>
      </c>
      <c r="AX468" s="13" t="s">
        <v>72</v>
      </c>
      <c r="AY468" s="243" t="s">
        <v>196</v>
      </c>
    </row>
    <row r="469" s="13" customFormat="1">
      <c r="A469" s="13"/>
      <c r="B469" s="232"/>
      <c r="C469" s="233"/>
      <c r="D469" s="234" t="s">
        <v>212</v>
      </c>
      <c r="E469" s="235" t="s">
        <v>19</v>
      </c>
      <c r="F469" s="236" t="s">
        <v>2019</v>
      </c>
      <c r="G469" s="233"/>
      <c r="H469" s="237">
        <v>5.6600000000000001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1"/>
      <c r="U469" s="242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212</v>
      </c>
      <c r="AU469" s="243" t="s">
        <v>81</v>
      </c>
      <c r="AV469" s="13" t="s">
        <v>81</v>
      </c>
      <c r="AW469" s="13" t="s">
        <v>33</v>
      </c>
      <c r="AX469" s="13" t="s">
        <v>72</v>
      </c>
      <c r="AY469" s="243" t="s">
        <v>196</v>
      </c>
    </row>
    <row r="470" s="13" customFormat="1">
      <c r="A470" s="13"/>
      <c r="B470" s="232"/>
      <c r="C470" s="233"/>
      <c r="D470" s="234" t="s">
        <v>212</v>
      </c>
      <c r="E470" s="235" t="s">
        <v>19</v>
      </c>
      <c r="F470" s="236" t="s">
        <v>2020</v>
      </c>
      <c r="G470" s="233"/>
      <c r="H470" s="237">
        <v>5.6600000000000001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1"/>
      <c r="U470" s="242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212</v>
      </c>
      <c r="AU470" s="243" t="s">
        <v>81</v>
      </c>
      <c r="AV470" s="13" t="s">
        <v>81</v>
      </c>
      <c r="AW470" s="13" t="s">
        <v>33</v>
      </c>
      <c r="AX470" s="13" t="s">
        <v>72</v>
      </c>
      <c r="AY470" s="243" t="s">
        <v>196</v>
      </c>
    </row>
    <row r="471" s="13" customFormat="1">
      <c r="A471" s="13"/>
      <c r="B471" s="232"/>
      <c r="C471" s="233"/>
      <c r="D471" s="234" t="s">
        <v>212</v>
      </c>
      <c r="E471" s="235" t="s">
        <v>19</v>
      </c>
      <c r="F471" s="236" t="s">
        <v>2021</v>
      </c>
      <c r="G471" s="233"/>
      <c r="H471" s="237">
        <v>9.5199999999999996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1"/>
      <c r="U471" s="242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212</v>
      </c>
      <c r="AU471" s="243" t="s">
        <v>81</v>
      </c>
      <c r="AV471" s="13" t="s">
        <v>81</v>
      </c>
      <c r="AW471" s="13" t="s">
        <v>33</v>
      </c>
      <c r="AX471" s="13" t="s">
        <v>72</v>
      </c>
      <c r="AY471" s="243" t="s">
        <v>196</v>
      </c>
    </row>
    <row r="472" s="14" customFormat="1">
      <c r="A472" s="14"/>
      <c r="B472" s="254"/>
      <c r="C472" s="255"/>
      <c r="D472" s="234" t="s">
        <v>212</v>
      </c>
      <c r="E472" s="256" t="s">
        <v>19</v>
      </c>
      <c r="F472" s="257" t="s">
        <v>233</v>
      </c>
      <c r="G472" s="255"/>
      <c r="H472" s="258">
        <v>30.559999999999999</v>
      </c>
      <c r="I472" s="259"/>
      <c r="J472" s="255"/>
      <c r="K472" s="255"/>
      <c r="L472" s="260"/>
      <c r="M472" s="261"/>
      <c r="N472" s="262"/>
      <c r="O472" s="262"/>
      <c r="P472" s="262"/>
      <c r="Q472" s="262"/>
      <c r="R472" s="262"/>
      <c r="S472" s="262"/>
      <c r="T472" s="262"/>
      <c r="U472" s="263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4" t="s">
        <v>212</v>
      </c>
      <c r="AU472" s="264" t="s">
        <v>81</v>
      </c>
      <c r="AV472" s="14" t="s">
        <v>203</v>
      </c>
      <c r="AW472" s="14" t="s">
        <v>33</v>
      </c>
      <c r="AX472" s="14" t="s">
        <v>79</v>
      </c>
      <c r="AY472" s="264" t="s">
        <v>196</v>
      </c>
    </row>
    <row r="473" s="2" customFormat="1" ht="21.75" customHeight="1">
      <c r="A473" s="40"/>
      <c r="B473" s="41"/>
      <c r="C473" s="244" t="s">
        <v>912</v>
      </c>
      <c r="D473" s="244" t="s">
        <v>214</v>
      </c>
      <c r="E473" s="245" t="s">
        <v>896</v>
      </c>
      <c r="F473" s="246" t="s">
        <v>897</v>
      </c>
      <c r="G473" s="247" t="s">
        <v>237</v>
      </c>
      <c r="H473" s="248">
        <v>0.029000000000000001</v>
      </c>
      <c r="I473" s="249"/>
      <c r="J473" s="250">
        <f>ROUND(I473*H473,2)</f>
        <v>0</v>
      </c>
      <c r="K473" s="246" t="s">
        <v>202</v>
      </c>
      <c r="L473" s="251"/>
      <c r="M473" s="252" t="s">
        <v>19</v>
      </c>
      <c r="N473" s="253" t="s">
        <v>43</v>
      </c>
      <c r="O473" s="86"/>
      <c r="P473" s="223">
        <f>O473*H473</f>
        <v>0</v>
      </c>
      <c r="Q473" s="223">
        <v>1</v>
      </c>
      <c r="R473" s="223">
        <f>Q473*H473</f>
        <v>0.029000000000000001</v>
      </c>
      <c r="S473" s="223">
        <v>0</v>
      </c>
      <c r="T473" s="223">
        <f>S473*H473</f>
        <v>0</v>
      </c>
      <c r="U473" s="224" t="s">
        <v>19</v>
      </c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5" t="s">
        <v>278</v>
      </c>
      <c r="AT473" s="225" t="s">
        <v>214</v>
      </c>
      <c r="AU473" s="225" t="s">
        <v>81</v>
      </c>
      <c r="AY473" s="19" t="s">
        <v>196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9" t="s">
        <v>79</v>
      </c>
      <c r="BK473" s="226">
        <f>ROUND(I473*H473,2)</f>
        <v>0</v>
      </c>
      <c r="BL473" s="19" t="s">
        <v>266</v>
      </c>
      <c r="BM473" s="225" t="s">
        <v>2022</v>
      </c>
    </row>
    <row r="474" s="13" customFormat="1">
      <c r="A474" s="13"/>
      <c r="B474" s="232"/>
      <c r="C474" s="233"/>
      <c r="D474" s="234" t="s">
        <v>212</v>
      </c>
      <c r="E474" s="235" t="s">
        <v>19</v>
      </c>
      <c r="F474" s="236" t="s">
        <v>2023</v>
      </c>
      <c r="G474" s="233"/>
      <c r="H474" s="237">
        <v>0.012999999999999999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1"/>
      <c r="U474" s="242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212</v>
      </c>
      <c r="AU474" s="243" t="s">
        <v>81</v>
      </c>
      <c r="AV474" s="13" t="s">
        <v>81</v>
      </c>
      <c r="AW474" s="13" t="s">
        <v>33</v>
      </c>
      <c r="AX474" s="13" t="s">
        <v>72</v>
      </c>
      <c r="AY474" s="243" t="s">
        <v>196</v>
      </c>
    </row>
    <row r="475" s="13" customFormat="1">
      <c r="A475" s="13"/>
      <c r="B475" s="232"/>
      <c r="C475" s="233"/>
      <c r="D475" s="234" t="s">
        <v>212</v>
      </c>
      <c r="E475" s="235" t="s">
        <v>19</v>
      </c>
      <c r="F475" s="236" t="s">
        <v>2024</v>
      </c>
      <c r="G475" s="233"/>
      <c r="H475" s="237">
        <v>0.014999999999999999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1"/>
      <c r="U475" s="242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212</v>
      </c>
      <c r="AU475" s="243" t="s">
        <v>81</v>
      </c>
      <c r="AV475" s="13" t="s">
        <v>81</v>
      </c>
      <c r="AW475" s="13" t="s">
        <v>33</v>
      </c>
      <c r="AX475" s="13" t="s">
        <v>72</v>
      </c>
      <c r="AY475" s="243" t="s">
        <v>196</v>
      </c>
    </row>
    <row r="476" s="14" customFormat="1">
      <c r="A476" s="14"/>
      <c r="B476" s="254"/>
      <c r="C476" s="255"/>
      <c r="D476" s="234" t="s">
        <v>212</v>
      </c>
      <c r="E476" s="256" t="s">
        <v>19</v>
      </c>
      <c r="F476" s="257" t="s">
        <v>233</v>
      </c>
      <c r="G476" s="255"/>
      <c r="H476" s="258">
        <v>0.027999999999999997</v>
      </c>
      <c r="I476" s="259"/>
      <c r="J476" s="255"/>
      <c r="K476" s="255"/>
      <c r="L476" s="260"/>
      <c r="M476" s="261"/>
      <c r="N476" s="262"/>
      <c r="O476" s="262"/>
      <c r="P476" s="262"/>
      <c r="Q476" s="262"/>
      <c r="R476" s="262"/>
      <c r="S476" s="262"/>
      <c r="T476" s="262"/>
      <c r="U476" s="263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4" t="s">
        <v>212</v>
      </c>
      <c r="AU476" s="264" t="s">
        <v>81</v>
      </c>
      <c r="AV476" s="14" t="s">
        <v>203</v>
      </c>
      <c r="AW476" s="14" t="s">
        <v>33</v>
      </c>
      <c r="AX476" s="14" t="s">
        <v>79</v>
      </c>
      <c r="AY476" s="264" t="s">
        <v>196</v>
      </c>
    </row>
    <row r="477" s="13" customFormat="1">
      <c r="A477" s="13"/>
      <c r="B477" s="232"/>
      <c r="C477" s="233"/>
      <c r="D477" s="234" t="s">
        <v>212</v>
      </c>
      <c r="E477" s="233"/>
      <c r="F477" s="236" t="s">
        <v>2025</v>
      </c>
      <c r="G477" s="233"/>
      <c r="H477" s="237">
        <v>0.029000000000000001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1"/>
      <c r="U477" s="242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212</v>
      </c>
      <c r="AU477" s="243" t="s">
        <v>81</v>
      </c>
      <c r="AV477" s="13" t="s">
        <v>81</v>
      </c>
      <c r="AW477" s="13" t="s">
        <v>4</v>
      </c>
      <c r="AX477" s="13" t="s">
        <v>79</v>
      </c>
      <c r="AY477" s="243" t="s">
        <v>196</v>
      </c>
    </row>
    <row r="478" s="2" customFormat="1" ht="21.75" customHeight="1">
      <c r="A478" s="40"/>
      <c r="B478" s="41"/>
      <c r="C478" s="244" t="s">
        <v>919</v>
      </c>
      <c r="D478" s="244" t="s">
        <v>214</v>
      </c>
      <c r="E478" s="245" t="s">
        <v>891</v>
      </c>
      <c r="F478" s="246" t="s">
        <v>892</v>
      </c>
      <c r="G478" s="247" t="s">
        <v>237</v>
      </c>
      <c r="H478" s="248">
        <v>0.010999999999999999</v>
      </c>
      <c r="I478" s="249"/>
      <c r="J478" s="250">
        <f>ROUND(I478*H478,2)</f>
        <v>0</v>
      </c>
      <c r="K478" s="246" t="s">
        <v>202</v>
      </c>
      <c r="L478" s="251"/>
      <c r="M478" s="252" t="s">
        <v>19</v>
      </c>
      <c r="N478" s="253" t="s">
        <v>43</v>
      </c>
      <c r="O478" s="86"/>
      <c r="P478" s="223">
        <f>O478*H478</f>
        <v>0</v>
      </c>
      <c r="Q478" s="223">
        <v>1</v>
      </c>
      <c r="R478" s="223">
        <f>Q478*H478</f>
        <v>0.010999999999999999</v>
      </c>
      <c r="S478" s="223">
        <v>0</v>
      </c>
      <c r="T478" s="223">
        <f>S478*H478</f>
        <v>0</v>
      </c>
      <c r="U478" s="224" t="s">
        <v>19</v>
      </c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5" t="s">
        <v>278</v>
      </c>
      <c r="AT478" s="225" t="s">
        <v>214</v>
      </c>
      <c r="AU478" s="225" t="s">
        <v>81</v>
      </c>
      <c r="AY478" s="19" t="s">
        <v>196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9" t="s">
        <v>79</v>
      </c>
      <c r="BK478" s="226">
        <f>ROUND(I478*H478,2)</f>
        <v>0</v>
      </c>
      <c r="BL478" s="19" t="s">
        <v>266</v>
      </c>
      <c r="BM478" s="225" t="s">
        <v>2026</v>
      </c>
    </row>
    <row r="479" s="13" customFormat="1">
      <c r="A479" s="13"/>
      <c r="B479" s="232"/>
      <c r="C479" s="233"/>
      <c r="D479" s="234" t="s">
        <v>212</v>
      </c>
      <c r="E479" s="235" t="s">
        <v>19</v>
      </c>
      <c r="F479" s="236" t="s">
        <v>2027</v>
      </c>
      <c r="G479" s="233"/>
      <c r="H479" s="237">
        <v>0.0050000000000000001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1"/>
      <c r="U479" s="242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212</v>
      </c>
      <c r="AU479" s="243" t="s">
        <v>81</v>
      </c>
      <c r="AV479" s="13" t="s">
        <v>81</v>
      </c>
      <c r="AW479" s="13" t="s">
        <v>33</v>
      </c>
      <c r="AX479" s="13" t="s">
        <v>72</v>
      </c>
      <c r="AY479" s="243" t="s">
        <v>196</v>
      </c>
    </row>
    <row r="480" s="13" customFormat="1">
      <c r="A480" s="13"/>
      <c r="B480" s="232"/>
      <c r="C480" s="233"/>
      <c r="D480" s="234" t="s">
        <v>212</v>
      </c>
      <c r="E480" s="235" t="s">
        <v>19</v>
      </c>
      <c r="F480" s="236" t="s">
        <v>2028</v>
      </c>
      <c r="G480" s="233"/>
      <c r="H480" s="237">
        <v>0.0060000000000000001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1"/>
      <c r="U480" s="242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212</v>
      </c>
      <c r="AU480" s="243" t="s">
        <v>81</v>
      </c>
      <c r="AV480" s="13" t="s">
        <v>81</v>
      </c>
      <c r="AW480" s="13" t="s">
        <v>33</v>
      </c>
      <c r="AX480" s="13" t="s">
        <v>72</v>
      </c>
      <c r="AY480" s="243" t="s">
        <v>196</v>
      </c>
    </row>
    <row r="481" s="14" customFormat="1">
      <c r="A481" s="14"/>
      <c r="B481" s="254"/>
      <c r="C481" s="255"/>
      <c r="D481" s="234" t="s">
        <v>212</v>
      </c>
      <c r="E481" s="256" t="s">
        <v>19</v>
      </c>
      <c r="F481" s="257" t="s">
        <v>233</v>
      </c>
      <c r="G481" s="255"/>
      <c r="H481" s="258">
        <v>0.010999999999999999</v>
      </c>
      <c r="I481" s="259"/>
      <c r="J481" s="255"/>
      <c r="K481" s="255"/>
      <c r="L481" s="260"/>
      <c r="M481" s="261"/>
      <c r="N481" s="262"/>
      <c r="O481" s="262"/>
      <c r="P481" s="262"/>
      <c r="Q481" s="262"/>
      <c r="R481" s="262"/>
      <c r="S481" s="262"/>
      <c r="T481" s="262"/>
      <c r="U481" s="263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4" t="s">
        <v>212</v>
      </c>
      <c r="AU481" s="264" t="s">
        <v>81</v>
      </c>
      <c r="AV481" s="14" t="s">
        <v>203</v>
      </c>
      <c r="AW481" s="14" t="s">
        <v>33</v>
      </c>
      <c r="AX481" s="14" t="s">
        <v>79</v>
      </c>
      <c r="AY481" s="264" t="s">
        <v>196</v>
      </c>
    </row>
    <row r="482" s="2" customFormat="1" ht="21.75" customHeight="1">
      <c r="A482" s="40"/>
      <c r="B482" s="41"/>
      <c r="C482" s="244" t="s">
        <v>924</v>
      </c>
      <c r="D482" s="244" t="s">
        <v>214</v>
      </c>
      <c r="E482" s="245" t="s">
        <v>2029</v>
      </c>
      <c r="F482" s="246" t="s">
        <v>2030</v>
      </c>
      <c r="G482" s="247" t="s">
        <v>237</v>
      </c>
      <c r="H482" s="248">
        <v>0.0080000000000000002</v>
      </c>
      <c r="I482" s="249"/>
      <c r="J482" s="250">
        <f>ROUND(I482*H482,2)</f>
        <v>0</v>
      </c>
      <c r="K482" s="246" t="s">
        <v>202</v>
      </c>
      <c r="L482" s="251"/>
      <c r="M482" s="252" t="s">
        <v>19</v>
      </c>
      <c r="N482" s="253" t="s">
        <v>43</v>
      </c>
      <c r="O482" s="86"/>
      <c r="P482" s="223">
        <f>O482*H482</f>
        <v>0</v>
      </c>
      <c r="Q482" s="223">
        <v>1</v>
      </c>
      <c r="R482" s="223">
        <f>Q482*H482</f>
        <v>0.0080000000000000002</v>
      </c>
      <c r="S482" s="223">
        <v>0</v>
      </c>
      <c r="T482" s="223">
        <f>S482*H482</f>
        <v>0</v>
      </c>
      <c r="U482" s="224" t="s">
        <v>19</v>
      </c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5" t="s">
        <v>278</v>
      </c>
      <c r="AT482" s="225" t="s">
        <v>214</v>
      </c>
      <c r="AU482" s="225" t="s">
        <v>81</v>
      </c>
      <c r="AY482" s="19" t="s">
        <v>196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9" t="s">
        <v>79</v>
      </c>
      <c r="BK482" s="226">
        <f>ROUND(I482*H482,2)</f>
        <v>0</v>
      </c>
      <c r="BL482" s="19" t="s">
        <v>266</v>
      </c>
      <c r="BM482" s="225" t="s">
        <v>2031</v>
      </c>
    </row>
    <row r="483" s="13" customFormat="1">
      <c r="A483" s="13"/>
      <c r="B483" s="232"/>
      <c r="C483" s="233"/>
      <c r="D483" s="234" t="s">
        <v>212</v>
      </c>
      <c r="E483" s="235" t="s">
        <v>19</v>
      </c>
      <c r="F483" s="236" t="s">
        <v>2032</v>
      </c>
      <c r="G483" s="233"/>
      <c r="H483" s="237">
        <v>0.0080000000000000002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1"/>
      <c r="U483" s="242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212</v>
      </c>
      <c r="AU483" s="243" t="s">
        <v>81</v>
      </c>
      <c r="AV483" s="13" t="s">
        <v>81</v>
      </c>
      <c r="AW483" s="13" t="s">
        <v>33</v>
      </c>
      <c r="AX483" s="13" t="s">
        <v>79</v>
      </c>
      <c r="AY483" s="243" t="s">
        <v>196</v>
      </c>
    </row>
    <row r="484" s="2" customFormat="1" ht="24.15" customHeight="1">
      <c r="A484" s="40"/>
      <c r="B484" s="41"/>
      <c r="C484" s="214" t="s">
        <v>929</v>
      </c>
      <c r="D484" s="214" t="s">
        <v>198</v>
      </c>
      <c r="E484" s="215" t="s">
        <v>902</v>
      </c>
      <c r="F484" s="216" t="s">
        <v>903</v>
      </c>
      <c r="G484" s="217" t="s">
        <v>222</v>
      </c>
      <c r="H484" s="218">
        <v>2</v>
      </c>
      <c r="I484" s="219"/>
      <c r="J484" s="220">
        <f>ROUND(I484*H484,2)</f>
        <v>0</v>
      </c>
      <c r="K484" s="216" t="s">
        <v>202</v>
      </c>
      <c r="L484" s="46"/>
      <c r="M484" s="221" t="s">
        <v>19</v>
      </c>
      <c r="N484" s="222" t="s">
        <v>43</v>
      </c>
      <c r="O484" s="86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3">
        <f>S484*H484</f>
        <v>0</v>
      </c>
      <c r="U484" s="224" t="s">
        <v>19</v>
      </c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5" t="s">
        <v>266</v>
      </c>
      <c r="AT484" s="225" t="s">
        <v>198</v>
      </c>
      <c r="AU484" s="225" t="s">
        <v>81</v>
      </c>
      <c r="AY484" s="19" t="s">
        <v>196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9" t="s">
        <v>79</v>
      </c>
      <c r="BK484" s="226">
        <f>ROUND(I484*H484,2)</f>
        <v>0</v>
      </c>
      <c r="BL484" s="19" t="s">
        <v>266</v>
      </c>
      <c r="BM484" s="225" t="s">
        <v>2033</v>
      </c>
    </row>
    <row r="485" s="2" customFormat="1">
      <c r="A485" s="40"/>
      <c r="B485" s="41"/>
      <c r="C485" s="42"/>
      <c r="D485" s="227" t="s">
        <v>205</v>
      </c>
      <c r="E485" s="42"/>
      <c r="F485" s="228" t="s">
        <v>905</v>
      </c>
      <c r="G485" s="42"/>
      <c r="H485" s="42"/>
      <c r="I485" s="229"/>
      <c r="J485" s="42"/>
      <c r="K485" s="42"/>
      <c r="L485" s="46"/>
      <c r="M485" s="230"/>
      <c r="N485" s="231"/>
      <c r="O485" s="86"/>
      <c r="P485" s="86"/>
      <c r="Q485" s="86"/>
      <c r="R485" s="86"/>
      <c r="S485" s="86"/>
      <c r="T485" s="86"/>
      <c r="U485" s="87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205</v>
      </c>
      <c r="AU485" s="19" t="s">
        <v>81</v>
      </c>
    </row>
    <row r="486" s="2" customFormat="1" ht="21.75" customHeight="1">
      <c r="A486" s="40"/>
      <c r="B486" s="41"/>
      <c r="C486" s="244" t="s">
        <v>935</v>
      </c>
      <c r="D486" s="244" t="s">
        <v>214</v>
      </c>
      <c r="E486" s="245" t="s">
        <v>2034</v>
      </c>
      <c r="F486" s="246" t="s">
        <v>2035</v>
      </c>
      <c r="G486" s="247" t="s">
        <v>222</v>
      </c>
      <c r="H486" s="248">
        <v>1</v>
      </c>
      <c r="I486" s="249"/>
      <c r="J486" s="250">
        <f>ROUND(I486*H486,2)</f>
        <v>0</v>
      </c>
      <c r="K486" s="246" t="s">
        <v>202</v>
      </c>
      <c r="L486" s="251"/>
      <c r="M486" s="252" t="s">
        <v>19</v>
      </c>
      <c r="N486" s="253" t="s">
        <v>43</v>
      </c>
      <c r="O486" s="86"/>
      <c r="P486" s="223">
        <f>O486*H486</f>
        <v>0</v>
      </c>
      <c r="Q486" s="223">
        <v>0.069000000000000006</v>
      </c>
      <c r="R486" s="223">
        <f>Q486*H486</f>
        <v>0.069000000000000006</v>
      </c>
      <c r="S486" s="223">
        <v>0</v>
      </c>
      <c r="T486" s="223">
        <f>S486*H486</f>
        <v>0</v>
      </c>
      <c r="U486" s="224" t="s">
        <v>19</v>
      </c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5" t="s">
        <v>278</v>
      </c>
      <c r="AT486" s="225" t="s">
        <v>214</v>
      </c>
      <c r="AU486" s="225" t="s">
        <v>81</v>
      </c>
      <c r="AY486" s="19" t="s">
        <v>196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9" t="s">
        <v>79</v>
      </c>
      <c r="BK486" s="226">
        <f>ROUND(I486*H486,2)</f>
        <v>0</v>
      </c>
      <c r="BL486" s="19" t="s">
        <v>266</v>
      </c>
      <c r="BM486" s="225" t="s">
        <v>2036</v>
      </c>
    </row>
    <row r="487" s="2" customFormat="1">
      <c r="A487" s="40"/>
      <c r="B487" s="41"/>
      <c r="C487" s="42"/>
      <c r="D487" s="234" t="s">
        <v>910</v>
      </c>
      <c r="E487" s="42"/>
      <c r="F487" s="278" t="s">
        <v>911</v>
      </c>
      <c r="G487" s="42"/>
      <c r="H487" s="42"/>
      <c r="I487" s="229"/>
      <c r="J487" s="42"/>
      <c r="K487" s="42"/>
      <c r="L487" s="46"/>
      <c r="M487" s="230"/>
      <c r="N487" s="231"/>
      <c r="O487" s="86"/>
      <c r="P487" s="86"/>
      <c r="Q487" s="86"/>
      <c r="R487" s="86"/>
      <c r="S487" s="86"/>
      <c r="T487" s="86"/>
      <c r="U487" s="87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910</v>
      </c>
      <c r="AU487" s="19" t="s">
        <v>81</v>
      </c>
    </row>
    <row r="488" s="2" customFormat="1" ht="21.75" customHeight="1">
      <c r="A488" s="40"/>
      <c r="B488" s="41"/>
      <c r="C488" s="244" t="s">
        <v>940</v>
      </c>
      <c r="D488" s="244" t="s">
        <v>214</v>
      </c>
      <c r="E488" s="245" t="s">
        <v>907</v>
      </c>
      <c r="F488" s="246" t="s">
        <v>908</v>
      </c>
      <c r="G488" s="247" t="s">
        <v>222</v>
      </c>
      <c r="H488" s="248">
        <v>1</v>
      </c>
      <c r="I488" s="249"/>
      <c r="J488" s="250">
        <f>ROUND(I488*H488,2)</f>
        <v>0</v>
      </c>
      <c r="K488" s="246" t="s">
        <v>202</v>
      </c>
      <c r="L488" s="251"/>
      <c r="M488" s="252" t="s">
        <v>19</v>
      </c>
      <c r="N488" s="253" t="s">
        <v>43</v>
      </c>
      <c r="O488" s="86"/>
      <c r="P488" s="223">
        <f>O488*H488</f>
        <v>0</v>
      </c>
      <c r="Q488" s="223">
        <v>0.076999999999999999</v>
      </c>
      <c r="R488" s="223">
        <f>Q488*H488</f>
        <v>0.076999999999999999</v>
      </c>
      <c r="S488" s="223">
        <v>0</v>
      </c>
      <c r="T488" s="223">
        <f>S488*H488</f>
        <v>0</v>
      </c>
      <c r="U488" s="224" t="s">
        <v>19</v>
      </c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5" t="s">
        <v>278</v>
      </c>
      <c r="AT488" s="225" t="s">
        <v>214</v>
      </c>
      <c r="AU488" s="225" t="s">
        <v>81</v>
      </c>
      <c r="AY488" s="19" t="s">
        <v>196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9" t="s">
        <v>79</v>
      </c>
      <c r="BK488" s="226">
        <f>ROUND(I488*H488,2)</f>
        <v>0</v>
      </c>
      <c r="BL488" s="19" t="s">
        <v>266</v>
      </c>
      <c r="BM488" s="225" t="s">
        <v>2037</v>
      </c>
    </row>
    <row r="489" s="2" customFormat="1">
      <c r="A489" s="40"/>
      <c r="B489" s="41"/>
      <c r="C489" s="42"/>
      <c r="D489" s="234" t="s">
        <v>910</v>
      </c>
      <c r="E489" s="42"/>
      <c r="F489" s="278" t="s">
        <v>911</v>
      </c>
      <c r="G489" s="42"/>
      <c r="H489" s="42"/>
      <c r="I489" s="229"/>
      <c r="J489" s="42"/>
      <c r="K489" s="42"/>
      <c r="L489" s="46"/>
      <c r="M489" s="230"/>
      <c r="N489" s="231"/>
      <c r="O489" s="86"/>
      <c r="P489" s="86"/>
      <c r="Q489" s="86"/>
      <c r="R489" s="86"/>
      <c r="S489" s="86"/>
      <c r="T489" s="86"/>
      <c r="U489" s="87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910</v>
      </c>
      <c r="AU489" s="19" t="s">
        <v>81</v>
      </c>
    </row>
    <row r="490" s="2" customFormat="1" ht="24.15" customHeight="1">
      <c r="A490" s="40"/>
      <c r="B490" s="41"/>
      <c r="C490" s="214" t="s">
        <v>945</v>
      </c>
      <c r="D490" s="214" t="s">
        <v>198</v>
      </c>
      <c r="E490" s="215" t="s">
        <v>2038</v>
      </c>
      <c r="F490" s="216" t="s">
        <v>2039</v>
      </c>
      <c r="G490" s="217" t="s">
        <v>222</v>
      </c>
      <c r="H490" s="218">
        <v>1</v>
      </c>
      <c r="I490" s="219"/>
      <c r="J490" s="220">
        <f>ROUND(I490*H490,2)</f>
        <v>0</v>
      </c>
      <c r="K490" s="216" t="s">
        <v>202</v>
      </c>
      <c r="L490" s="46"/>
      <c r="M490" s="221" t="s">
        <v>19</v>
      </c>
      <c r="N490" s="222" t="s">
        <v>43</v>
      </c>
      <c r="O490" s="86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3">
        <f>S490*H490</f>
        <v>0</v>
      </c>
      <c r="U490" s="224" t="s">
        <v>19</v>
      </c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5" t="s">
        <v>266</v>
      </c>
      <c r="AT490" s="225" t="s">
        <v>198</v>
      </c>
      <c r="AU490" s="225" t="s">
        <v>81</v>
      </c>
      <c r="AY490" s="19" t="s">
        <v>196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9" t="s">
        <v>79</v>
      </c>
      <c r="BK490" s="226">
        <f>ROUND(I490*H490,2)</f>
        <v>0</v>
      </c>
      <c r="BL490" s="19" t="s">
        <v>266</v>
      </c>
      <c r="BM490" s="225" t="s">
        <v>2040</v>
      </c>
    </row>
    <row r="491" s="2" customFormat="1">
      <c r="A491" s="40"/>
      <c r="B491" s="41"/>
      <c r="C491" s="42"/>
      <c r="D491" s="227" t="s">
        <v>205</v>
      </c>
      <c r="E491" s="42"/>
      <c r="F491" s="228" t="s">
        <v>2041</v>
      </c>
      <c r="G491" s="42"/>
      <c r="H491" s="42"/>
      <c r="I491" s="229"/>
      <c r="J491" s="42"/>
      <c r="K491" s="42"/>
      <c r="L491" s="46"/>
      <c r="M491" s="230"/>
      <c r="N491" s="231"/>
      <c r="O491" s="86"/>
      <c r="P491" s="86"/>
      <c r="Q491" s="86"/>
      <c r="R491" s="86"/>
      <c r="S491" s="86"/>
      <c r="T491" s="86"/>
      <c r="U491" s="87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205</v>
      </c>
      <c r="AU491" s="19" t="s">
        <v>81</v>
      </c>
    </row>
    <row r="492" s="2" customFormat="1" ht="24.15" customHeight="1">
      <c r="A492" s="40"/>
      <c r="B492" s="41"/>
      <c r="C492" s="244" t="s">
        <v>950</v>
      </c>
      <c r="D492" s="244" t="s">
        <v>214</v>
      </c>
      <c r="E492" s="245" t="s">
        <v>2042</v>
      </c>
      <c r="F492" s="246" t="s">
        <v>2043</v>
      </c>
      <c r="G492" s="247" t="s">
        <v>222</v>
      </c>
      <c r="H492" s="248">
        <v>1</v>
      </c>
      <c r="I492" s="249"/>
      <c r="J492" s="250">
        <f>ROUND(I492*H492,2)</f>
        <v>0</v>
      </c>
      <c r="K492" s="246" t="s">
        <v>19</v>
      </c>
      <c r="L492" s="251"/>
      <c r="M492" s="252" t="s">
        <v>19</v>
      </c>
      <c r="N492" s="253" t="s">
        <v>43</v>
      </c>
      <c r="O492" s="86"/>
      <c r="P492" s="223">
        <f>O492*H492</f>
        <v>0</v>
      </c>
      <c r="Q492" s="223">
        <v>0.153</v>
      </c>
      <c r="R492" s="223">
        <f>Q492*H492</f>
        <v>0.153</v>
      </c>
      <c r="S492" s="223">
        <v>0</v>
      </c>
      <c r="T492" s="223">
        <f>S492*H492</f>
        <v>0</v>
      </c>
      <c r="U492" s="224" t="s">
        <v>19</v>
      </c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5" t="s">
        <v>278</v>
      </c>
      <c r="AT492" s="225" t="s">
        <v>214</v>
      </c>
      <c r="AU492" s="225" t="s">
        <v>81</v>
      </c>
      <c r="AY492" s="19" t="s">
        <v>196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9" t="s">
        <v>79</v>
      </c>
      <c r="BK492" s="226">
        <f>ROUND(I492*H492,2)</f>
        <v>0</v>
      </c>
      <c r="BL492" s="19" t="s">
        <v>266</v>
      </c>
      <c r="BM492" s="225" t="s">
        <v>2044</v>
      </c>
    </row>
    <row r="493" s="2" customFormat="1">
      <c r="A493" s="40"/>
      <c r="B493" s="41"/>
      <c r="C493" s="42"/>
      <c r="D493" s="234" t="s">
        <v>910</v>
      </c>
      <c r="E493" s="42"/>
      <c r="F493" s="278" t="s">
        <v>2045</v>
      </c>
      <c r="G493" s="42"/>
      <c r="H493" s="42"/>
      <c r="I493" s="229"/>
      <c r="J493" s="42"/>
      <c r="K493" s="42"/>
      <c r="L493" s="46"/>
      <c r="M493" s="230"/>
      <c r="N493" s="231"/>
      <c r="O493" s="86"/>
      <c r="P493" s="86"/>
      <c r="Q493" s="86"/>
      <c r="R493" s="86"/>
      <c r="S493" s="86"/>
      <c r="T493" s="86"/>
      <c r="U493" s="87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910</v>
      </c>
      <c r="AU493" s="19" t="s">
        <v>81</v>
      </c>
    </row>
    <row r="494" s="2" customFormat="1" ht="49.05" customHeight="1">
      <c r="A494" s="40"/>
      <c r="B494" s="41"/>
      <c r="C494" s="214" t="s">
        <v>955</v>
      </c>
      <c r="D494" s="214" t="s">
        <v>198</v>
      </c>
      <c r="E494" s="215" t="s">
        <v>913</v>
      </c>
      <c r="F494" s="216" t="s">
        <v>914</v>
      </c>
      <c r="G494" s="217" t="s">
        <v>237</v>
      </c>
      <c r="H494" s="218">
        <v>0.35899999999999999</v>
      </c>
      <c r="I494" s="219"/>
      <c r="J494" s="220">
        <f>ROUND(I494*H494,2)</f>
        <v>0</v>
      </c>
      <c r="K494" s="216" t="s">
        <v>202</v>
      </c>
      <c r="L494" s="46"/>
      <c r="M494" s="221" t="s">
        <v>19</v>
      </c>
      <c r="N494" s="222" t="s">
        <v>43</v>
      </c>
      <c r="O494" s="86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3">
        <f>S494*H494</f>
        <v>0</v>
      </c>
      <c r="U494" s="224" t="s">
        <v>19</v>
      </c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5" t="s">
        <v>266</v>
      </c>
      <c r="AT494" s="225" t="s">
        <v>198</v>
      </c>
      <c r="AU494" s="225" t="s">
        <v>81</v>
      </c>
      <c r="AY494" s="19" t="s">
        <v>196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9" t="s">
        <v>79</v>
      </c>
      <c r="BK494" s="226">
        <f>ROUND(I494*H494,2)</f>
        <v>0</v>
      </c>
      <c r="BL494" s="19" t="s">
        <v>266</v>
      </c>
      <c r="BM494" s="225" t="s">
        <v>2046</v>
      </c>
    </row>
    <row r="495" s="2" customFormat="1">
      <c r="A495" s="40"/>
      <c r="B495" s="41"/>
      <c r="C495" s="42"/>
      <c r="D495" s="227" t="s">
        <v>205</v>
      </c>
      <c r="E495" s="42"/>
      <c r="F495" s="228" t="s">
        <v>916</v>
      </c>
      <c r="G495" s="42"/>
      <c r="H495" s="42"/>
      <c r="I495" s="229"/>
      <c r="J495" s="42"/>
      <c r="K495" s="42"/>
      <c r="L495" s="46"/>
      <c r="M495" s="230"/>
      <c r="N495" s="231"/>
      <c r="O495" s="86"/>
      <c r="P495" s="86"/>
      <c r="Q495" s="86"/>
      <c r="R495" s="86"/>
      <c r="S495" s="86"/>
      <c r="T495" s="86"/>
      <c r="U495" s="87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205</v>
      </c>
      <c r="AU495" s="19" t="s">
        <v>81</v>
      </c>
    </row>
    <row r="496" s="12" customFormat="1" ht="22.8" customHeight="1">
      <c r="A496" s="12"/>
      <c r="B496" s="198"/>
      <c r="C496" s="199"/>
      <c r="D496" s="200" t="s">
        <v>71</v>
      </c>
      <c r="E496" s="212" t="s">
        <v>917</v>
      </c>
      <c r="F496" s="212" t="s">
        <v>918</v>
      </c>
      <c r="G496" s="199"/>
      <c r="H496" s="199"/>
      <c r="I496" s="202"/>
      <c r="J496" s="213">
        <f>BK496</f>
        <v>0</v>
      </c>
      <c r="K496" s="199"/>
      <c r="L496" s="204"/>
      <c r="M496" s="205"/>
      <c r="N496" s="206"/>
      <c r="O496" s="206"/>
      <c r="P496" s="207">
        <f>SUM(P497:P507)</f>
        <v>0</v>
      </c>
      <c r="Q496" s="206"/>
      <c r="R496" s="207">
        <f>SUM(R497:R507)</f>
        <v>0.022145600000000001</v>
      </c>
      <c r="S496" s="206"/>
      <c r="T496" s="207">
        <f>SUM(T497:T507)</f>
        <v>0</v>
      </c>
      <c r="U496" s="208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81</v>
      </c>
      <c r="AT496" s="210" t="s">
        <v>71</v>
      </c>
      <c r="AU496" s="210" t="s">
        <v>79</v>
      </c>
      <c r="AY496" s="209" t="s">
        <v>196</v>
      </c>
      <c r="BK496" s="211">
        <f>SUM(BK497:BK507)</f>
        <v>0</v>
      </c>
    </row>
    <row r="497" s="2" customFormat="1" ht="21.75" customHeight="1">
      <c r="A497" s="40"/>
      <c r="B497" s="41"/>
      <c r="C497" s="214" t="s">
        <v>960</v>
      </c>
      <c r="D497" s="214" t="s">
        <v>198</v>
      </c>
      <c r="E497" s="215" t="s">
        <v>920</v>
      </c>
      <c r="F497" s="216" t="s">
        <v>921</v>
      </c>
      <c r="G497" s="217" t="s">
        <v>244</v>
      </c>
      <c r="H497" s="218">
        <v>13.840999999999999</v>
      </c>
      <c r="I497" s="219"/>
      <c r="J497" s="220">
        <f>ROUND(I497*H497,2)</f>
        <v>0</v>
      </c>
      <c r="K497" s="216" t="s">
        <v>202</v>
      </c>
      <c r="L497" s="46"/>
      <c r="M497" s="221" t="s">
        <v>19</v>
      </c>
      <c r="N497" s="222" t="s">
        <v>43</v>
      </c>
      <c r="O497" s="86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3">
        <f>S497*H497</f>
        <v>0</v>
      </c>
      <c r="U497" s="224" t="s">
        <v>19</v>
      </c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5" t="s">
        <v>266</v>
      </c>
      <c r="AT497" s="225" t="s">
        <v>198</v>
      </c>
      <c r="AU497" s="225" t="s">
        <v>81</v>
      </c>
      <c r="AY497" s="19" t="s">
        <v>196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9" t="s">
        <v>79</v>
      </c>
      <c r="BK497" s="226">
        <f>ROUND(I497*H497,2)</f>
        <v>0</v>
      </c>
      <c r="BL497" s="19" t="s">
        <v>266</v>
      </c>
      <c r="BM497" s="225" t="s">
        <v>2047</v>
      </c>
    </row>
    <row r="498" s="2" customFormat="1">
      <c r="A498" s="40"/>
      <c r="B498" s="41"/>
      <c r="C498" s="42"/>
      <c r="D498" s="227" t="s">
        <v>205</v>
      </c>
      <c r="E498" s="42"/>
      <c r="F498" s="228" t="s">
        <v>923</v>
      </c>
      <c r="G498" s="42"/>
      <c r="H498" s="42"/>
      <c r="I498" s="229"/>
      <c r="J498" s="42"/>
      <c r="K498" s="42"/>
      <c r="L498" s="46"/>
      <c r="M498" s="230"/>
      <c r="N498" s="231"/>
      <c r="O498" s="86"/>
      <c r="P498" s="86"/>
      <c r="Q498" s="86"/>
      <c r="R498" s="86"/>
      <c r="S498" s="86"/>
      <c r="T498" s="86"/>
      <c r="U498" s="87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205</v>
      </c>
      <c r="AU498" s="19" t="s">
        <v>81</v>
      </c>
    </row>
    <row r="499" s="2" customFormat="1" ht="24.15" customHeight="1">
      <c r="A499" s="40"/>
      <c r="B499" s="41"/>
      <c r="C499" s="214" t="s">
        <v>966</v>
      </c>
      <c r="D499" s="214" t="s">
        <v>198</v>
      </c>
      <c r="E499" s="215" t="s">
        <v>925</v>
      </c>
      <c r="F499" s="216" t="s">
        <v>926</v>
      </c>
      <c r="G499" s="217" t="s">
        <v>244</v>
      </c>
      <c r="H499" s="218">
        <v>13.840999999999999</v>
      </c>
      <c r="I499" s="219"/>
      <c r="J499" s="220">
        <f>ROUND(I499*H499,2)</f>
        <v>0</v>
      </c>
      <c r="K499" s="216" t="s">
        <v>202</v>
      </c>
      <c r="L499" s="46"/>
      <c r="M499" s="221" t="s">
        <v>19</v>
      </c>
      <c r="N499" s="222" t="s">
        <v>43</v>
      </c>
      <c r="O499" s="86"/>
      <c r="P499" s="223">
        <f>O499*H499</f>
        <v>0</v>
      </c>
      <c r="Q499" s="223">
        <v>0.00020000000000000001</v>
      </c>
      <c r="R499" s="223">
        <f>Q499*H499</f>
        <v>0.0027682000000000002</v>
      </c>
      <c r="S499" s="223">
        <v>0</v>
      </c>
      <c r="T499" s="223">
        <f>S499*H499</f>
        <v>0</v>
      </c>
      <c r="U499" s="224" t="s">
        <v>19</v>
      </c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25" t="s">
        <v>266</v>
      </c>
      <c r="AT499" s="225" t="s">
        <v>198</v>
      </c>
      <c r="AU499" s="225" t="s">
        <v>81</v>
      </c>
      <c r="AY499" s="19" t="s">
        <v>196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9" t="s">
        <v>79</v>
      </c>
      <c r="BK499" s="226">
        <f>ROUND(I499*H499,2)</f>
        <v>0</v>
      </c>
      <c r="BL499" s="19" t="s">
        <v>266</v>
      </c>
      <c r="BM499" s="225" t="s">
        <v>2048</v>
      </c>
    </row>
    <row r="500" s="2" customFormat="1">
      <c r="A500" s="40"/>
      <c r="B500" s="41"/>
      <c r="C500" s="42"/>
      <c r="D500" s="227" t="s">
        <v>205</v>
      </c>
      <c r="E500" s="42"/>
      <c r="F500" s="228" t="s">
        <v>928</v>
      </c>
      <c r="G500" s="42"/>
      <c r="H500" s="42"/>
      <c r="I500" s="229"/>
      <c r="J500" s="42"/>
      <c r="K500" s="42"/>
      <c r="L500" s="46"/>
      <c r="M500" s="230"/>
      <c r="N500" s="231"/>
      <c r="O500" s="86"/>
      <c r="P500" s="86"/>
      <c r="Q500" s="86"/>
      <c r="R500" s="86"/>
      <c r="S500" s="86"/>
      <c r="T500" s="86"/>
      <c r="U500" s="87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205</v>
      </c>
      <c r="AU500" s="19" t="s">
        <v>81</v>
      </c>
    </row>
    <row r="501" s="2" customFormat="1" ht="24.15" customHeight="1">
      <c r="A501" s="40"/>
      <c r="B501" s="41"/>
      <c r="C501" s="214" t="s">
        <v>968</v>
      </c>
      <c r="D501" s="214" t="s">
        <v>198</v>
      </c>
      <c r="E501" s="215" t="s">
        <v>930</v>
      </c>
      <c r="F501" s="216" t="s">
        <v>931</v>
      </c>
      <c r="G501" s="217" t="s">
        <v>244</v>
      </c>
      <c r="H501" s="218">
        <v>13.840999999999999</v>
      </c>
      <c r="I501" s="219"/>
      <c r="J501" s="220">
        <f>ROUND(I501*H501,2)</f>
        <v>0</v>
      </c>
      <c r="K501" s="216" t="s">
        <v>202</v>
      </c>
      <c r="L501" s="46"/>
      <c r="M501" s="221" t="s">
        <v>19</v>
      </c>
      <c r="N501" s="222" t="s">
        <v>43</v>
      </c>
      <c r="O501" s="86"/>
      <c r="P501" s="223">
        <f>O501*H501</f>
        <v>0</v>
      </c>
      <c r="Q501" s="223">
        <v>0.0014</v>
      </c>
      <c r="R501" s="223">
        <f>Q501*H501</f>
        <v>0.019377399999999999</v>
      </c>
      <c r="S501" s="223">
        <v>0</v>
      </c>
      <c r="T501" s="223">
        <f>S501*H501</f>
        <v>0</v>
      </c>
      <c r="U501" s="224" t="s">
        <v>19</v>
      </c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25" t="s">
        <v>266</v>
      </c>
      <c r="AT501" s="225" t="s">
        <v>198</v>
      </c>
      <c r="AU501" s="225" t="s">
        <v>81</v>
      </c>
      <c r="AY501" s="19" t="s">
        <v>196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9" t="s">
        <v>79</v>
      </c>
      <c r="BK501" s="226">
        <f>ROUND(I501*H501,2)</f>
        <v>0</v>
      </c>
      <c r="BL501" s="19" t="s">
        <v>266</v>
      </c>
      <c r="BM501" s="225" t="s">
        <v>2049</v>
      </c>
    </row>
    <row r="502" s="2" customFormat="1">
      <c r="A502" s="40"/>
      <c r="B502" s="41"/>
      <c r="C502" s="42"/>
      <c r="D502" s="227" t="s">
        <v>205</v>
      </c>
      <c r="E502" s="42"/>
      <c r="F502" s="228" t="s">
        <v>933</v>
      </c>
      <c r="G502" s="42"/>
      <c r="H502" s="42"/>
      <c r="I502" s="229"/>
      <c r="J502" s="42"/>
      <c r="K502" s="42"/>
      <c r="L502" s="46"/>
      <c r="M502" s="230"/>
      <c r="N502" s="231"/>
      <c r="O502" s="86"/>
      <c r="P502" s="86"/>
      <c r="Q502" s="86"/>
      <c r="R502" s="86"/>
      <c r="S502" s="86"/>
      <c r="T502" s="86"/>
      <c r="U502" s="87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T502" s="19" t="s">
        <v>205</v>
      </c>
      <c r="AU502" s="19" t="s">
        <v>81</v>
      </c>
    </row>
    <row r="503" s="13" customFormat="1">
      <c r="A503" s="13"/>
      <c r="B503" s="232"/>
      <c r="C503" s="233"/>
      <c r="D503" s="234" t="s">
        <v>212</v>
      </c>
      <c r="E503" s="235" t="s">
        <v>19</v>
      </c>
      <c r="F503" s="236" t="s">
        <v>1872</v>
      </c>
      <c r="G503" s="233"/>
      <c r="H503" s="237">
        <v>7.0469999999999997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1"/>
      <c r="U503" s="242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212</v>
      </c>
      <c r="AU503" s="243" t="s">
        <v>81</v>
      </c>
      <c r="AV503" s="13" t="s">
        <v>81</v>
      </c>
      <c r="AW503" s="13" t="s">
        <v>33</v>
      </c>
      <c r="AX503" s="13" t="s">
        <v>72</v>
      </c>
      <c r="AY503" s="243" t="s">
        <v>196</v>
      </c>
    </row>
    <row r="504" s="13" customFormat="1">
      <c r="A504" s="13"/>
      <c r="B504" s="232"/>
      <c r="C504" s="233"/>
      <c r="D504" s="234" t="s">
        <v>212</v>
      </c>
      <c r="E504" s="235" t="s">
        <v>19</v>
      </c>
      <c r="F504" s="236" t="s">
        <v>1873</v>
      </c>
      <c r="G504" s="233"/>
      <c r="H504" s="237">
        <v>6.7939999999999996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1"/>
      <c r="U504" s="242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212</v>
      </c>
      <c r="AU504" s="243" t="s">
        <v>81</v>
      </c>
      <c r="AV504" s="13" t="s">
        <v>81</v>
      </c>
      <c r="AW504" s="13" t="s">
        <v>33</v>
      </c>
      <c r="AX504" s="13" t="s">
        <v>72</v>
      </c>
      <c r="AY504" s="243" t="s">
        <v>196</v>
      </c>
    </row>
    <row r="505" s="14" customFormat="1">
      <c r="A505" s="14"/>
      <c r="B505" s="254"/>
      <c r="C505" s="255"/>
      <c r="D505" s="234" t="s">
        <v>212</v>
      </c>
      <c r="E505" s="256" t="s">
        <v>19</v>
      </c>
      <c r="F505" s="257" t="s">
        <v>233</v>
      </c>
      <c r="G505" s="255"/>
      <c r="H505" s="258">
        <v>13.840999999999999</v>
      </c>
      <c r="I505" s="259"/>
      <c r="J505" s="255"/>
      <c r="K505" s="255"/>
      <c r="L505" s="260"/>
      <c r="M505" s="261"/>
      <c r="N505" s="262"/>
      <c r="O505" s="262"/>
      <c r="P505" s="262"/>
      <c r="Q505" s="262"/>
      <c r="R505" s="262"/>
      <c r="S505" s="262"/>
      <c r="T505" s="262"/>
      <c r="U505" s="263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64" t="s">
        <v>212</v>
      </c>
      <c r="AU505" s="264" t="s">
        <v>81</v>
      </c>
      <c r="AV505" s="14" t="s">
        <v>203</v>
      </c>
      <c r="AW505" s="14" t="s">
        <v>33</v>
      </c>
      <c r="AX505" s="14" t="s">
        <v>79</v>
      </c>
      <c r="AY505" s="264" t="s">
        <v>196</v>
      </c>
    </row>
    <row r="506" s="2" customFormat="1" ht="44.25" customHeight="1">
      <c r="A506" s="40"/>
      <c r="B506" s="41"/>
      <c r="C506" s="214" t="s">
        <v>970</v>
      </c>
      <c r="D506" s="214" t="s">
        <v>198</v>
      </c>
      <c r="E506" s="215" t="s">
        <v>936</v>
      </c>
      <c r="F506" s="216" t="s">
        <v>937</v>
      </c>
      <c r="G506" s="217" t="s">
        <v>237</v>
      </c>
      <c r="H506" s="218">
        <v>0.021999999999999999</v>
      </c>
      <c r="I506" s="219"/>
      <c r="J506" s="220">
        <f>ROUND(I506*H506,2)</f>
        <v>0</v>
      </c>
      <c r="K506" s="216" t="s">
        <v>202</v>
      </c>
      <c r="L506" s="46"/>
      <c r="M506" s="221" t="s">
        <v>19</v>
      </c>
      <c r="N506" s="222" t="s">
        <v>43</v>
      </c>
      <c r="O506" s="86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3">
        <f>S506*H506</f>
        <v>0</v>
      </c>
      <c r="U506" s="224" t="s">
        <v>19</v>
      </c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5" t="s">
        <v>266</v>
      </c>
      <c r="AT506" s="225" t="s">
        <v>198</v>
      </c>
      <c r="AU506" s="225" t="s">
        <v>81</v>
      </c>
      <c r="AY506" s="19" t="s">
        <v>196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9" t="s">
        <v>79</v>
      </c>
      <c r="BK506" s="226">
        <f>ROUND(I506*H506,2)</f>
        <v>0</v>
      </c>
      <c r="BL506" s="19" t="s">
        <v>266</v>
      </c>
      <c r="BM506" s="225" t="s">
        <v>2050</v>
      </c>
    </row>
    <row r="507" s="2" customFormat="1">
      <c r="A507" s="40"/>
      <c r="B507" s="41"/>
      <c r="C507" s="42"/>
      <c r="D507" s="227" t="s">
        <v>205</v>
      </c>
      <c r="E507" s="42"/>
      <c r="F507" s="228" t="s">
        <v>939</v>
      </c>
      <c r="G507" s="42"/>
      <c r="H507" s="42"/>
      <c r="I507" s="229"/>
      <c r="J507" s="42"/>
      <c r="K507" s="42"/>
      <c r="L507" s="46"/>
      <c r="M507" s="230"/>
      <c r="N507" s="231"/>
      <c r="O507" s="86"/>
      <c r="P507" s="86"/>
      <c r="Q507" s="86"/>
      <c r="R507" s="86"/>
      <c r="S507" s="86"/>
      <c r="T507" s="86"/>
      <c r="U507" s="87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205</v>
      </c>
      <c r="AU507" s="19" t="s">
        <v>81</v>
      </c>
    </row>
    <row r="508" s="12" customFormat="1" ht="22.8" customHeight="1">
      <c r="A508" s="12"/>
      <c r="B508" s="198"/>
      <c r="C508" s="199"/>
      <c r="D508" s="200" t="s">
        <v>71</v>
      </c>
      <c r="E508" s="212" t="s">
        <v>318</v>
      </c>
      <c r="F508" s="212" t="s">
        <v>319</v>
      </c>
      <c r="G508" s="199"/>
      <c r="H508" s="199"/>
      <c r="I508" s="202"/>
      <c r="J508" s="213">
        <f>BK508</f>
        <v>0</v>
      </c>
      <c r="K508" s="199"/>
      <c r="L508" s="204"/>
      <c r="M508" s="205"/>
      <c r="N508" s="206"/>
      <c r="O508" s="206"/>
      <c r="P508" s="207">
        <f>SUM(P509:P540)</f>
        <v>0</v>
      </c>
      <c r="Q508" s="206"/>
      <c r="R508" s="207">
        <f>SUM(R509:R540)</f>
        <v>0.072406800000000007</v>
      </c>
      <c r="S508" s="206"/>
      <c r="T508" s="207">
        <f>SUM(T509:T540)</f>
        <v>0</v>
      </c>
      <c r="U508" s="208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09" t="s">
        <v>81</v>
      </c>
      <c r="AT508" s="210" t="s">
        <v>71</v>
      </c>
      <c r="AU508" s="210" t="s">
        <v>79</v>
      </c>
      <c r="AY508" s="209" t="s">
        <v>196</v>
      </c>
      <c r="BK508" s="211">
        <f>SUM(BK509:BK540)</f>
        <v>0</v>
      </c>
    </row>
    <row r="509" s="2" customFormat="1" ht="37.8" customHeight="1">
      <c r="A509" s="40"/>
      <c r="B509" s="41"/>
      <c r="C509" s="214" t="s">
        <v>975</v>
      </c>
      <c r="D509" s="214" t="s">
        <v>198</v>
      </c>
      <c r="E509" s="215" t="s">
        <v>941</v>
      </c>
      <c r="F509" s="216" t="s">
        <v>942</v>
      </c>
      <c r="G509" s="217" t="s">
        <v>244</v>
      </c>
      <c r="H509" s="218">
        <v>92.016000000000005</v>
      </c>
      <c r="I509" s="219"/>
      <c r="J509" s="220">
        <f>ROUND(I509*H509,2)</f>
        <v>0</v>
      </c>
      <c r="K509" s="216" t="s">
        <v>202</v>
      </c>
      <c r="L509" s="46"/>
      <c r="M509" s="221" t="s">
        <v>19</v>
      </c>
      <c r="N509" s="222" t="s">
        <v>43</v>
      </c>
      <c r="O509" s="86"/>
      <c r="P509" s="223">
        <f>O509*H509</f>
        <v>0</v>
      </c>
      <c r="Q509" s="223">
        <v>2.0000000000000002E-05</v>
      </c>
      <c r="R509" s="223">
        <f>Q509*H509</f>
        <v>0.0018403200000000003</v>
      </c>
      <c r="S509" s="223">
        <v>0</v>
      </c>
      <c r="T509" s="223">
        <f>S509*H509</f>
        <v>0</v>
      </c>
      <c r="U509" s="224" t="s">
        <v>19</v>
      </c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25" t="s">
        <v>266</v>
      </c>
      <c r="AT509" s="225" t="s">
        <v>198</v>
      </c>
      <c r="AU509" s="225" t="s">
        <v>81</v>
      </c>
      <c r="AY509" s="19" t="s">
        <v>196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9" t="s">
        <v>79</v>
      </c>
      <c r="BK509" s="226">
        <f>ROUND(I509*H509,2)</f>
        <v>0</v>
      </c>
      <c r="BL509" s="19" t="s">
        <v>266</v>
      </c>
      <c r="BM509" s="225" t="s">
        <v>2051</v>
      </c>
    </row>
    <row r="510" s="2" customFormat="1">
      <c r="A510" s="40"/>
      <c r="B510" s="41"/>
      <c r="C510" s="42"/>
      <c r="D510" s="227" t="s">
        <v>205</v>
      </c>
      <c r="E510" s="42"/>
      <c r="F510" s="228" t="s">
        <v>944</v>
      </c>
      <c r="G510" s="42"/>
      <c r="H510" s="42"/>
      <c r="I510" s="229"/>
      <c r="J510" s="42"/>
      <c r="K510" s="42"/>
      <c r="L510" s="46"/>
      <c r="M510" s="230"/>
      <c r="N510" s="231"/>
      <c r="O510" s="86"/>
      <c r="P510" s="86"/>
      <c r="Q510" s="86"/>
      <c r="R510" s="86"/>
      <c r="S510" s="86"/>
      <c r="T510" s="86"/>
      <c r="U510" s="87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205</v>
      </c>
      <c r="AU510" s="19" t="s">
        <v>81</v>
      </c>
    </row>
    <row r="511" s="2" customFormat="1" ht="24.15" customHeight="1">
      <c r="A511" s="40"/>
      <c r="B511" s="41"/>
      <c r="C511" s="214" t="s">
        <v>977</v>
      </c>
      <c r="D511" s="214" t="s">
        <v>198</v>
      </c>
      <c r="E511" s="215" t="s">
        <v>946</v>
      </c>
      <c r="F511" s="216" t="s">
        <v>947</v>
      </c>
      <c r="G511" s="217" t="s">
        <v>244</v>
      </c>
      <c r="H511" s="218">
        <v>92.016000000000005</v>
      </c>
      <c r="I511" s="219"/>
      <c r="J511" s="220">
        <f>ROUND(I511*H511,2)</f>
        <v>0</v>
      </c>
      <c r="K511" s="216" t="s">
        <v>202</v>
      </c>
      <c r="L511" s="46"/>
      <c r="M511" s="221" t="s">
        <v>19</v>
      </c>
      <c r="N511" s="222" t="s">
        <v>43</v>
      </c>
      <c r="O511" s="86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3">
        <f>S511*H511</f>
        <v>0</v>
      </c>
      <c r="U511" s="224" t="s">
        <v>19</v>
      </c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5" t="s">
        <v>266</v>
      </c>
      <c r="AT511" s="225" t="s">
        <v>198</v>
      </c>
      <c r="AU511" s="225" t="s">
        <v>81</v>
      </c>
      <c r="AY511" s="19" t="s">
        <v>196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9" t="s">
        <v>79</v>
      </c>
      <c r="BK511" s="226">
        <f>ROUND(I511*H511,2)</f>
        <v>0</v>
      </c>
      <c r="BL511" s="19" t="s">
        <v>266</v>
      </c>
      <c r="BM511" s="225" t="s">
        <v>2052</v>
      </c>
    </row>
    <row r="512" s="2" customFormat="1">
      <c r="A512" s="40"/>
      <c r="B512" s="41"/>
      <c r="C512" s="42"/>
      <c r="D512" s="227" t="s">
        <v>205</v>
      </c>
      <c r="E512" s="42"/>
      <c r="F512" s="228" t="s">
        <v>949</v>
      </c>
      <c r="G512" s="42"/>
      <c r="H512" s="42"/>
      <c r="I512" s="229"/>
      <c r="J512" s="42"/>
      <c r="K512" s="42"/>
      <c r="L512" s="46"/>
      <c r="M512" s="230"/>
      <c r="N512" s="231"/>
      <c r="O512" s="86"/>
      <c r="P512" s="86"/>
      <c r="Q512" s="86"/>
      <c r="R512" s="86"/>
      <c r="S512" s="86"/>
      <c r="T512" s="86"/>
      <c r="U512" s="87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205</v>
      </c>
      <c r="AU512" s="19" t="s">
        <v>81</v>
      </c>
    </row>
    <row r="513" s="2" customFormat="1" ht="24.15" customHeight="1">
      <c r="A513" s="40"/>
      <c r="B513" s="41"/>
      <c r="C513" s="214" t="s">
        <v>1570</v>
      </c>
      <c r="D513" s="214" t="s">
        <v>198</v>
      </c>
      <c r="E513" s="215" t="s">
        <v>951</v>
      </c>
      <c r="F513" s="216" t="s">
        <v>952</v>
      </c>
      <c r="G513" s="217" t="s">
        <v>244</v>
      </c>
      <c r="H513" s="218">
        <v>92.016000000000005</v>
      </c>
      <c r="I513" s="219"/>
      <c r="J513" s="220">
        <f>ROUND(I513*H513,2)</f>
        <v>0</v>
      </c>
      <c r="K513" s="216" t="s">
        <v>202</v>
      </c>
      <c r="L513" s="46"/>
      <c r="M513" s="221" t="s">
        <v>19</v>
      </c>
      <c r="N513" s="222" t="s">
        <v>43</v>
      </c>
      <c r="O513" s="86"/>
      <c r="P513" s="223">
        <f>O513*H513</f>
        <v>0</v>
      </c>
      <c r="Q513" s="223">
        <v>0.00017000000000000001</v>
      </c>
      <c r="R513" s="223">
        <f>Q513*H513</f>
        <v>0.015642720000000002</v>
      </c>
      <c r="S513" s="223">
        <v>0</v>
      </c>
      <c r="T513" s="223">
        <f>S513*H513</f>
        <v>0</v>
      </c>
      <c r="U513" s="224" t="s">
        <v>19</v>
      </c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5" t="s">
        <v>266</v>
      </c>
      <c r="AT513" s="225" t="s">
        <v>198</v>
      </c>
      <c r="AU513" s="225" t="s">
        <v>81</v>
      </c>
      <c r="AY513" s="19" t="s">
        <v>196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9" t="s">
        <v>79</v>
      </c>
      <c r="BK513" s="226">
        <f>ROUND(I513*H513,2)</f>
        <v>0</v>
      </c>
      <c r="BL513" s="19" t="s">
        <v>266</v>
      </c>
      <c r="BM513" s="225" t="s">
        <v>2053</v>
      </c>
    </row>
    <row r="514" s="2" customFormat="1">
      <c r="A514" s="40"/>
      <c r="B514" s="41"/>
      <c r="C514" s="42"/>
      <c r="D514" s="227" t="s">
        <v>205</v>
      </c>
      <c r="E514" s="42"/>
      <c r="F514" s="228" t="s">
        <v>954</v>
      </c>
      <c r="G514" s="42"/>
      <c r="H514" s="42"/>
      <c r="I514" s="229"/>
      <c r="J514" s="42"/>
      <c r="K514" s="42"/>
      <c r="L514" s="46"/>
      <c r="M514" s="230"/>
      <c r="N514" s="231"/>
      <c r="O514" s="86"/>
      <c r="P514" s="86"/>
      <c r="Q514" s="86"/>
      <c r="R514" s="86"/>
      <c r="S514" s="86"/>
      <c r="T514" s="86"/>
      <c r="U514" s="87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205</v>
      </c>
      <c r="AU514" s="19" t="s">
        <v>81</v>
      </c>
    </row>
    <row r="515" s="2" customFormat="1" ht="24.15" customHeight="1">
      <c r="A515" s="40"/>
      <c r="B515" s="41"/>
      <c r="C515" s="214" t="s">
        <v>1572</v>
      </c>
      <c r="D515" s="214" t="s">
        <v>198</v>
      </c>
      <c r="E515" s="215" t="s">
        <v>956</v>
      </c>
      <c r="F515" s="216" t="s">
        <v>957</v>
      </c>
      <c r="G515" s="217" t="s">
        <v>244</v>
      </c>
      <c r="H515" s="218">
        <v>92.016000000000005</v>
      </c>
      <c r="I515" s="219"/>
      <c r="J515" s="220">
        <f>ROUND(I515*H515,2)</f>
        <v>0</v>
      </c>
      <c r="K515" s="216" t="s">
        <v>202</v>
      </c>
      <c r="L515" s="46"/>
      <c r="M515" s="221" t="s">
        <v>19</v>
      </c>
      <c r="N515" s="222" t="s">
        <v>43</v>
      </c>
      <c r="O515" s="86"/>
      <c r="P515" s="223">
        <f>O515*H515</f>
        <v>0</v>
      </c>
      <c r="Q515" s="223">
        <v>0.00012999999999999999</v>
      </c>
      <c r="R515" s="223">
        <f>Q515*H515</f>
        <v>0.01196208</v>
      </c>
      <c r="S515" s="223">
        <v>0</v>
      </c>
      <c r="T515" s="223">
        <f>S515*H515</f>
        <v>0</v>
      </c>
      <c r="U515" s="224" t="s">
        <v>19</v>
      </c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25" t="s">
        <v>266</v>
      </c>
      <c r="AT515" s="225" t="s">
        <v>198</v>
      </c>
      <c r="AU515" s="225" t="s">
        <v>81</v>
      </c>
      <c r="AY515" s="19" t="s">
        <v>196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9" t="s">
        <v>79</v>
      </c>
      <c r="BK515" s="226">
        <f>ROUND(I515*H515,2)</f>
        <v>0</v>
      </c>
      <c r="BL515" s="19" t="s">
        <v>266</v>
      </c>
      <c r="BM515" s="225" t="s">
        <v>2054</v>
      </c>
    </row>
    <row r="516" s="2" customFormat="1">
      <c r="A516" s="40"/>
      <c r="B516" s="41"/>
      <c r="C516" s="42"/>
      <c r="D516" s="227" t="s">
        <v>205</v>
      </c>
      <c r="E516" s="42"/>
      <c r="F516" s="228" t="s">
        <v>959</v>
      </c>
      <c r="G516" s="42"/>
      <c r="H516" s="42"/>
      <c r="I516" s="229"/>
      <c r="J516" s="42"/>
      <c r="K516" s="42"/>
      <c r="L516" s="46"/>
      <c r="M516" s="230"/>
      <c r="N516" s="231"/>
      <c r="O516" s="86"/>
      <c r="P516" s="86"/>
      <c r="Q516" s="86"/>
      <c r="R516" s="86"/>
      <c r="S516" s="86"/>
      <c r="T516" s="86"/>
      <c r="U516" s="87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205</v>
      </c>
      <c r="AU516" s="19" t="s">
        <v>81</v>
      </c>
    </row>
    <row r="517" s="2" customFormat="1" ht="24.15" customHeight="1">
      <c r="A517" s="40"/>
      <c r="B517" s="41"/>
      <c r="C517" s="214" t="s">
        <v>1574</v>
      </c>
      <c r="D517" s="214" t="s">
        <v>198</v>
      </c>
      <c r="E517" s="215" t="s">
        <v>961</v>
      </c>
      <c r="F517" s="216" t="s">
        <v>962</v>
      </c>
      <c r="G517" s="217" t="s">
        <v>244</v>
      </c>
      <c r="H517" s="218">
        <v>92.016000000000005</v>
      </c>
      <c r="I517" s="219"/>
      <c r="J517" s="220">
        <f>ROUND(I517*H517,2)</f>
        <v>0</v>
      </c>
      <c r="K517" s="216" t="s">
        <v>202</v>
      </c>
      <c r="L517" s="46"/>
      <c r="M517" s="221" t="s">
        <v>19</v>
      </c>
      <c r="N517" s="222" t="s">
        <v>43</v>
      </c>
      <c r="O517" s="86"/>
      <c r="P517" s="223">
        <f>O517*H517</f>
        <v>0</v>
      </c>
      <c r="Q517" s="223">
        <v>0.00012</v>
      </c>
      <c r="R517" s="223">
        <f>Q517*H517</f>
        <v>0.01104192</v>
      </c>
      <c r="S517" s="223">
        <v>0</v>
      </c>
      <c r="T517" s="223">
        <f>S517*H517</f>
        <v>0</v>
      </c>
      <c r="U517" s="224" t="s">
        <v>19</v>
      </c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25" t="s">
        <v>266</v>
      </c>
      <c r="AT517" s="225" t="s">
        <v>198</v>
      </c>
      <c r="AU517" s="225" t="s">
        <v>81</v>
      </c>
      <c r="AY517" s="19" t="s">
        <v>196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9" t="s">
        <v>79</v>
      </c>
      <c r="BK517" s="226">
        <f>ROUND(I517*H517,2)</f>
        <v>0</v>
      </c>
      <c r="BL517" s="19" t="s">
        <v>266</v>
      </c>
      <c r="BM517" s="225" t="s">
        <v>2055</v>
      </c>
    </row>
    <row r="518" s="2" customFormat="1">
      <c r="A518" s="40"/>
      <c r="B518" s="41"/>
      <c r="C518" s="42"/>
      <c r="D518" s="227" t="s">
        <v>205</v>
      </c>
      <c r="E518" s="42"/>
      <c r="F518" s="228" t="s">
        <v>964</v>
      </c>
      <c r="G518" s="42"/>
      <c r="H518" s="42"/>
      <c r="I518" s="229"/>
      <c r="J518" s="42"/>
      <c r="K518" s="42"/>
      <c r="L518" s="46"/>
      <c r="M518" s="230"/>
      <c r="N518" s="231"/>
      <c r="O518" s="86"/>
      <c r="P518" s="86"/>
      <c r="Q518" s="86"/>
      <c r="R518" s="86"/>
      <c r="S518" s="86"/>
      <c r="T518" s="86"/>
      <c r="U518" s="87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205</v>
      </c>
      <c r="AU518" s="19" t="s">
        <v>81</v>
      </c>
    </row>
    <row r="519" s="13" customFormat="1">
      <c r="A519" s="13"/>
      <c r="B519" s="232"/>
      <c r="C519" s="233"/>
      <c r="D519" s="234" t="s">
        <v>212</v>
      </c>
      <c r="E519" s="235" t="s">
        <v>19</v>
      </c>
      <c r="F519" s="236" t="s">
        <v>2056</v>
      </c>
      <c r="G519" s="233"/>
      <c r="H519" s="237">
        <v>92.016000000000005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1"/>
      <c r="U519" s="242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212</v>
      </c>
      <c r="AU519" s="243" t="s">
        <v>81</v>
      </c>
      <c r="AV519" s="13" t="s">
        <v>81</v>
      </c>
      <c r="AW519" s="13" t="s">
        <v>33</v>
      </c>
      <c r="AX519" s="13" t="s">
        <v>79</v>
      </c>
      <c r="AY519" s="243" t="s">
        <v>196</v>
      </c>
    </row>
    <row r="520" s="2" customFormat="1" ht="24.15" customHeight="1">
      <c r="A520" s="40"/>
      <c r="B520" s="41"/>
      <c r="C520" s="214" t="s">
        <v>1578</v>
      </c>
      <c r="D520" s="214" t="s">
        <v>198</v>
      </c>
      <c r="E520" s="215" t="s">
        <v>321</v>
      </c>
      <c r="F520" s="216" t="s">
        <v>322</v>
      </c>
      <c r="G520" s="217" t="s">
        <v>244</v>
      </c>
      <c r="H520" s="218">
        <v>74.231999999999999</v>
      </c>
      <c r="I520" s="219"/>
      <c r="J520" s="220">
        <f>ROUND(I520*H520,2)</f>
        <v>0</v>
      </c>
      <c r="K520" s="216" t="s">
        <v>202</v>
      </c>
      <c r="L520" s="46"/>
      <c r="M520" s="221" t="s">
        <v>19</v>
      </c>
      <c r="N520" s="222" t="s">
        <v>43</v>
      </c>
      <c r="O520" s="86"/>
      <c r="P520" s="223">
        <f>O520*H520</f>
        <v>0</v>
      </c>
      <c r="Q520" s="223">
        <v>2.0000000000000002E-05</v>
      </c>
      <c r="R520" s="223">
        <f>Q520*H520</f>
        <v>0.0014846400000000002</v>
      </c>
      <c r="S520" s="223">
        <v>0</v>
      </c>
      <c r="T520" s="223">
        <f>S520*H520</f>
        <v>0</v>
      </c>
      <c r="U520" s="224" t="s">
        <v>19</v>
      </c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25" t="s">
        <v>266</v>
      </c>
      <c r="AT520" s="225" t="s">
        <v>198</v>
      </c>
      <c r="AU520" s="225" t="s">
        <v>81</v>
      </c>
      <c r="AY520" s="19" t="s">
        <v>196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9" t="s">
        <v>79</v>
      </c>
      <c r="BK520" s="226">
        <f>ROUND(I520*H520,2)</f>
        <v>0</v>
      </c>
      <c r="BL520" s="19" t="s">
        <v>266</v>
      </c>
      <c r="BM520" s="225" t="s">
        <v>2057</v>
      </c>
    </row>
    <row r="521" s="2" customFormat="1">
      <c r="A521" s="40"/>
      <c r="B521" s="41"/>
      <c r="C521" s="42"/>
      <c r="D521" s="227" t="s">
        <v>205</v>
      </c>
      <c r="E521" s="42"/>
      <c r="F521" s="228" t="s">
        <v>324</v>
      </c>
      <c r="G521" s="42"/>
      <c r="H521" s="42"/>
      <c r="I521" s="229"/>
      <c r="J521" s="42"/>
      <c r="K521" s="42"/>
      <c r="L521" s="46"/>
      <c r="M521" s="230"/>
      <c r="N521" s="231"/>
      <c r="O521" s="86"/>
      <c r="P521" s="86"/>
      <c r="Q521" s="86"/>
      <c r="R521" s="86"/>
      <c r="S521" s="86"/>
      <c r="T521" s="86"/>
      <c r="U521" s="87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205</v>
      </c>
      <c r="AU521" s="19" t="s">
        <v>81</v>
      </c>
    </row>
    <row r="522" s="2" customFormat="1" ht="24.15" customHeight="1">
      <c r="A522" s="40"/>
      <c r="B522" s="41"/>
      <c r="C522" s="214" t="s">
        <v>1580</v>
      </c>
      <c r="D522" s="214" t="s">
        <v>198</v>
      </c>
      <c r="E522" s="215" t="s">
        <v>326</v>
      </c>
      <c r="F522" s="216" t="s">
        <v>327</v>
      </c>
      <c r="G522" s="217" t="s">
        <v>244</v>
      </c>
      <c r="H522" s="218">
        <v>74.231999999999999</v>
      </c>
      <c r="I522" s="219"/>
      <c r="J522" s="220">
        <f>ROUND(I522*H522,2)</f>
        <v>0</v>
      </c>
      <c r="K522" s="216" t="s">
        <v>202</v>
      </c>
      <c r="L522" s="46"/>
      <c r="M522" s="221" t="s">
        <v>19</v>
      </c>
      <c r="N522" s="222" t="s">
        <v>43</v>
      </c>
      <c r="O522" s="86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3">
        <f>S522*H522</f>
        <v>0</v>
      </c>
      <c r="U522" s="224" t="s">
        <v>19</v>
      </c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25" t="s">
        <v>266</v>
      </c>
      <c r="AT522" s="225" t="s">
        <v>198</v>
      </c>
      <c r="AU522" s="225" t="s">
        <v>81</v>
      </c>
      <c r="AY522" s="19" t="s">
        <v>196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9" t="s">
        <v>79</v>
      </c>
      <c r="BK522" s="226">
        <f>ROUND(I522*H522,2)</f>
        <v>0</v>
      </c>
      <c r="BL522" s="19" t="s">
        <v>266</v>
      </c>
      <c r="BM522" s="225" t="s">
        <v>2058</v>
      </c>
    </row>
    <row r="523" s="2" customFormat="1">
      <c r="A523" s="40"/>
      <c r="B523" s="41"/>
      <c r="C523" s="42"/>
      <c r="D523" s="227" t="s">
        <v>205</v>
      </c>
      <c r="E523" s="42"/>
      <c r="F523" s="228" t="s">
        <v>329</v>
      </c>
      <c r="G523" s="42"/>
      <c r="H523" s="42"/>
      <c r="I523" s="229"/>
      <c r="J523" s="42"/>
      <c r="K523" s="42"/>
      <c r="L523" s="46"/>
      <c r="M523" s="230"/>
      <c r="N523" s="231"/>
      <c r="O523" s="86"/>
      <c r="P523" s="86"/>
      <c r="Q523" s="86"/>
      <c r="R523" s="86"/>
      <c r="S523" s="86"/>
      <c r="T523" s="86"/>
      <c r="U523" s="87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205</v>
      </c>
      <c r="AU523" s="19" t="s">
        <v>81</v>
      </c>
    </row>
    <row r="524" s="2" customFormat="1" ht="49.05" customHeight="1">
      <c r="A524" s="40"/>
      <c r="B524" s="41"/>
      <c r="C524" s="214" t="s">
        <v>1582</v>
      </c>
      <c r="D524" s="214" t="s">
        <v>198</v>
      </c>
      <c r="E524" s="215" t="s">
        <v>971</v>
      </c>
      <c r="F524" s="216" t="s">
        <v>972</v>
      </c>
      <c r="G524" s="217" t="s">
        <v>244</v>
      </c>
      <c r="H524" s="218">
        <v>74.231999999999999</v>
      </c>
      <c r="I524" s="219"/>
      <c r="J524" s="220">
        <f>ROUND(I524*H524,2)</f>
        <v>0</v>
      </c>
      <c r="K524" s="216" t="s">
        <v>202</v>
      </c>
      <c r="L524" s="46"/>
      <c r="M524" s="221" t="s">
        <v>19</v>
      </c>
      <c r="N524" s="222" t="s">
        <v>43</v>
      </c>
      <c r="O524" s="86"/>
      <c r="P524" s="223">
        <f>O524*H524</f>
        <v>0</v>
      </c>
      <c r="Q524" s="223">
        <v>0.00013999999999999999</v>
      </c>
      <c r="R524" s="223">
        <f>Q524*H524</f>
        <v>0.010392479999999999</v>
      </c>
      <c r="S524" s="223">
        <v>0</v>
      </c>
      <c r="T524" s="223">
        <f>S524*H524</f>
        <v>0</v>
      </c>
      <c r="U524" s="224" t="s">
        <v>19</v>
      </c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25" t="s">
        <v>266</v>
      </c>
      <c r="AT524" s="225" t="s">
        <v>198</v>
      </c>
      <c r="AU524" s="225" t="s">
        <v>81</v>
      </c>
      <c r="AY524" s="19" t="s">
        <v>196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9" t="s">
        <v>79</v>
      </c>
      <c r="BK524" s="226">
        <f>ROUND(I524*H524,2)</f>
        <v>0</v>
      </c>
      <c r="BL524" s="19" t="s">
        <v>266</v>
      </c>
      <c r="BM524" s="225" t="s">
        <v>2059</v>
      </c>
    </row>
    <row r="525" s="2" customFormat="1">
      <c r="A525" s="40"/>
      <c r="B525" s="41"/>
      <c r="C525" s="42"/>
      <c r="D525" s="227" t="s">
        <v>205</v>
      </c>
      <c r="E525" s="42"/>
      <c r="F525" s="228" t="s">
        <v>974</v>
      </c>
      <c r="G525" s="42"/>
      <c r="H525" s="42"/>
      <c r="I525" s="229"/>
      <c r="J525" s="42"/>
      <c r="K525" s="42"/>
      <c r="L525" s="46"/>
      <c r="M525" s="230"/>
      <c r="N525" s="231"/>
      <c r="O525" s="86"/>
      <c r="P525" s="86"/>
      <c r="Q525" s="86"/>
      <c r="R525" s="86"/>
      <c r="S525" s="86"/>
      <c r="T525" s="86"/>
      <c r="U525" s="87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205</v>
      </c>
      <c r="AU525" s="19" t="s">
        <v>81</v>
      </c>
    </row>
    <row r="526" s="2" customFormat="1" ht="24.15" customHeight="1">
      <c r="A526" s="40"/>
      <c r="B526" s="41"/>
      <c r="C526" s="214" t="s">
        <v>1584</v>
      </c>
      <c r="D526" s="214" t="s">
        <v>198</v>
      </c>
      <c r="E526" s="215" t="s">
        <v>335</v>
      </c>
      <c r="F526" s="216" t="s">
        <v>336</v>
      </c>
      <c r="G526" s="217" t="s">
        <v>244</v>
      </c>
      <c r="H526" s="218">
        <v>74.231999999999999</v>
      </c>
      <c r="I526" s="219"/>
      <c r="J526" s="220">
        <f>ROUND(I526*H526,2)</f>
        <v>0</v>
      </c>
      <c r="K526" s="216" t="s">
        <v>202</v>
      </c>
      <c r="L526" s="46"/>
      <c r="M526" s="221" t="s">
        <v>19</v>
      </c>
      <c r="N526" s="222" t="s">
        <v>43</v>
      </c>
      <c r="O526" s="86"/>
      <c r="P526" s="223">
        <f>O526*H526</f>
        <v>0</v>
      </c>
      <c r="Q526" s="223">
        <v>0.00012999999999999999</v>
      </c>
      <c r="R526" s="223">
        <f>Q526*H526</f>
        <v>0.0096501599999999996</v>
      </c>
      <c r="S526" s="223">
        <v>0</v>
      </c>
      <c r="T526" s="223">
        <f>S526*H526</f>
        <v>0</v>
      </c>
      <c r="U526" s="224" t="s">
        <v>19</v>
      </c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R526" s="225" t="s">
        <v>266</v>
      </c>
      <c r="AT526" s="225" t="s">
        <v>198</v>
      </c>
      <c r="AU526" s="225" t="s">
        <v>81</v>
      </c>
      <c r="AY526" s="19" t="s">
        <v>196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9" t="s">
        <v>79</v>
      </c>
      <c r="BK526" s="226">
        <f>ROUND(I526*H526,2)</f>
        <v>0</v>
      </c>
      <c r="BL526" s="19" t="s">
        <v>266</v>
      </c>
      <c r="BM526" s="225" t="s">
        <v>2060</v>
      </c>
    </row>
    <row r="527" s="2" customFormat="1">
      <c r="A527" s="40"/>
      <c r="B527" s="41"/>
      <c r="C527" s="42"/>
      <c r="D527" s="227" t="s">
        <v>205</v>
      </c>
      <c r="E527" s="42"/>
      <c r="F527" s="228" t="s">
        <v>338</v>
      </c>
      <c r="G527" s="42"/>
      <c r="H527" s="42"/>
      <c r="I527" s="229"/>
      <c r="J527" s="42"/>
      <c r="K527" s="42"/>
      <c r="L527" s="46"/>
      <c r="M527" s="230"/>
      <c r="N527" s="231"/>
      <c r="O527" s="86"/>
      <c r="P527" s="86"/>
      <c r="Q527" s="86"/>
      <c r="R527" s="86"/>
      <c r="S527" s="86"/>
      <c r="T527" s="86"/>
      <c r="U527" s="87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T527" s="19" t="s">
        <v>205</v>
      </c>
      <c r="AU527" s="19" t="s">
        <v>81</v>
      </c>
    </row>
    <row r="528" s="2" customFormat="1" ht="24.15" customHeight="1">
      <c r="A528" s="40"/>
      <c r="B528" s="41"/>
      <c r="C528" s="214" t="s">
        <v>1586</v>
      </c>
      <c r="D528" s="214" t="s">
        <v>198</v>
      </c>
      <c r="E528" s="215" t="s">
        <v>340</v>
      </c>
      <c r="F528" s="216" t="s">
        <v>341</v>
      </c>
      <c r="G528" s="217" t="s">
        <v>244</v>
      </c>
      <c r="H528" s="218">
        <v>74.231999999999999</v>
      </c>
      <c r="I528" s="219"/>
      <c r="J528" s="220">
        <f>ROUND(I528*H528,2)</f>
        <v>0</v>
      </c>
      <c r="K528" s="216" t="s">
        <v>202</v>
      </c>
      <c r="L528" s="46"/>
      <c r="M528" s="221" t="s">
        <v>19</v>
      </c>
      <c r="N528" s="222" t="s">
        <v>43</v>
      </c>
      <c r="O528" s="86"/>
      <c r="P528" s="223">
        <f>O528*H528</f>
        <v>0</v>
      </c>
      <c r="Q528" s="223">
        <v>0.00013999999999999999</v>
      </c>
      <c r="R528" s="223">
        <f>Q528*H528</f>
        <v>0.010392479999999999</v>
      </c>
      <c r="S528" s="223">
        <v>0</v>
      </c>
      <c r="T528" s="223">
        <f>S528*H528</f>
        <v>0</v>
      </c>
      <c r="U528" s="224" t="s">
        <v>19</v>
      </c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25" t="s">
        <v>266</v>
      </c>
      <c r="AT528" s="225" t="s">
        <v>198</v>
      </c>
      <c r="AU528" s="225" t="s">
        <v>81</v>
      </c>
      <c r="AY528" s="19" t="s">
        <v>196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9" t="s">
        <v>79</v>
      </c>
      <c r="BK528" s="226">
        <f>ROUND(I528*H528,2)</f>
        <v>0</v>
      </c>
      <c r="BL528" s="19" t="s">
        <v>266</v>
      </c>
      <c r="BM528" s="225" t="s">
        <v>2061</v>
      </c>
    </row>
    <row r="529" s="2" customFormat="1">
      <c r="A529" s="40"/>
      <c r="B529" s="41"/>
      <c r="C529" s="42"/>
      <c r="D529" s="227" t="s">
        <v>205</v>
      </c>
      <c r="E529" s="42"/>
      <c r="F529" s="228" t="s">
        <v>343</v>
      </c>
      <c r="G529" s="42"/>
      <c r="H529" s="42"/>
      <c r="I529" s="229"/>
      <c r="J529" s="42"/>
      <c r="K529" s="42"/>
      <c r="L529" s="46"/>
      <c r="M529" s="230"/>
      <c r="N529" s="231"/>
      <c r="O529" s="86"/>
      <c r="P529" s="86"/>
      <c r="Q529" s="86"/>
      <c r="R529" s="86"/>
      <c r="S529" s="86"/>
      <c r="T529" s="86"/>
      <c r="U529" s="87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205</v>
      </c>
      <c r="AU529" s="19" t="s">
        <v>81</v>
      </c>
    </row>
    <row r="530" s="13" customFormat="1">
      <c r="A530" s="13"/>
      <c r="B530" s="232"/>
      <c r="C530" s="233"/>
      <c r="D530" s="234" t="s">
        <v>212</v>
      </c>
      <c r="E530" s="235" t="s">
        <v>19</v>
      </c>
      <c r="F530" s="236" t="s">
        <v>2062</v>
      </c>
      <c r="G530" s="233"/>
      <c r="H530" s="237">
        <v>28.943999999999999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1"/>
      <c r="U530" s="242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212</v>
      </c>
      <c r="AU530" s="243" t="s">
        <v>81</v>
      </c>
      <c r="AV530" s="13" t="s">
        <v>81</v>
      </c>
      <c r="AW530" s="13" t="s">
        <v>33</v>
      </c>
      <c r="AX530" s="13" t="s">
        <v>72</v>
      </c>
      <c r="AY530" s="243" t="s">
        <v>196</v>
      </c>
    </row>
    <row r="531" s="13" customFormat="1">
      <c r="A531" s="13"/>
      <c r="B531" s="232"/>
      <c r="C531" s="233"/>
      <c r="D531" s="234" t="s">
        <v>212</v>
      </c>
      <c r="E531" s="235" t="s">
        <v>19</v>
      </c>
      <c r="F531" s="236" t="s">
        <v>1887</v>
      </c>
      <c r="G531" s="233"/>
      <c r="H531" s="237">
        <v>-3.2029999999999998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1"/>
      <c r="U531" s="242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212</v>
      </c>
      <c r="AU531" s="243" t="s">
        <v>81</v>
      </c>
      <c r="AV531" s="13" t="s">
        <v>81</v>
      </c>
      <c r="AW531" s="13" t="s">
        <v>33</v>
      </c>
      <c r="AX531" s="13" t="s">
        <v>72</v>
      </c>
      <c r="AY531" s="243" t="s">
        <v>196</v>
      </c>
    </row>
    <row r="532" s="13" customFormat="1">
      <c r="A532" s="13"/>
      <c r="B532" s="232"/>
      <c r="C532" s="233"/>
      <c r="D532" s="234" t="s">
        <v>212</v>
      </c>
      <c r="E532" s="235" t="s">
        <v>19</v>
      </c>
      <c r="F532" s="236" t="s">
        <v>2063</v>
      </c>
      <c r="G532" s="233"/>
      <c r="H532" s="237">
        <v>6.8799999999999999</v>
      </c>
      <c r="I532" s="238"/>
      <c r="J532" s="233"/>
      <c r="K532" s="233"/>
      <c r="L532" s="239"/>
      <c r="M532" s="240"/>
      <c r="N532" s="241"/>
      <c r="O532" s="241"/>
      <c r="P532" s="241"/>
      <c r="Q532" s="241"/>
      <c r="R532" s="241"/>
      <c r="S532" s="241"/>
      <c r="T532" s="241"/>
      <c r="U532" s="242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212</v>
      </c>
      <c r="AU532" s="243" t="s">
        <v>81</v>
      </c>
      <c r="AV532" s="13" t="s">
        <v>81</v>
      </c>
      <c r="AW532" s="13" t="s">
        <v>33</v>
      </c>
      <c r="AX532" s="13" t="s">
        <v>72</v>
      </c>
      <c r="AY532" s="243" t="s">
        <v>196</v>
      </c>
    </row>
    <row r="533" s="13" customFormat="1">
      <c r="A533" s="13"/>
      <c r="B533" s="232"/>
      <c r="C533" s="233"/>
      <c r="D533" s="234" t="s">
        <v>212</v>
      </c>
      <c r="E533" s="235" t="s">
        <v>19</v>
      </c>
      <c r="F533" s="236" t="s">
        <v>1900</v>
      </c>
      <c r="G533" s="233"/>
      <c r="H533" s="237">
        <v>19.654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1"/>
      <c r="U533" s="242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212</v>
      </c>
      <c r="AU533" s="243" t="s">
        <v>81</v>
      </c>
      <c r="AV533" s="13" t="s">
        <v>81</v>
      </c>
      <c r="AW533" s="13" t="s">
        <v>33</v>
      </c>
      <c r="AX533" s="13" t="s">
        <v>72</v>
      </c>
      <c r="AY533" s="243" t="s">
        <v>196</v>
      </c>
    </row>
    <row r="534" s="13" customFormat="1">
      <c r="A534" s="13"/>
      <c r="B534" s="232"/>
      <c r="C534" s="233"/>
      <c r="D534" s="234" t="s">
        <v>212</v>
      </c>
      <c r="E534" s="235" t="s">
        <v>19</v>
      </c>
      <c r="F534" s="236" t="s">
        <v>1901</v>
      </c>
      <c r="G534" s="233"/>
      <c r="H534" s="237">
        <v>-1.2949999999999999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1"/>
      <c r="U534" s="242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212</v>
      </c>
      <c r="AU534" s="243" t="s">
        <v>81</v>
      </c>
      <c r="AV534" s="13" t="s">
        <v>81</v>
      </c>
      <c r="AW534" s="13" t="s">
        <v>33</v>
      </c>
      <c r="AX534" s="13" t="s">
        <v>72</v>
      </c>
      <c r="AY534" s="243" t="s">
        <v>196</v>
      </c>
    </row>
    <row r="535" s="13" customFormat="1">
      <c r="A535" s="13"/>
      <c r="B535" s="232"/>
      <c r="C535" s="233"/>
      <c r="D535" s="234" t="s">
        <v>212</v>
      </c>
      <c r="E535" s="235" t="s">
        <v>19</v>
      </c>
      <c r="F535" s="236" t="s">
        <v>2064</v>
      </c>
      <c r="G535" s="233"/>
      <c r="H535" s="237">
        <v>3.29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1"/>
      <c r="U535" s="242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212</v>
      </c>
      <c r="AU535" s="243" t="s">
        <v>81</v>
      </c>
      <c r="AV535" s="13" t="s">
        <v>81</v>
      </c>
      <c r="AW535" s="13" t="s">
        <v>33</v>
      </c>
      <c r="AX535" s="13" t="s">
        <v>72</v>
      </c>
      <c r="AY535" s="243" t="s">
        <v>196</v>
      </c>
    </row>
    <row r="536" s="13" customFormat="1">
      <c r="A536" s="13"/>
      <c r="B536" s="232"/>
      <c r="C536" s="233"/>
      <c r="D536" s="234" t="s">
        <v>212</v>
      </c>
      <c r="E536" s="235" t="s">
        <v>19</v>
      </c>
      <c r="F536" s="236" t="s">
        <v>1900</v>
      </c>
      <c r="G536" s="233"/>
      <c r="H536" s="237">
        <v>19.654</v>
      </c>
      <c r="I536" s="238"/>
      <c r="J536" s="233"/>
      <c r="K536" s="233"/>
      <c r="L536" s="239"/>
      <c r="M536" s="240"/>
      <c r="N536" s="241"/>
      <c r="O536" s="241"/>
      <c r="P536" s="241"/>
      <c r="Q536" s="241"/>
      <c r="R536" s="241"/>
      <c r="S536" s="241"/>
      <c r="T536" s="241"/>
      <c r="U536" s="242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212</v>
      </c>
      <c r="AU536" s="243" t="s">
        <v>81</v>
      </c>
      <c r="AV536" s="13" t="s">
        <v>81</v>
      </c>
      <c r="AW536" s="13" t="s">
        <v>33</v>
      </c>
      <c r="AX536" s="13" t="s">
        <v>72</v>
      </c>
      <c r="AY536" s="243" t="s">
        <v>196</v>
      </c>
    </row>
    <row r="537" s="13" customFormat="1">
      <c r="A537" s="13"/>
      <c r="B537" s="232"/>
      <c r="C537" s="233"/>
      <c r="D537" s="234" t="s">
        <v>212</v>
      </c>
      <c r="E537" s="235" t="s">
        <v>19</v>
      </c>
      <c r="F537" s="236" t="s">
        <v>1901</v>
      </c>
      <c r="G537" s="233"/>
      <c r="H537" s="237">
        <v>-1.2949999999999999</v>
      </c>
      <c r="I537" s="238"/>
      <c r="J537" s="233"/>
      <c r="K537" s="233"/>
      <c r="L537" s="239"/>
      <c r="M537" s="240"/>
      <c r="N537" s="241"/>
      <c r="O537" s="241"/>
      <c r="P537" s="241"/>
      <c r="Q537" s="241"/>
      <c r="R537" s="241"/>
      <c r="S537" s="241"/>
      <c r="T537" s="241"/>
      <c r="U537" s="242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212</v>
      </c>
      <c r="AU537" s="243" t="s">
        <v>81</v>
      </c>
      <c r="AV537" s="13" t="s">
        <v>81</v>
      </c>
      <c r="AW537" s="13" t="s">
        <v>33</v>
      </c>
      <c r="AX537" s="13" t="s">
        <v>72</v>
      </c>
      <c r="AY537" s="243" t="s">
        <v>196</v>
      </c>
    </row>
    <row r="538" s="13" customFormat="1">
      <c r="A538" s="13"/>
      <c r="B538" s="232"/>
      <c r="C538" s="233"/>
      <c r="D538" s="234" t="s">
        <v>212</v>
      </c>
      <c r="E538" s="235" t="s">
        <v>19</v>
      </c>
      <c r="F538" s="236" t="s">
        <v>709</v>
      </c>
      <c r="G538" s="233"/>
      <c r="H538" s="237">
        <v>-1.6870000000000001</v>
      </c>
      <c r="I538" s="238"/>
      <c r="J538" s="233"/>
      <c r="K538" s="233"/>
      <c r="L538" s="239"/>
      <c r="M538" s="240"/>
      <c r="N538" s="241"/>
      <c r="O538" s="241"/>
      <c r="P538" s="241"/>
      <c r="Q538" s="241"/>
      <c r="R538" s="241"/>
      <c r="S538" s="241"/>
      <c r="T538" s="241"/>
      <c r="U538" s="242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212</v>
      </c>
      <c r="AU538" s="243" t="s">
        <v>81</v>
      </c>
      <c r="AV538" s="13" t="s">
        <v>81</v>
      </c>
      <c r="AW538" s="13" t="s">
        <v>33</v>
      </c>
      <c r="AX538" s="13" t="s">
        <v>72</v>
      </c>
      <c r="AY538" s="243" t="s">
        <v>196</v>
      </c>
    </row>
    <row r="539" s="13" customFormat="1">
      <c r="A539" s="13"/>
      <c r="B539" s="232"/>
      <c r="C539" s="233"/>
      <c r="D539" s="234" t="s">
        <v>212</v>
      </c>
      <c r="E539" s="235" t="s">
        <v>19</v>
      </c>
      <c r="F539" s="236" t="s">
        <v>2064</v>
      </c>
      <c r="G539" s="233"/>
      <c r="H539" s="237">
        <v>3.29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1"/>
      <c r="U539" s="242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212</v>
      </c>
      <c r="AU539" s="243" t="s">
        <v>81</v>
      </c>
      <c r="AV539" s="13" t="s">
        <v>81</v>
      </c>
      <c r="AW539" s="13" t="s">
        <v>33</v>
      </c>
      <c r="AX539" s="13" t="s">
        <v>72</v>
      </c>
      <c r="AY539" s="243" t="s">
        <v>196</v>
      </c>
    </row>
    <row r="540" s="14" customFormat="1">
      <c r="A540" s="14"/>
      <c r="B540" s="254"/>
      <c r="C540" s="255"/>
      <c r="D540" s="234" t="s">
        <v>212</v>
      </c>
      <c r="E540" s="256" t="s">
        <v>19</v>
      </c>
      <c r="F540" s="257" t="s">
        <v>233</v>
      </c>
      <c r="G540" s="255"/>
      <c r="H540" s="258">
        <v>74.232000000000014</v>
      </c>
      <c r="I540" s="259"/>
      <c r="J540" s="255"/>
      <c r="K540" s="255"/>
      <c r="L540" s="260"/>
      <c r="M540" s="265"/>
      <c r="N540" s="266"/>
      <c r="O540" s="266"/>
      <c r="P540" s="266"/>
      <c r="Q540" s="266"/>
      <c r="R540" s="266"/>
      <c r="S540" s="266"/>
      <c r="T540" s="266"/>
      <c r="U540" s="267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4" t="s">
        <v>212</v>
      </c>
      <c r="AU540" s="264" t="s">
        <v>81</v>
      </c>
      <c r="AV540" s="14" t="s">
        <v>203</v>
      </c>
      <c r="AW540" s="14" t="s">
        <v>33</v>
      </c>
      <c r="AX540" s="14" t="s">
        <v>79</v>
      </c>
      <c r="AY540" s="264" t="s">
        <v>196</v>
      </c>
    </row>
    <row r="541" s="2" customFormat="1" ht="6.96" customHeight="1">
      <c r="A541" s="40"/>
      <c r="B541" s="61"/>
      <c r="C541" s="62"/>
      <c r="D541" s="62"/>
      <c r="E541" s="62"/>
      <c r="F541" s="62"/>
      <c r="G541" s="62"/>
      <c r="H541" s="62"/>
      <c r="I541" s="62"/>
      <c r="J541" s="62"/>
      <c r="K541" s="62"/>
      <c r="L541" s="46"/>
      <c r="M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</sheetData>
  <sheetProtection sheet="1" autoFilter="0" formatColumns="0" formatRows="0" objects="1" scenarios="1" spinCount="100000" saltValue="u33HfDREeiybtFUwHZ0m5U/Nf8+MVbXgGIAyfZbHeCm7ZVhjSvjz1DnvCg9KVjnt+20ftZdiWsjpFFJj9pi9mg==" hashValue="9iDr4oTNJIoJQdMneTLcvo3eZ1W0Oo/TKBIyIx6SKq7+HsfH3YQG5R6nmKos3gjawAYyl9un2aeV2m7E1p2g3Q==" algorithmName="SHA-512" password="CC35"/>
  <autoFilter ref="C102:K54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1:H91"/>
    <mergeCell ref="E93:H93"/>
    <mergeCell ref="E95:H95"/>
    <mergeCell ref="L2:V2"/>
  </mergeCells>
  <hyperlinks>
    <hyperlink ref="F108" r:id="rId1" display="https://podminky.urs.cz/item/CS_URS_2025_02/115101301"/>
    <hyperlink ref="F110" r:id="rId2" display="https://podminky.urs.cz/item/CS_URS_2025_02/121151103"/>
    <hyperlink ref="F113" r:id="rId3" display="https://podminky.urs.cz/item/CS_URS_2025_02/131351100"/>
    <hyperlink ref="F116" r:id="rId4" display="https://podminky.urs.cz/item/CS_URS_2025_02/132351101"/>
    <hyperlink ref="F119" r:id="rId5" display="https://podminky.urs.cz/item/CS_URS_2025_02/162751137"/>
    <hyperlink ref="F121" r:id="rId6" display="https://podminky.urs.cz/item/CS_URS_2025_02/162751139"/>
    <hyperlink ref="F123" r:id="rId7" display="https://podminky.urs.cz/item/CS_URS_2025_02/167151102"/>
    <hyperlink ref="F128" r:id="rId8" display="https://podminky.urs.cz/item/CS_URS_2025_02/171201221"/>
    <hyperlink ref="F131" r:id="rId9" display="https://podminky.urs.cz/item/CS_URS_2025_02/171251201"/>
    <hyperlink ref="F133" r:id="rId10" display="https://podminky.urs.cz/item/CS_URS_2025_02/174151101"/>
    <hyperlink ref="F137" r:id="rId11" display="https://podminky.urs.cz/item/CS_URS_2025_02/181951114"/>
    <hyperlink ref="F141" r:id="rId12" display="https://podminky.urs.cz/item/CS_URS_2025_02/271532212"/>
    <hyperlink ref="F144" r:id="rId13" display="https://podminky.urs.cz/item/CS_URS_2025_02/273321411"/>
    <hyperlink ref="F147" r:id="rId14" display="https://podminky.urs.cz/item/CS_URS_2025_02/273351121"/>
    <hyperlink ref="F150" r:id="rId15" display="https://podminky.urs.cz/item/CS_URS_2025_02/273351122"/>
    <hyperlink ref="F152" r:id="rId16" display="https://podminky.urs.cz/item/CS_URS_2025_02/273362021"/>
    <hyperlink ref="F157" r:id="rId17" display="https://podminky.urs.cz/item/CS_URS_2025_02/274313711"/>
    <hyperlink ref="F160" r:id="rId18" display="https://podminky.urs.cz/item/CS_URS_2025_02/274351121"/>
    <hyperlink ref="F163" r:id="rId19" display="https://podminky.urs.cz/item/CS_URS_2025_02/274351122"/>
    <hyperlink ref="F166" r:id="rId20" display="https://podminky.urs.cz/item/CS_URS_2025_02/311321511"/>
    <hyperlink ref="F169" r:id="rId21" display="https://podminky.urs.cz/item/CS_URS_2025_02/311351121"/>
    <hyperlink ref="F172" r:id="rId22" display="https://podminky.urs.cz/item/CS_URS_2025_02/311351122"/>
    <hyperlink ref="F174" r:id="rId23" display="https://podminky.urs.cz/item/CS_URS_2025_02/311361821"/>
    <hyperlink ref="F178" r:id="rId24" display="https://podminky.urs.cz/item/CS_URS_2025_02/622131121"/>
    <hyperlink ref="F180" r:id="rId25" display="https://podminky.urs.cz/item/CS_URS_2025_02/622142001"/>
    <hyperlink ref="F185" r:id="rId26" display="https://podminky.urs.cz/item/CS_URS_2025_02/631311114"/>
    <hyperlink ref="F190" r:id="rId27" display="https://podminky.urs.cz/item/CS_URS_2025_02/631319011"/>
    <hyperlink ref="F192" r:id="rId28" display="https://podminky.urs.cz/item/CS_URS_2025_02/632481213"/>
    <hyperlink ref="F195" r:id="rId29" display="https://podminky.urs.cz/item/CS_URS_2025_02/634112113"/>
    <hyperlink ref="F201" r:id="rId30" display="https://podminky.urs.cz/item/CS_URS_2025_02/949101111"/>
    <hyperlink ref="F206" r:id="rId31" display="https://podminky.urs.cz/item/CS_URS_2025_02/953943211"/>
    <hyperlink ref="F211" r:id="rId32" display="https://podminky.urs.cz/item/CS_URS_2025_02/953965116"/>
    <hyperlink ref="F214" r:id="rId33" display="https://podminky.urs.cz/item/CS_URS_2025_02/998011001"/>
    <hyperlink ref="F218" r:id="rId34" display="https://podminky.urs.cz/item/CS_URS_2025_02/711111001"/>
    <hyperlink ref="F222" r:id="rId35" display="https://podminky.urs.cz/item/CS_URS_2025_02/711112001"/>
    <hyperlink ref="F226" r:id="rId36" display="https://podminky.urs.cz/item/CS_URS_2025_02/711141559"/>
    <hyperlink ref="F231" r:id="rId37" display="https://podminky.urs.cz/item/CS_URS_2025_02/711142559"/>
    <hyperlink ref="F236" r:id="rId38" display="https://podminky.urs.cz/item/CS_URS_2025_02/998711101"/>
    <hyperlink ref="F239" r:id="rId39" display="https://podminky.urs.cz/item/CS_URS_2025_02/712311115"/>
    <hyperlink ref="F244" r:id="rId40" display="https://podminky.urs.cz/item/CS_URS_2025_02/712341559"/>
    <hyperlink ref="F249" r:id="rId41" display="https://podminky.urs.cz/item/CS_URS_2025_02/712361703"/>
    <hyperlink ref="F254" r:id="rId42" display="https://podminky.urs.cz/item/CS_URS_2025_02/712811115"/>
    <hyperlink ref="F259" r:id="rId43" display="https://podminky.urs.cz/item/CS_URS_2025_02/712841559"/>
    <hyperlink ref="F264" r:id="rId44" display="https://podminky.urs.cz/item/CS_URS_2025_02/712861703"/>
    <hyperlink ref="F269" r:id="rId45" display="https://podminky.urs.cz/item/CS_URS_2025_02/998712101"/>
    <hyperlink ref="F272" r:id="rId46" display="https://podminky.urs.cz/item/CS_URS_2025_02/713121111"/>
    <hyperlink ref="F279" r:id="rId47" display="https://podminky.urs.cz/item/CS_URS_2025_02/713123111"/>
    <hyperlink ref="F284" r:id="rId48" display="https://podminky.urs.cz/item/CS_URS_2025_02/713131151"/>
    <hyperlink ref="F291" r:id="rId49" display="https://podminky.urs.cz/item/CS_URS_2025_02/713141321"/>
    <hyperlink ref="F296" r:id="rId50" display="https://podminky.urs.cz/item/CS_URS_2025_02/998713101"/>
    <hyperlink ref="F299" r:id="rId51" display="https://podminky.urs.cz/item/CS_URS_2025_02/762083111"/>
    <hyperlink ref="F301" r:id="rId52" display="https://podminky.urs.cz/item/CS_URS_2025_02/762421033"/>
    <hyperlink ref="F304" r:id="rId53" display="https://podminky.urs.cz/item/CS_URS_2025_02/762431033"/>
    <hyperlink ref="F318" r:id="rId54" display="https://podminky.urs.cz/item/CS_URS_2025_02/762495000"/>
    <hyperlink ref="F321" r:id="rId55" display="https://podminky.urs.cz/item/CS_URS_2025_02/762723311"/>
    <hyperlink ref="F373" r:id="rId56" display="https://podminky.urs.cz/item/CS_URS_2025_02/762795000"/>
    <hyperlink ref="F375" r:id="rId57" display="https://podminky.urs.cz/item/CS_URS_2025_02/762810023"/>
    <hyperlink ref="F380" r:id="rId58" display="https://podminky.urs.cz/item/CS_URS_2025_02/998762101"/>
    <hyperlink ref="F391" r:id="rId59" display="https://podminky.urs.cz/item/CS_URS_2025_02/998763301"/>
    <hyperlink ref="F394" r:id="rId60" display="https://podminky.urs.cz/item/CS_URS_2025_02/764244303"/>
    <hyperlink ref="F405" r:id="rId61" display="https://podminky.urs.cz/item/CS_URS_2025_02/998764101"/>
    <hyperlink ref="F408" r:id="rId62" display="https://podminky.urs.cz/item/CS_URS_2025_02/766417211"/>
    <hyperlink ref="F420" r:id="rId63" display="https://podminky.urs.cz/item/CS_URS_2025_02/766417421"/>
    <hyperlink ref="F429" r:id="rId64" display="https://podminky.urs.cz/item/CS_URS_2025_02/766417523"/>
    <hyperlink ref="F437" r:id="rId65" display="https://podminky.urs.cz/item/CS_URS_2025_02/766417541"/>
    <hyperlink ref="F451" r:id="rId66" display="https://podminky.urs.cz/item/CS_URS_2025_02/998766101"/>
    <hyperlink ref="F466" r:id="rId67" display="https://podminky.urs.cz/item/CS_URS_2025_02/767626104"/>
    <hyperlink ref="F485" r:id="rId68" display="https://podminky.urs.cz/item/CS_URS_2025_02/767640111"/>
    <hyperlink ref="F491" r:id="rId69" display="https://podminky.urs.cz/item/CS_URS_2025_02/767640221"/>
    <hyperlink ref="F495" r:id="rId70" display="https://podminky.urs.cz/item/CS_URS_2025_02/998767101"/>
    <hyperlink ref="F498" r:id="rId71" display="https://podminky.urs.cz/item/CS_URS_2025_02/777111111"/>
    <hyperlink ref="F500" r:id="rId72" display="https://podminky.urs.cz/item/CS_URS_2025_02/777131113"/>
    <hyperlink ref="F502" r:id="rId73" display="https://podminky.urs.cz/item/CS_URS_2025_02/777521101"/>
    <hyperlink ref="F507" r:id="rId74" display="https://podminky.urs.cz/item/CS_URS_2025_02/998777101"/>
    <hyperlink ref="F510" r:id="rId75" display="https://podminky.urs.cz/item/CS_URS_2025_02/783101203"/>
    <hyperlink ref="F512" r:id="rId76" display="https://podminky.urs.cz/item/CS_URS_2025_02/783101403"/>
    <hyperlink ref="F514" r:id="rId77" display="https://podminky.urs.cz/item/CS_URS_2025_02/783113111"/>
    <hyperlink ref="F516" r:id="rId78" display="https://podminky.urs.cz/item/CS_URS_2025_02/783114101"/>
    <hyperlink ref="F518" r:id="rId79" display="https://podminky.urs.cz/item/CS_URS_2025_02/783118101"/>
    <hyperlink ref="F521" r:id="rId80" display="https://podminky.urs.cz/item/CS_URS_2025_02/783201201"/>
    <hyperlink ref="F523" r:id="rId81" display="https://podminky.urs.cz/item/CS_URS_2025_02/783201401"/>
    <hyperlink ref="F525" r:id="rId82" display="https://podminky.urs.cz/item/CS_URS_2025_02/783213011"/>
    <hyperlink ref="F527" r:id="rId83" display="https://podminky.urs.cz/item/CS_URS_2025_02/783214101"/>
    <hyperlink ref="F529" r:id="rId84" display="https://podminky.urs.cz/item/CS_URS_2025_02/78321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5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ADMIN</dc:creator>
  <cp:lastModifiedBy>ADMIN</cp:lastModifiedBy>
  <dcterms:created xsi:type="dcterms:W3CDTF">2026-02-11T10:19:02Z</dcterms:created>
  <dcterms:modified xsi:type="dcterms:W3CDTF">2026-02-11T10:19:41Z</dcterms:modified>
</cp:coreProperties>
</file>